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6.xml" ContentType="application/vnd.openxmlformats-officedocument.spreadsheetml.comments+xml"/>
  <Override PartName="/xl/drawings/drawing1.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corp.ssi.govt.nz\usersj\jgear002\Desktop\CE Expenses\"/>
    </mc:Choice>
  </mc:AlternateContent>
  <xr:revisionPtr revIDLastSave="0" documentId="13_ncr:1_{AFB8C360-77F4-43F6-A4A1-9BCD21454C21}" xr6:coauthVersionLast="47" xr6:coauthVersionMax="47" xr10:uidLastSave="{00000000-0000-0000-0000-000000000000}"/>
  <bookViews>
    <workbookView xWindow="-28920" yWindow="-6240" windowWidth="29040" windowHeight="15720" tabRatio="958"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Transactions Rec" sheetId="22" state="hidden" r:id="rId7"/>
    <sheet name="PT GL Trans for Main Tables Ref" sheetId="30" state="hidden" r:id="rId8"/>
    <sheet name="Pivot Table of GL Transactions" sheetId="29" state="hidden" r:id="rId9"/>
    <sheet name="PT GL Trans Summary" sheetId="32" state="hidden" r:id="rId10"/>
    <sheet name="PT of Domestic Travel" sheetId="31" state="hidden" r:id="rId11"/>
    <sheet name="GL Transactions Sorted" sheetId="28" state="hidden" r:id="rId12"/>
    <sheet name="GL Transactions" sheetId="35" state="hidden" r:id="rId13"/>
    <sheet name="2324 trans cf" sheetId="23" state="hidden" r:id="rId14"/>
    <sheet name="F25 Taxis Rec" sheetId="17" state="hidden" r:id="rId15"/>
    <sheet name="Taxi Dec24" sheetId="19" state="hidden" r:id="rId16"/>
    <sheet name="Orbit Int Travel" sheetId="39" state="hidden" r:id="rId17"/>
    <sheet name="Mastercard" sheetId="21" state="hidden" r:id="rId18"/>
    <sheet name="F25 Orbit Pivot" sheetId="37" state="hidden" r:id="rId19"/>
    <sheet name="F25 Orbit Transactions" sheetId="36" state="hidden" r:id="rId20"/>
    <sheet name="Orbit Dec24" sheetId="43" state="hidden" r:id="rId21"/>
    <sheet name="Orbit Nov24" sheetId="41" state="hidden" r:id="rId22"/>
    <sheet name="Orbit Oct24" sheetId="27" state="hidden" r:id="rId23"/>
    <sheet name="Orbi Sept" sheetId="26" state="hidden" r:id="rId24"/>
    <sheet name="Orbi Aug" sheetId="25" state="hidden" r:id="rId25"/>
    <sheet name="Orbit July" sheetId="20" state="hidden" r:id="rId26"/>
  </sheets>
  <definedNames>
    <definedName name="_xlnm._FilterDatabase" localSheetId="19" hidden="1">'F25 Orbit Transactions'!$A$3:$AA$130</definedName>
    <definedName name="_xlnm._FilterDatabase" localSheetId="14" hidden="1">'F25 Taxis Rec'!$A$23:$F$23</definedName>
    <definedName name="_xlnm._FilterDatabase" localSheetId="12" hidden="1">'GL Transactions'!$A$3:$AM$556</definedName>
    <definedName name="_xlnm._FilterDatabase" localSheetId="11" hidden="1">'GL Transactions Sorted'!$A$3:$AT$549</definedName>
    <definedName name="_xlnm._FilterDatabase" localSheetId="24" hidden="1">'Orbi Aug'!$1:$38</definedName>
    <definedName name="_xlnm._FilterDatabase" localSheetId="23" hidden="1">'Orbi Sept'!$A$1:$W$1</definedName>
    <definedName name="_xlnm._FilterDatabase" localSheetId="25" hidden="1">'Orbit July'!$1:$36</definedName>
    <definedName name="_xlnm._FilterDatabase" localSheetId="2" hidden="1">Travel!$A$26:$E$79</definedName>
    <definedName name="_xlnm.Criteria" localSheetId="2">Travel!#REF!</definedName>
    <definedName name="_xlnm.Print_Area" localSheetId="4">'All other expenses'!$A$1:$E$38</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Travel!$A$1:$E$169</definedName>
  </definedNames>
  <calcPr calcId="191029"/>
  <pivotCaches>
    <pivotCache cacheId="0" r:id="rId27"/>
    <pivotCache cacheId="1" r:id="rId2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2" i="1" l="1"/>
  <c r="B96" i="1"/>
  <c r="B89" i="1"/>
  <c r="B90" i="1"/>
  <c r="B91" i="1"/>
  <c r="F4" i="22"/>
  <c r="F3" i="22"/>
  <c r="F2" i="22"/>
  <c r="F15" i="22"/>
  <c r="D96" i="1"/>
  <c r="D89" i="1"/>
  <c r="D90" i="1"/>
  <c r="D91" i="1"/>
  <c r="D88" i="1"/>
  <c r="B88" i="1"/>
  <c r="B83" i="1"/>
  <c r="D83" i="1"/>
  <c r="D82" i="1"/>
  <c r="B82" i="1"/>
  <c r="A37" i="17"/>
  <c r="A38" i="17"/>
  <c r="A39" i="17"/>
  <c r="A40" i="17"/>
  <c r="A41" i="17"/>
  <c r="A42" i="17"/>
  <c r="B37" i="17"/>
  <c r="B38" i="17"/>
  <c r="B39" i="17"/>
  <c r="B40" i="17"/>
  <c r="B41" i="17"/>
  <c r="B42" i="17"/>
  <c r="B36" i="17"/>
  <c r="A36" i="17"/>
  <c r="N93" i="19"/>
  <c r="O93" i="19"/>
  <c r="M93" i="19"/>
  <c r="B77" i="1" l="1"/>
  <c r="B103" i="1"/>
  <c r="B79" i="1"/>
  <c r="B84" i="1"/>
  <c r="B81" i="1"/>
  <c r="B18" i="1"/>
  <c r="B16" i="1" s="1"/>
  <c r="D152" i="1"/>
  <c r="D151" i="1"/>
  <c r="F13" i="39"/>
  <c r="G13" i="39"/>
  <c r="H13" i="39"/>
  <c r="E13" i="39"/>
  <c r="I9" i="39"/>
  <c r="I10" i="39"/>
  <c r="I11" i="39"/>
  <c r="I12" i="39"/>
  <c r="I8" i="39"/>
  <c r="I13" i="39" s="1"/>
  <c r="B14" i="3"/>
  <c r="B13" i="3"/>
  <c r="B12" i="3"/>
  <c r="A56" i="17"/>
  <c r="A152" i="1" s="1"/>
  <c r="C55" i="17"/>
  <c r="C56" i="17" s="1"/>
  <c r="C152" i="1" s="1"/>
  <c r="A55" i="17"/>
  <c r="A151" i="1" s="1"/>
  <c r="A35" i="17"/>
  <c r="A34" i="17"/>
  <c r="A33" i="17"/>
  <c r="C81" i="19"/>
  <c r="D81" i="19" s="1"/>
  <c r="B35" i="17" s="1"/>
  <c r="B74" i="1" s="1"/>
  <c r="C82" i="19"/>
  <c r="D82" i="19" s="1"/>
  <c r="B55" i="17" s="1"/>
  <c r="B151" i="1" s="1"/>
  <c r="C83" i="19"/>
  <c r="D83" i="19" s="1"/>
  <c r="B56" i="17" s="1"/>
  <c r="B152" i="1" s="1"/>
  <c r="C80" i="19"/>
  <c r="D80" i="19" s="1"/>
  <c r="B34" i="17" s="1"/>
  <c r="B73" i="1" s="1"/>
  <c r="O1" i="35"/>
  <c r="C151" i="1" l="1"/>
  <c r="D86" i="19"/>
  <c r="B15" i="1" l="1"/>
  <c r="B14" i="1"/>
  <c r="B13" i="1" l="1"/>
  <c r="K8" i="39" s="1"/>
  <c r="P35" i="23"/>
  <c r="C17" i="23"/>
  <c r="AA45" i="22"/>
  <c r="B17" i="1"/>
  <c r="B72" i="1"/>
  <c r="B71" i="1"/>
  <c r="B54" i="1"/>
  <c r="B33" i="1"/>
  <c r="B34" i="1"/>
  <c r="B59" i="1" l="1"/>
  <c r="B67" i="1"/>
  <c r="B68" i="1"/>
  <c r="B57" i="1"/>
  <c r="B56" i="1"/>
  <c r="B52" i="1"/>
  <c r="B50" i="1"/>
  <c r="B48" i="1"/>
  <c r="B47" i="1"/>
  <c r="B45" i="1"/>
  <c r="B37" i="1"/>
  <c r="B36" i="1"/>
  <c r="B29" i="1"/>
  <c r="B28" i="1"/>
  <c r="B26" i="1"/>
  <c r="Q1" i="28"/>
  <c r="O30" i="27" l="1"/>
  <c r="O29" i="27"/>
  <c r="O32" i="27" s="1"/>
  <c r="O36" i="26" l="1"/>
  <c r="F18" i="22"/>
  <c r="O46" i="26"/>
  <c r="D64" i="1" l="1"/>
  <c r="D49" i="1"/>
  <c r="D53" i="1"/>
  <c r="D44" i="1" l="1"/>
  <c r="A32" i="17"/>
  <c r="A31" i="17"/>
  <c r="A30" i="17"/>
  <c r="A29" i="17"/>
  <c r="A28" i="17"/>
  <c r="C64" i="19"/>
  <c r="D64" i="19" s="1"/>
  <c r="B54" i="17" s="1"/>
  <c r="B150" i="1" s="1"/>
  <c r="C63" i="19"/>
  <c r="D63" i="19" s="1"/>
  <c r="C49" i="19"/>
  <c r="D49" i="19" s="1"/>
  <c r="B33" i="17" s="1"/>
  <c r="B64" i="1" s="1"/>
  <c r="C48" i="19"/>
  <c r="D48" i="19" s="1"/>
  <c r="B32" i="17" s="1"/>
  <c r="B60" i="1" s="1"/>
  <c r="C47" i="19"/>
  <c r="D47" i="19" s="1"/>
  <c r="B31" i="17" s="1"/>
  <c r="B58" i="1" s="1"/>
  <c r="C46" i="19"/>
  <c r="D46" i="19" s="1"/>
  <c r="B30" i="17" s="1"/>
  <c r="B53" i="1" s="1"/>
  <c r="C45" i="19"/>
  <c r="D45" i="19" s="1"/>
  <c r="B29" i="17" s="1"/>
  <c r="B49" i="1" s="1"/>
  <c r="C44" i="19"/>
  <c r="D44" i="19" s="1"/>
  <c r="B28" i="17" s="1"/>
  <c r="B44" i="1" s="1"/>
  <c r="D67" i="19" l="1"/>
  <c r="B53" i="17"/>
  <c r="B149" i="1" s="1"/>
  <c r="D52" i="19"/>
  <c r="O41" i="25"/>
  <c r="N38" i="20" l="1"/>
  <c r="N44" i="20"/>
  <c r="N42" i="20"/>
  <c r="N48" i="20"/>
  <c r="O37" i="26" l="1"/>
  <c r="O39" i="26"/>
  <c r="O38" i="25" l="1"/>
  <c r="O44" i="25" s="1"/>
  <c r="O42" i="25"/>
  <c r="O46" i="25"/>
  <c r="L47" i="25"/>
  <c r="O47" i="25"/>
  <c r="O49" i="25" l="1"/>
  <c r="N43" i="20"/>
  <c r="N45" i="20"/>
  <c r="N46" i="20"/>
  <c r="N47" i="20"/>
  <c r="N49" i="20"/>
  <c r="N50" i="20"/>
  <c r="N51" i="20"/>
  <c r="N52" i="20"/>
  <c r="N53" i="20"/>
  <c r="N54" i="20"/>
  <c r="N55" i="20"/>
  <c r="N56" i="20"/>
  <c r="N57" i="20"/>
  <c r="N58" i="20"/>
  <c r="N59" i="20"/>
  <c r="N60" i="20"/>
  <c r="N61" i="20"/>
  <c r="N36" i="20"/>
  <c r="D31" i="1"/>
  <c r="C25" i="19"/>
  <c r="D25" i="19" s="1"/>
  <c r="B26" i="17" s="1"/>
  <c r="C26" i="19"/>
  <c r="D26" i="19" s="1"/>
  <c r="B27" i="17" s="1"/>
  <c r="B38" i="1" s="1"/>
  <c r="C24" i="19"/>
  <c r="D24" i="19" s="1"/>
  <c r="B25" i="17" s="1"/>
  <c r="B31" i="1" s="1"/>
  <c r="D28" i="19" l="1"/>
  <c r="N40" i="20"/>
  <c r="H15" i="22"/>
  <c r="C13" i="22"/>
  <c r="F13" i="22" s="1"/>
  <c r="D12" i="22"/>
  <c r="C12" i="22"/>
  <c r="C11" i="22"/>
  <c r="F11" i="22" s="1"/>
  <c r="C10" i="22"/>
  <c r="F10" i="22" s="1"/>
  <c r="C9" i="22"/>
  <c r="F9" i="22" s="1"/>
  <c r="C8" i="22"/>
  <c r="F8" i="22" s="1"/>
  <c r="F7" i="22"/>
  <c r="F6" i="22"/>
  <c r="F5" i="22"/>
  <c r="C63" i="17"/>
  <c r="B63" i="17"/>
  <c r="C18" i="17"/>
  <c r="B18" i="17"/>
  <c r="B5" i="17"/>
  <c r="B4" i="17"/>
  <c r="B3" i="17"/>
  <c r="B2" i="17"/>
  <c r="D38" i="19" l="1"/>
  <c r="D91" i="19"/>
  <c r="D104" i="19" s="1"/>
  <c r="C15" i="22"/>
  <c r="B47" i="17"/>
  <c r="F12" i="22"/>
  <c r="C47" i="17"/>
  <c r="B65" i="17" l="1"/>
  <c r="D25" i="4"/>
  <c r="C32" i="3"/>
  <c r="C25" i="2"/>
  <c r="C143" i="1"/>
  <c r="C158" i="1"/>
  <c r="C21"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2" i="3" s="1"/>
  <c r="F57" i="13"/>
  <c r="F56" i="13"/>
  <c r="F55" i="13"/>
  <c r="C13" i="13"/>
  <c r="C12" i="13"/>
  <c r="C11" i="13"/>
  <c r="D21" i="1" l="1"/>
  <c r="D18" i="17"/>
  <c r="D158" i="1"/>
  <c r="D63" i="17"/>
  <c r="D143" i="1"/>
  <c r="D47" i="17"/>
  <c r="C16" i="13"/>
  <c r="C17" i="13"/>
  <c r="B5" i="4" l="1"/>
  <c r="B4" i="4"/>
  <c r="B5" i="3"/>
  <c r="B4" i="3"/>
  <c r="B5" i="2"/>
  <c r="B4" i="2"/>
  <c r="B5" i="1"/>
  <c r="B4" i="1"/>
  <c r="C15" i="13" l="1"/>
  <c r="F12" i="13" l="1"/>
  <c r="C25" i="4"/>
  <c r="F11" i="13" s="1"/>
  <c r="F13" i="13" l="1"/>
  <c r="B158" i="1"/>
  <c r="B17" i="13" s="1"/>
  <c r="B143" i="1"/>
  <c r="B21" i="1"/>
  <c r="B15" i="13" s="1"/>
  <c r="B16" i="13" l="1"/>
  <c r="B32" i="3"/>
  <c r="B13" i="13" s="1"/>
  <c r="B25" i="2"/>
  <c r="B12" i="13" s="1"/>
  <c r="B11" i="13" l="1"/>
  <c r="B160" i="1"/>
  <c r="F17" i="22" l="1"/>
  <c r="F24" i="22" l="1"/>
  <c r="G24" i="22" l="1"/>
  <c r="F2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4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2D4F3FBD-9D64-4C78-B3F1-9B00931B2D3F}">
      <text>
        <r>
          <rPr>
            <sz val="9"/>
            <color indexed="81"/>
            <rFont val="Tahoma"/>
            <family val="2"/>
          </rPr>
          <t xml:space="preserve">
Insert additional rows as needed:
- 'right click' on a row number (left of screen)
- select 'Insert' (this will insert a row above it)
</t>
        </r>
      </text>
    </comment>
    <comment ref="A21" authorId="0" shapeId="0" xr:uid="{F01C0666-4371-410B-AD16-7C4232628F50}">
      <text>
        <r>
          <rPr>
            <sz val="9"/>
            <color indexed="81"/>
            <rFont val="Tahoma"/>
            <family val="2"/>
          </rPr>
          <t xml:space="preserve">
Insert additional rows as needed:
- 'right click' on a row number (left of screen)
- select 'Insert' (this will insert a row above it)
</t>
        </r>
      </text>
    </comment>
    <comment ref="A50" authorId="0" shapeId="0" xr:uid="{26C45471-A564-4DE1-B777-B2D3A22288C6}">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<sst xmlns="http://schemas.openxmlformats.org/spreadsheetml/2006/main" count="14808" uniqueCount="967">
  <si>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</si>
  <si>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</si>
  <si>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</si>
  <si>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</si>
  <si>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</si>
  <si>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</si>
  <si>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</si>
  <si>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</si>
  <si>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</si>
  <si>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</si>
  <si>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</si>
  <si>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</si>
  <si>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</si>
  <si>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</si>
  <si>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</si>
  <si>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</si>
  <si>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</si>
  <si>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</si>
  <si>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</si>
  <si>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</si>
  <si>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</si>
  <si>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</si>
  <si>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</si>
  <si>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</si>
  <si>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</si>
  <si>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</si>
  <si>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</si>
  <si>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</si>
  <si>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</si>
  <si>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</si>
  <si>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</si>
  <si>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</si>
  <si>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</si>
  <si>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</si>
  <si>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</si>
  <si>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</si>
  <si>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</si>
  <si>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</si>
  <si>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</si>
  <si>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</si>
  <si>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</si>
  <si>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</si>
  <si>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</si>
  <si>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</si>
  <si>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</si>
  <si>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</si>
  <si>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</si>
  <si>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</si>
  <si>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</si>
  <si>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</si>
  <si>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</si>
  <si>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</si>
  <si>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</si>
  <si>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</si>
  <si>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</si>
  <si>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</si>
  <si>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</si>
  <si>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</si>
  <si>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</si>
  <si>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</si>
  <si>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</si>
  <si>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</si>
  <si>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</si>
  <si>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</si>
  <si>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</si>
  <si>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</si>
  <si>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</si>
  <si>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</si>
  <si>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</si>
  <si>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</si>
  <si>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</si>
  <si>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</si>
  <si>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</si>
  <si>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</si>
  <si>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</si>
  <si>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</si>
  <si>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</si>
  <si>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</si>
  <si>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</si>
  <si>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</si>
  <si>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</si>
  <si>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</si>
  <si>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</si>
  <si>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</si>
  <si>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</si>
  <si>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</si>
  <si>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</si>
  <si>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</si>
  <si>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</si>
  <si>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</si>
  <si>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</si>
  <si>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</si>
  <si>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</si>
  <si>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</si>
  <si>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</si>
  <si>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</si>
  <si>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</si>
  <si>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</si>
  <si>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</si>
  <si>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</si>
  <si>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</si>
  <si>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</si>
  <si>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</si>
  <si>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</si>
  <si>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</si>
  <si>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</si>
  <si>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</si>
  <si>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</si>
  <si>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</si>
  <si>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</si>
  <si>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</si>
  <si>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</si>
  <si>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</si>
  <si>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</si>
  <si>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</si>
  <si>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</si>
  <si>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</si>
  <si>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</si>
  <si>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</si>
  <si>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</si>
  <si>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</si>
  <si>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</si>
  <si>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</si>
  <si>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</si>
  <si>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</si>
  <si>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</si>
  <si>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</si>
  <si>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</si>
  <si>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</si>
  <si>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</si>
  <si>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</si>
  <si>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</si>
  <si>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</si>
  <si>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</si>
  <si>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</si>
  <si>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</si>
  <si>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</si>
  <si>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</si>
  <si>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</si>
  <si>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</si>
  <si>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</si>
  <si>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</si>
  <si>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</si>
  <si>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</si>
  <si>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</si>
  <si>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</si>
  <si>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</si>
  <si>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</si>
  <si>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</si>
  <si>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</si>
  <si>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</si>
  <si>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</si>
  <si>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</si>
  <si>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</si>
  <si>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</si>
  <si>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</si>
  <si>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</si>
  <si>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</si>
  <si>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</si>
  <si>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</si>
  <si>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</si>
  <si>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</si>
  <si>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</si>
  <si>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</si>
  <si>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</si>
  <si>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</si>
  <si>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</si>
  <si>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</si>
  <si>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</si>
  <si>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Car Hire</t>
  </si>
  <si>
    <t>Ministry of Social Development</t>
  </si>
  <si>
    <t>Debbie Power</t>
  </si>
  <si>
    <t>Group General Manager Finance</t>
  </si>
  <si>
    <t>invoicenumber</t>
  </si>
  <si>
    <t>foldernumber</t>
  </si>
  <si>
    <t>travellername</t>
  </si>
  <si>
    <t>cost_code</t>
  </si>
  <si>
    <t>reportingvalue2</t>
  </si>
  <si>
    <t>division</t>
  </si>
  <si>
    <t>itemdescription</t>
  </si>
  <si>
    <t>vendorname</t>
  </si>
  <si>
    <t>vendortype</t>
  </si>
  <si>
    <t>quantity</t>
  </si>
  <si>
    <t>departuredate</t>
  </si>
  <si>
    <t>origin</t>
  </si>
  <si>
    <t>destination</t>
  </si>
  <si>
    <t>amountexclgst</t>
  </si>
  <si>
    <t>gst</t>
  </si>
  <si>
    <t>amountinclgst</t>
  </si>
  <si>
    <t>tax</t>
  </si>
  <si>
    <t>bookedby</t>
  </si>
  <si>
    <t>market</t>
  </si>
  <si>
    <t>reason_for_travel</t>
  </si>
  <si>
    <t>additional_coding</t>
  </si>
  <si>
    <t>description</t>
  </si>
  <si>
    <t>Unique</t>
  </si>
  <si>
    <t>WO34638</t>
  </si>
  <si>
    <t>STAFF</t>
  </si>
  <si>
    <t>Online Domestic Fee - Debbie Power</t>
  </si>
  <si>
    <t>Orbit World Travel Wellington</t>
  </si>
  <si>
    <t>Orbit Fee</t>
  </si>
  <si>
    <t>-</t>
  </si>
  <si>
    <t>Justina Gear</t>
  </si>
  <si>
    <t>Domestic</t>
  </si>
  <si>
    <t>TARANAKI REGIONAL MEETING</t>
  </si>
  <si>
    <t>Orbit Fee Debbie Power 07/06/2024</t>
  </si>
  <si>
    <t>Net Time and Mileage</t>
  </si>
  <si>
    <t>Avis Car Rental</t>
  </si>
  <si>
    <t>HLZ</t>
  </si>
  <si>
    <t>WAIKATO REGIONAL MEETING AND MUMA MEETING</t>
  </si>
  <si>
    <t>Car Hire Debbie Power HLZ 04/07/2024</t>
  </si>
  <si>
    <t>Misc Charges</t>
  </si>
  <si>
    <t>One Way Fee</t>
  </si>
  <si>
    <t>Online Domestic Fee</t>
  </si>
  <si>
    <t>NORTHLAND REGIONAL MEETING</t>
  </si>
  <si>
    <t>Orbit Fee Debbie Power 01/07/2024</t>
  </si>
  <si>
    <t>Online Assist Domestic Fee</t>
  </si>
  <si>
    <t>Orbit Fee Debbie Power 04/07/2024</t>
  </si>
  <si>
    <t>NELSON REGIONAL MEETING</t>
  </si>
  <si>
    <t>Orbit Fee Debbie Power 11/07/2024</t>
  </si>
  <si>
    <t>NATIONAL IWI CHAIRS FORUM</t>
  </si>
  <si>
    <t>Orbit Fee Debbie Power 01/08/2024</t>
  </si>
  <si>
    <t>Charge Back Domestic Fee</t>
  </si>
  <si>
    <t>CANTERBURY REGIONAL STAFF AND STAKEHOLDER FORUMS</t>
  </si>
  <si>
    <t>Orbit Fee Debbie Power 30/10/2024</t>
  </si>
  <si>
    <t>Offline Domestic Fee - Debbie Power</t>
  </si>
  <si>
    <t>Orbit Fee Debbie Power 17/05/2024</t>
  </si>
  <si>
    <t>Orbit Fee Debbie Power 31/10/2024</t>
  </si>
  <si>
    <t>TKT NO:5495224771</t>
  </si>
  <si>
    <t>Air New Zealand</t>
  </si>
  <si>
    <t>Air</t>
  </si>
  <si>
    <t>WLG</t>
  </si>
  <si>
    <t>WRE</t>
  </si>
  <si>
    <t>Air Debbie Power WRE 01/08/2024</t>
  </si>
  <si>
    <t>Amendment Domestic Fee - made by Consultant</t>
  </si>
  <si>
    <t>Vivian Rickard</t>
  </si>
  <si>
    <t>Online Domestic Fee - Vivian Rickard</t>
  </si>
  <si>
    <t>PRIME MINISTER VISIT TO TUHOE</t>
  </si>
  <si>
    <t>Orbit Fee Vivian Rickard 25/07/2024</t>
  </si>
  <si>
    <t>Orbit Fee Debbie Power 25/07/2024</t>
  </si>
  <si>
    <t>Hotel</t>
  </si>
  <si>
    <t>Distinction Dunedin Hotel</t>
  </si>
  <si>
    <t>DUD</t>
  </si>
  <si>
    <t>SOUTHERN REGIONAL MEETING</t>
  </si>
  <si>
    <t>Hotel Debbie Power DUD 28/05/2024</t>
  </si>
  <si>
    <t>TKT NO:5495237583</t>
  </si>
  <si>
    <t>NO</t>
  </si>
  <si>
    <t>Air Debbie Power WRE 08/08/2024</t>
  </si>
  <si>
    <t>Orbit Fee Debbie Power 08/08/2024</t>
  </si>
  <si>
    <t>Orbit Fee Debbie Power 28/05/2024</t>
  </si>
  <si>
    <t>TKT NO:5495096673</t>
  </si>
  <si>
    <t>AKL</t>
  </si>
  <si>
    <t>SITE VISITS</t>
  </si>
  <si>
    <t>Air Debbie Power AKL 27/06/2024</t>
  </si>
  <si>
    <t>Orbit Fee Debbie Power 27/06/2024</t>
  </si>
  <si>
    <t>REGIONAL FORUMS</t>
  </si>
  <si>
    <t>Online Land Only Domestic Fee</t>
  </si>
  <si>
    <t>STAKEHOLDER MEETING</t>
  </si>
  <si>
    <t>REGIONAL TARGET MEETINGS</t>
  </si>
  <si>
    <t>Car Hire Debbie Power AKL 27/06/2024</t>
  </si>
  <si>
    <t>Fuel Charges</t>
  </si>
  <si>
    <t>Cancellation Fee - Domestic</t>
  </si>
  <si>
    <t>NZ/AUSTRALIA BILATERAL MEETING</t>
  </si>
  <si>
    <t>Air Debbie Power WLG 19/09/2023</t>
  </si>
  <si>
    <t>Paid May and June 24</t>
  </si>
  <si>
    <t>Transactions</t>
  </si>
  <si>
    <t>Reconciliation</t>
  </si>
  <si>
    <t>Prior year costs/Other adjustments/next year</t>
  </si>
  <si>
    <t>Transactions Cancelled</t>
  </si>
  <si>
    <t>Outstanding refunds</t>
  </si>
  <si>
    <t>Booking</t>
  </si>
  <si>
    <t>Jul</t>
  </si>
  <si>
    <t>Aug</t>
  </si>
  <si>
    <t>Sep</t>
  </si>
  <si>
    <t>Oct</t>
  </si>
  <si>
    <t>Nov</t>
  </si>
  <si>
    <t>Dec</t>
  </si>
  <si>
    <t>Jan</t>
  </si>
  <si>
    <t>Feb</t>
  </si>
  <si>
    <t>Mar</t>
  </si>
  <si>
    <t>Apr</t>
  </si>
  <si>
    <t>May</t>
  </si>
  <si>
    <t>June</t>
  </si>
  <si>
    <t>Orbit fee incurred on cancellation</t>
  </si>
  <si>
    <t>Unposted Taxi</t>
  </si>
  <si>
    <t>Sub-ledger</t>
  </si>
  <si>
    <t>Payables A 3790360000001 3790391 Y</t>
  </si>
  <si>
    <t>CE - Executive</t>
  </si>
  <si>
    <t>Taxi Fares</t>
  </si>
  <si>
    <t>Operational</t>
  </si>
  <si>
    <t>12-08-2024 Purchase Invoices MSD01</t>
  </si>
  <si>
    <t>svc_Weka.Schedlsa</t>
  </si>
  <si>
    <t>TAXICHARGE JULY CHARGE 24 - DEBBIE POWER</t>
  </si>
  <si>
    <t>Payables</t>
  </si>
  <si>
    <t>Purchase Invoices</t>
  </si>
  <si>
    <t>TAXICHARGE NEW ZEALAND LIMITED</t>
  </si>
  <si>
    <t>SUPPLIER</t>
  </si>
  <si>
    <t>Payables A 3668400000001 3668433 Y</t>
  </si>
  <si>
    <t>11-07-2024 Purchase Invoices MSD01</t>
  </si>
  <si>
    <t>TAXICHARGE JUNE CHARGE 24 -DEBBIE POWER</t>
  </si>
  <si>
    <t>2024-06-30T00:00:00.000+00:00</t>
  </si>
  <si>
    <t>Payables A 3850167000001 3850198 Y</t>
  </si>
  <si>
    <t>25-08-2024 Purchase Invoices MSD01</t>
  </si>
  <si>
    <t>Car Hire Debbie Power AKL 08/08/2024</t>
  </si>
  <si>
    <t>WO34821</t>
  </si>
  <si>
    <t>ORBIT CORPORATE TRAVEL</t>
  </si>
  <si>
    <t>Car Hire Debbie Power AKL 26/07/2024</t>
  </si>
  <si>
    <t>Payables A 3846129000001 3846153 Y</t>
  </si>
  <si>
    <t>28-08-2024 Purchase Invoices MSD01</t>
  </si>
  <si>
    <t>WO34821ZZA</t>
  </si>
  <si>
    <t>Payables A 3744893000001 3744922 Y</t>
  </si>
  <si>
    <t>01-08-2024 Purchase Invoices MSD01</t>
  </si>
  <si>
    <t>Accomodation - NZ</t>
  </si>
  <si>
    <t>Hotel Debbie Power AKL 15/08/2024</t>
  </si>
  <si>
    <t>Hotel Debbie Power WHK 26/07/2024</t>
  </si>
  <si>
    <t>Hotel Debbie Power AKL 01/08/2024</t>
  </si>
  <si>
    <t>Airfares - NZ</t>
  </si>
  <si>
    <t>Orbit Fee Debbie Power 05/09/2024</t>
  </si>
  <si>
    <t>Orbit Fee Debbie Power 14/08/2024</t>
  </si>
  <si>
    <t>Orbit Fee Debbie Power 27/08/2024</t>
  </si>
  <si>
    <t>Orbit Fee Debbie Power 26/07/2024</t>
  </si>
  <si>
    <t>Orbit Fee Debbie Power 15/08/2024</t>
  </si>
  <si>
    <t>Air Debbie Power WRE 27/08/2024</t>
  </si>
  <si>
    <t>Air Debbie Power WLG 14/08/2024</t>
  </si>
  <si>
    <t>Air Debbie Power WRE 15/08/2024</t>
  </si>
  <si>
    <t>Air Debbie Power AKL 25/07/2024</t>
  </si>
  <si>
    <t>GL</t>
  </si>
  <si>
    <t>DS3020925 Spreadsheet A 300000045011560 3872782 N</t>
  </si>
  <si>
    <t>Mobile Device Monthly Charges</t>
  </si>
  <si>
    <t>DS3020925 Manual MSD01</t>
  </si>
  <si>
    <t>Duleep.DeSilva003@msd.govt.nz</t>
  </si>
  <si>
    <t>One NZ Call and Data Costs August 24 Debbie Power L</t>
  </si>
  <si>
    <t>Spreadsheet</t>
  </si>
  <si>
    <t>Manual</t>
  </si>
  <si>
    <t>One NZ Call and Data Costs August 24 Debbie Power</t>
  </si>
  <si>
    <t>DS3010125 Spreadsheet A 300000045011560 3735868 N</t>
  </si>
  <si>
    <t>DS3010125 Manual MSD01</t>
  </si>
  <si>
    <t>One NZ Call and Data Costs July 24 Debbie Power L</t>
  </si>
  <si>
    <t>One NZ Call and Data Costs July 24 Debbie Power</t>
  </si>
  <si>
    <t xml:space="preserve">Cellphone Charges </t>
  </si>
  <si>
    <t>Bookings Paid and made prior year</t>
  </si>
  <si>
    <t>Commsion Fee</t>
  </si>
  <si>
    <t>Taxi - The Terrace to Wellington Airport</t>
  </si>
  <si>
    <t>Taxi - Ngaio to Wellington Airport</t>
  </si>
  <si>
    <t>@</t>
  </si>
  <si>
    <t>PM Visit Tuhoe</t>
  </si>
  <si>
    <t>Canterbury Regional Staff and Stakeholder Forums</t>
  </si>
  <si>
    <t>Air Debbie Power CHC 30/10/2024</t>
  </si>
  <si>
    <t>Northland Regional Meeting</t>
  </si>
  <si>
    <t>Air Debbie Power WLG 01/07/2024</t>
  </si>
  <si>
    <t>National Iwi Chairs Forum</t>
  </si>
  <si>
    <t>Nelson Regional meeting</t>
  </si>
  <si>
    <t>Air Debbie Power WLG 11/07/2024</t>
  </si>
  <si>
    <t>Waikato Regional Staff and Stakeholder Forums</t>
  </si>
  <si>
    <t>Air Debbie Power WRE 04/07/2024</t>
  </si>
  <si>
    <t>Air Debbie Power AKL 31/10/2024</t>
  </si>
  <si>
    <t>PM Visit Tuhoe/ Regional and Site visits</t>
  </si>
  <si>
    <t>Air Debbie Power AKL 26/07/2024</t>
  </si>
  <si>
    <t>Information only for next years report</t>
  </si>
  <si>
    <t>Traveller Name</t>
  </si>
  <si>
    <t>Cost Code</t>
  </si>
  <si>
    <t>Project Code</t>
  </si>
  <si>
    <t>Division</t>
  </si>
  <si>
    <t>Item Description</t>
  </si>
  <si>
    <t>Vendor Name</t>
  </si>
  <si>
    <t>Vendor Type</t>
  </si>
  <si>
    <t>Car Days</t>
  </si>
  <si>
    <t>Room Nights</t>
  </si>
  <si>
    <t>Departure Date</t>
  </si>
  <si>
    <t>Origin</t>
  </si>
  <si>
    <t>Destination</t>
  </si>
  <si>
    <t>Amount ex gst</t>
  </si>
  <si>
    <t>GST</t>
  </si>
  <si>
    <t>Amount incl gst</t>
  </si>
  <si>
    <t>Booked By</t>
  </si>
  <si>
    <t>Approver Name</t>
  </si>
  <si>
    <t>Market</t>
  </si>
  <si>
    <t>Reason For Travel</t>
  </si>
  <si>
    <t>Travel Justification</t>
  </si>
  <si>
    <t>Additional Details</t>
  </si>
  <si>
    <t>TKT NO:5495287263</t>
  </si>
  <si>
    <t>NPE</t>
  </si>
  <si>
    <t>Brad Young</t>
  </si>
  <si>
    <t>EVENT, CONFERENCE, PUBLIC TALK</t>
  </si>
  <si>
    <t>Dinner</t>
  </si>
  <si>
    <t>Skycity Hotel Auckland</t>
  </si>
  <si>
    <t>Msd Authoriser Bear</t>
  </si>
  <si>
    <t>One88 on Commerce</t>
  </si>
  <si>
    <t>WHK</t>
  </si>
  <si>
    <t>ROT</t>
  </si>
  <si>
    <t>TKT NO:5495285543</t>
  </si>
  <si>
    <t>AUCKLAND REGIONAL FORUMS</t>
  </si>
  <si>
    <t>TKT NO:5495382898</t>
  </si>
  <si>
    <t>Crowne Plaza Auckland</t>
  </si>
  <si>
    <t>INTERNATIONAL TRAVEL CONNECTION</t>
  </si>
  <si>
    <t>Breakfast</t>
  </si>
  <si>
    <t>WO34887</t>
  </si>
  <si>
    <t>EXECUTIVE</t>
  </si>
  <si>
    <t>Amendment International Fee - made by Consultant</t>
  </si>
  <si>
    <t>USA</t>
  </si>
  <si>
    <t>Wikitoria  Hiva</t>
  </si>
  <si>
    <t>International</t>
  </si>
  <si>
    <t>Event, Conference, Public Talk</t>
  </si>
  <si>
    <t>MSDP00076135</t>
  </si>
  <si>
    <t>International Offline Complex Fee - Debbie Power</t>
  </si>
  <si>
    <t>TKT NO:5495325976</t>
  </si>
  <si>
    <t>SFO</t>
  </si>
  <si>
    <t>BWI</t>
  </si>
  <si>
    <t>Look up</t>
  </si>
  <si>
    <t>Difference</t>
  </si>
  <si>
    <t>Internationa</t>
  </si>
  <si>
    <t>Windsor Conference - Balitmore USA</t>
  </si>
  <si>
    <t>United States of America</t>
  </si>
  <si>
    <t>Whangarei</t>
  </si>
  <si>
    <t>Waikato Regional staff meeting, site visits and Auckland stakeholder meeting</t>
  </si>
  <si>
    <t>Auckland</t>
  </si>
  <si>
    <t>Hamilton and Auckland</t>
  </si>
  <si>
    <t>Nelson</t>
  </si>
  <si>
    <t>Napier</t>
  </si>
  <si>
    <t>Auckland Regional Staff and Stakeholder forums</t>
  </si>
  <si>
    <t>Rental Car - Auckland to Whangerei</t>
  </si>
  <si>
    <t>Airfare - Wellington to Auckland</t>
  </si>
  <si>
    <t>Whakatane</t>
  </si>
  <si>
    <t>Rotorua/Taneatua/Whangerei</t>
  </si>
  <si>
    <t>Airfare - Wellington to Rotorua</t>
  </si>
  <si>
    <t>Travel - Other (Overseas)</t>
  </si>
  <si>
    <t>Hotel Debbie Power AKL 27/08/2024</t>
  </si>
  <si>
    <t>Orbit Fee Debbie Power 10/10/2024</t>
  </si>
  <si>
    <t>Orbit Fee Debbie Power 23/09/2024</t>
  </si>
  <si>
    <t>Air Debbie Power WLG 23/09/2024</t>
  </si>
  <si>
    <t>Air Debbie Power WRE 10/10/2024</t>
  </si>
  <si>
    <t>Car Hire Debbie Power AKL 05/09/2024</t>
  </si>
  <si>
    <t>One NZ Call and Data Costs September 24 Debbie Power L</t>
  </si>
  <si>
    <t>One NZ Call and Data Costs September 24 Debbie Power</t>
  </si>
  <si>
    <t>TAXICHARGE AUGUST CHARGE 24-DEBBIE POWER</t>
  </si>
  <si>
    <t>Travel for Debbie Power to Baltimore, USA - 7th September 2024</t>
  </si>
  <si>
    <t>WO35139</t>
  </si>
  <si>
    <t>4374933524</t>
  </si>
  <si>
    <t>WO35144</t>
  </si>
  <si>
    <t>1001034035</t>
  </si>
  <si>
    <t>1001030917</t>
  </si>
  <si>
    <t>Line 1: Travel for Debbie Power to Baltimore, USA - 7th September 2024</t>
  </si>
  <si>
    <t>24-09-2024 Purchase Invoices MSD01</t>
  </si>
  <si>
    <t>DS3031125 Manual MSD01</t>
  </si>
  <si>
    <t>13-09-2024 Purchase Invoices MSD01</t>
  </si>
  <si>
    <t>06-09-2024 Purchase Invoices MSD01</t>
  </si>
  <si>
    <t>27-09-2024 Purchase Invoices MSD01</t>
  </si>
  <si>
    <t>100000</t>
  </si>
  <si>
    <t>Traveller</t>
  </si>
  <si>
    <t>Cost Centre</t>
  </si>
  <si>
    <t>VendorType</t>
  </si>
  <si>
    <t>Amount excl gst</t>
  </si>
  <si>
    <t>Reason for Travel</t>
  </si>
  <si>
    <t>Christopher Bunny</t>
  </si>
  <si>
    <t>Lisa Jerrett</t>
  </si>
  <si>
    <t>Telea Andrews</t>
  </si>
  <si>
    <t>CANTERBURY LT REGIONAL FORUM</t>
  </si>
  <si>
    <t>TKT NO:5495440439</t>
  </si>
  <si>
    <t>TRAVELLING WITH CE OR DCE</t>
  </si>
  <si>
    <t>REGIONAL AND SITE VISITS</t>
  </si>
  <si>
    <t>Novotel Auckland Ellerslie</t>
  </si>
  <si>
    <t>Meeting external - eg supplier, stakeholder, agency, court etc</t>
  </si>
  <si>
    <t>WESTPAC MEETING</t>
  </si>
  <si>
    <t>Online Assist Land Only Domestic Fee - Debbie Power</t>
  </si>
  <si>
    <t>TKT NO:5495433861</t>
  </si>
  <si>
    <t>CHC</t>
  </si>
  <si>
    <t>MEETING WITH DSS STAFF</t>
  </si>
  <si>
    <t>Travel with Minister - ministerial event</t>
  </si>
  <si>
    <t>HAVE CHOSEN THE CAR WITH THE CHEAPEST</t>
  </si>
  <si>
    <t>Anne Shaw</t>
  </si>
  <si>
    <t>CHRIS AND ANNE ARE MEETING WITH DSS STAFF</t>
  </si>
  <si>
    <t>TKT NO:5495436888</t>
  </si>
  <si>
    <t>TKT NO:5495480699</t>
  </si>
  <si>
    <t>TKT NO:5495515336</t>
  </si>
  <si>
    <t>After Hours Fee (Urgent)</t>
  </si>
  <si>
    <t>Sagamore Pendry Baltimore</t>
  </si>
  <si>
    <t>Charge Back International Fee - Debbie Power for charge Taxi with Axion ID 1815472204</t>
  </si>
  <si>
    <t>Taxi/Transfer Charge</t>
  </si>
  <si>
    <t>Lyft</t>
  </si>
  <si>
    <t>Transfer</t>
  </si>
  <si>
    <t>Airfare - Wellington to Christchurch</t>
  </si>
  <si>
    <t>Airfare - Christchurch to Napier Return</t>
  </si>
  <si>
    <t>Commission Fee</t>
  </si>
  <si>
    <t>TAXI Sept24</t>
  </si>
  <si>
    <t>TAXI Aug24</t>
  </si>
  <si>
    <t>Christchurch</t>
  </si>
  <si>
    <t>Payables A 4079644000001 4079669 Y</t>
  </si>
  <si>
    <t>Oct-24</t>
  </si>
  <si>
    <t>24-10-2024 Purchase Invoices MSD01</t>
  </si>
  <si>
    <t>Orbit Fee Debbie Power  04/07/2024</t>
  </si>
  <si>
    <t>WO35321</t>
  </si>
  <si>
    <t>Orbit Fee Debbie Power  23/09/2024</t>
  </si>
  <si>
    <t>Orbit Fee Debbie Power  10/10/2024</t>
  </si>
  <si>
    <t>Payables A 4002807000001 4002833 Y</t>
  </si>
  <si>
    <t>08-10-2024 Purchase Invoices MSD01</t>
  </si>
  <si>
    <t>TAXICHARGE SEPT CHARGE 2024 -DEBBIE POWER</t>
  </si>
  <si>
    <t>4374934024</t>
  </si>
  <si>
    <t>Hotel Debbie Power AKL 10/10/2024</t>
  </si>
  <si>
    <t>Hotel Debbie Power ROT 23/09/2024</t>
  </si>
  <si>
    <t>Hotel Debbie Power AKL 04/07/2024</t>
  </si>
  <si>
    <t>Taxi</t>
  </si>
  <si>
    <t>Terrace / LowerHutt</t>
  </si>
  <si>
    <t>Manner St / Terrace</t>
  </si>
  <si>
    <t>Report - Travel Worksheet plus All Other Expenses Worksheet</t>
  </si>
  <si>
    <t>WO35337</t>
  </si>
  <si>
    <t>Charge Back International Fee - Debbie Power</t>
  </si>
  <si>
    <t>International Land Only Content Fee - Debbie Power</t>
  </si>
  <si>
    <t>Novotel Rotorua Lakeside</t>
  </si>
  <si>
    <t>Novotel Auckland Airport</t>
  </si>
  <si>
    <t>Sarah Benjamin</t>
  </si>
  <si>
    <t>Savannah Mokomoko</t>
  </si>
  <si>
    <t>Tracy Voice</t>
  </si>
  <si>
    <t>MEETING EXTERNAL - EG SUPPLIER, STAKEHOLDER, AGENCY, COURT ETC</t>
  </si>
  <si>
    <t>SYSTEMS IMPROVEMENT TEAM TRAVEL</t>
  </si>
  <si>
    <t>TKT NO:6361809517</t>
  </si>
  <si>
    <t>MEETING MSD CLIENT - EG NZSUPER, JOBSEEKER, HOUSING, ETC</t>
  </si>
  <si>
    <t>Business Centre</t>
  </si>
  <si>
    <t>Accommodation Hotel - San Fransisco Sagamore Pendry Baltimore</t>
  </si>
  <si>
    <t>Rotorua</t>
  </si>
  <si>
    <t>Jun24 Taxis</t>
  </si>
  <si>
    <t>Accommodation - Novotel Rotorua Lakeside</t>
  </si>
  <si>
    <t>Parent Cost Centre Code</t>
  </si>
  <si>
    <t>Parent Cost Centre Description</t>
  </si>
  <si>
    <t>Cost Centre Code</t>
  </si>
  <si>
    <t>Cost Centre Description</t>
  </si>
  <si>
    <t>Natural Account Code</t>
  </si>
  <si>
    <t>Natural Account Description</t>
  </si>
  <si>
    <t>Activity Code</t>
  </si>
  <si>
    <t>Activity Description</t>
  </si>
  <si>
    <t>Journal Header Description</t>
  </si>
  <si>
    <t>Journal Line Amount (Net, NZD)</t>
  </si>
  <si>
    <t>Journal Line Description</t>
  </si>
  <si>
    <t>Transaction Number</t>
  </si>
  <si>
    <t>Reconcile Reference</t>
  </si>
  <si>
    <t>Reference Number</t>
  </si>
  <si>
    <t>Created By</t>
  </si>
  <si>
    <t>Supplier Number</t>
  </si>
  <si>
    <t>Supplier Name</t>
  </si>
  <si>
    <t>Supplier Class</t>
  </si>
  <si>
    <t>PO Number</t>
  </si>
  <si>
    <t>PO Date</t>
  </si>
  <si>
    <t>PO Description</t>
  </si>
  <si>
    <t>AP Invoice Number</t>
  </si>
  <si>
    <t>AP Invoice Date</t>
  </si>
  <si>
    <t>AR Invoice Number</t>
  </si>
  <si>
    <t>AR Invoice Date</t>
  </si>
  <si>
    <t>Customer Number</t>
  </si>
  <si>
    <t>Customer Name</t>
  </si>
  <si>
    <t>Customer Class</t>
  </si>
  <si>
    <t>Project Name</t>
  </si>
  <si>
    <t>Task Code</t>
  </si>
  <si>
    <t>Task Name</t>
  </si>
  <si>
    <t>Expenditure Type</t>
  </si>
  <si>
    <t xml:space="preserve">Source: Sub-ledger or GL </t>
  </si>
  <si>
    <t>MSDCEX</t>
  </si>
  <si>
    <t>Chief Executive Office</t>
  </si>
  <si>
    <t>141000</t>
  </si>
  <si>
    <t>26251</t>
  </si>
  <si>
    <t xml:space="preserve"> </t>
  </si>
  <si>
    <t>26-05-2024 Purchase Invoices MSD01</t>
  </si>
  <si>
    <t>WO34254</t>
  </si>
  <si>
    <t>23-06-2024 Purchase Invoices MSD01</t>
  </si>
  <si>
    <t>WO34447</t>
  </si>
  <si>
    <t>Accounting Period</t>
  </si>
  <si>
    <t>Accounting Date</t>
  </si>
  <si>
    <t>Journal Source</t>
  </si>
  <si>
    <t>Journal Category</t>
  </si>
  <si>
    <t>Batch Name</t>
  </si>
  <si>
    <t>May-24</t>
  </si>
  <si>
    <t>Payables A 3504092000001 3504116 Y</t>
  </si>
  <si>
    <t>Jun-24</t>
  </si>
  <si>
    <t>Payables A 3602184000001 3602223 Y</t>
  </si>
  <si>
    <t>GL Journal info</t>
  </si>
  <si>
    <t>Supplier/PO Info</t>
  </si>
  <si>
    <t>AP info</t>
  </si>
  <si>
    <t>AR info</t>
  </si>
  <si>
    <t>Projects info</t>
  </si>
  <si>
    <t>User Added</t>
  </si>
  <si>
    <t>Purpose Travel Date User Added</t>
  </si>
  <si>
    <t>Purpose Travel Description User Added</t>
  </si>
  <si>
    <t>Type of Expense User Added</t>
  </si>
  <si>
    <t>Travel Type User Added</t>
  </si>
  <si>
    <t>Location (s) User Added</t>
  </si>
  <si>
    <t>Financial Year</t>
  </si>
  <si>
    <t>Financial Year Period</t>
  </si>
  <si>
    <t>Travel Expense Type Description</t>
  </si>
  <si>
    <t>Location (s) Type Description</t>
  </si>
  <si>
    <t>F25</t>
  </si>
  <si>
    <t>Pd02</t>
  </si>
  <si>
    <t>Aug-24</t>
  </si>
  <si>
    <t>Pd00 Previous F24 Year</t>
  </si>
  <si>
    <t>Previous F24 Financial Year</t>
  </si>
  <si>
    <t>Air Travel</t>
  </si>
  <si>
    <t>26255</t>
  </si>
  <si>
    <t>26253</t>
  </si>
  <si>
    <t>Pd01</t>
  </si>
  <si>
    <t>Jul-24</t>
  </si>
  <si>
    <t>26256</t>
  </si>
  <si>
    <t>Taxi Charges</t>
  </si>
  <si>
    <t>4374932724</t>
  </si>
  <si>
    <t>F24</t>
  </si>
  <si>
    <t>Pd00</t>
  </si>
  <si>
    <t>Pd01 01July24</t>
  </si>
  <si>
    <t>01 July 2024 Northland Regional Meeting</t>
  </si>
  <si>
    <t>Airfare - Return to Wellington from Whangarei</t>
  </si>
  <si>
    <t>Pd01 04July24</t>
  </si>
  <si>
    <t>04 July 2024 Waikato Regional Staff Meeting, Site Visits and Auckland Stakeholder Meeting</t>
  </si>
  <si>
    <t>Airfare - Wellington to Hamilton Return</t>
  </si>
  <si>
    <t>Rental Car - Hamilton</t>
  </si>
  <si>
    <t>Pd04</t>
  </si>
  <si>
    <t>4374933124</t>
  </si>
  <si>
    <t>Pd01 05July24</t>
  </si>
  <si>
    <t>05 July 2024 Auckland Stakeholder Meeting</t>
  </si>
  <si>
    <t xml:space="preserve">Accommodation - Auckland </t>
  </si>
  <si>
    <t>Pd01 11July24</t>
  </si>
  <si>
    <t>11 July 2024 Nelson Regional Staff Meeting and Site Visits</t>
  </si>
  <si>
    <t>Airfare - Wellington to Nelson Return</t>
  </si>
  <si>
    <t>Pd01 26July24</t>
  </si>
  <si>
    <t xml:space="preserve">26 July 2024 Ministerial Stakeholder Visit </t>
  </si>
  <si>
    <t>Pd03</t>
  </si>
  <si>
    <t>Sep-24</t>
  </si>
  <si>
    <t>Payables A 3968066000001 3968086 Y</t>
  </si>
  <si>
    <t>Rental Car - Rotorua to Whangarei</t>
  </si>
  <si>
    <t>Accommodation - Whakatane</t>
  </si>
  <si>
    <t>Pd02 01Aug24</t>
  </si>
  <si>
    <t>01 August 2024 National Iwi Chairs Forum</t>
  </si>
  <si>
    <t>Airfare - Wellington to Auckland Return</t>
  </si>
  <si>
    <t>Accommodation -  Auckland</t>
  </si>
  <si>
    <t>Payables A 3906286000001 3906325 Y</t>
  </si>
  <si>
    <t>Pd02 08Aug24</t>
  </si>
  <si>
    <t>08 August 2024 Ministerial Stakeholder Event</t>
  </si>
  <si>
    <t>Pd02 14Aug24</t>
  </si>
  <si>
    <t>14 August 2024 East Coast Regional Staff Meeting and Site Visits</t>
  </si>
  <si>
    <t>Airfare - Wellington to Napier Return</t>
  </si>
  <si>
    <t xml:space="preserve">Pd02 15Aug24 </t>
  </si>
  <si>
    <t>15 August 2024 Stakeholder Event</t>
  </si>
  <si>
    <t>Accommodation - Auckland</t>
  </si>
  <si>
    <t>Taxi - City to Parnell</t>
  </si>
  <si>
    <t>Taxi - City to Airport</t>
  </si>
  <si>
    <t xml:space="preserve">Pd02 27Aug24 </t>
  </si>
  <si>
    <t>27 August 2024 Auckland Regional Staff and Stakeholder Forums</t>
  </si>
  <si>
    <t>Pd03 05Sept24</t>
  </si>
  <si>
    <t>Rental Car - Whangarei to Auckland</t>
  </si>
  <si>
    <t>Payables A 3890811000001 3890833 Y</t>
  </si>
  <si>
    <t>26257</t>
  </si>
  <si>
    <t>Airfares - Auckland to Balitmore Return</t>
  </si>
  <si>
    <t>Pd03 23Sept24</t>
  </si>
  <si>
    <t>23 September 2024 Bay of Plenty Regional Staff Meeting and Site Visits</t>
  </si>
  <si>
    <t>Airfare - Rotorua to Wellington</t>
  </si>
  <si>
    <t>Accommodation - Rotorua</t>
  </si>
  <si>
    <t>Pd04 10Oct24</t>
  </si>
  <si>
    <t>10 October 2024 Stakeholder Meetings</t>
  </si>
  <si>
    <t>Pd04 30Oct24</t>
  </si>
  <si>
    <t>30 October 2024 Canterbury Regional Staff and Stakeholder Forums</t>
  </si>
  <si>
    <t>Pd04 31Oct24</t>
  </si>
  <si>
    <t>31 October 2024 National Iwi Chairs Forum</t>
  </si>
  <si>
    <t>26050</t>
  </si>
  <si>
    <t>Pd20 Cellphone</t>
  </si>
  <si>
    <t>Mobile Phone Charges</t>
  </si>
  <si>
    <t>Mobile</t>
  </si>
  <si>
    <t>Mobility Charges - August 2024</t>
  </si>
  <si>
    <t>Mobility Charges - July 2024</t>
  </si>
  <si>
    <t>DS3031125 Spreadsheet A 300000045011560 3970823 N</t>
  </si>
  <si>
    <t>Mobility Charges - September 2024</t>
  </si>
  <si>
    <t xml:space="preserve">Pd25 Taxis Charges </t>
  </si>
  <si>
    <t xml:space="preserve">Taxis Charges </t>
  </si>
  <si>
    <t xml:space="preserve">Pd30 Local Taxis Charges </t>
  </si>
  <si>
    <t>Sum of Journal Line Amount (Net, NZD)</t>
  </si>
  <si>
    <t>Column Labels</t>
  </si>
  <si>
    <t>Grand Total</t>
  </si>
  <si>
    <t>Jun</t>
  </si>
  <si>
    <t>Row Labels</t>
  </si>
  <si>
    <t>01 July 2024 Northland Regional Meeting Total</t>
  </si>
  <si>
    <t>04 July 2024 Waikato Regional Staff Meeting, Site Visits and Auckland Stakeholder Meeting Total</t>
  </si>
  <si>
    <t>05 July 2024 Auckland Stakeholder Meeting Total</t>
  </si>
  <si>
    <t>11 July 2024 Nelson Regional Staff Meeting and Site Visits Total</t>
  </si>
  <si>
    <t>26 July 2024 Ministerial Stakeholder Visit  Total</t>
  </si>
  <si>
    <t>01 August 2024 National Iwi Chairs Forum Total</t>
  </si>
  <si>
    <t>08 August 2024 Ministerial Stakeholder Event Total</t>
  </si>
  <si>
    <t>14 August 2024 East Coast Regional Staff Meeting and Site Visits Total</t>
  </si>
  <si>
    <t>15 August 2024 Stakeholder Event Total</t>
  </si>
  <si>
    <t>27 August 2024 Auckland Regional Staff and Stakeholder Forums Total</t>
  </si>
  <si>
    <t>International Travel Total</t>
  </si>
  <si>
    <t>23 September 2024 Bay of Plenty Regional Staff Meeting and Site Visits Total</t>
  </si>
  <si>
    <t>10 October 2024 Stakeholder Meetings Total</t>
  </si>
  <si>
    <t>30 October 2024 Canterbury Regional Staff and Stakeholder Forums Total</t>
  </si>
  <si>
    <t>31 October 2024 National Iwi Chairs Forum Total</t>
  </si>
  <si>
    <t>Mobile Phone Charges Total</t>
  </si>
  <si>
    <t>Taxis Charges  Total</t>
  </si>
  <si>
    <t xml:space="preserve">Ministerial Stakeholder Visit </t>
  </si>
  <si>
    <t>Ministerial Stakeholder Event</t>
  </si>
  <si>
    <t>Stakeholder Meetings</t>
  </si>
  <si>
    <t>Bay of Plenty Regional Staff Meeting and Site Visits</t>
  </si>
  <si>
    <t>Wellington Regional Staff and Stakeholder Forums</t>
  </si>
  <si>
    <t>Stakeholder Event</t>
  </si>
  <si>
    <t>Nelson Regional Staff Meeting and Site Visits</t>
  </si>
  <si>
    <t>East Coast Regional Staff Meeting and Site Visits</t>
  </si>
  <si>
    <t>Auckland Regional Staff and Stakeholder Forums</t>
  </si>
  <si>
    <t>Taxi - City to Auckland Airport</t>
  </si>
  <si>
    <t>Waikato Regional Staff meeting, Site Visits and Auckland Stakeholder Meeting</t>
  </si>
  <si>
    <t>USE FOR REFERENCING TO THE MAIN WORKSHEETS</t>
  </si>
  <si>
    <t>Taxi Total Amt $106.56</t>
  </si>
  <si>
    <t>Taxi Total Amt $347.71</t>
  </si>
  <si>
    <t>Taxi Total Amt $168.34</t>
  </si>
  <si>
    <t>Taxi Total Amt $77.81</t>
  </si>
  <si>
    <t xml:space="preserve">Balance Difference </t>
  </si>
  <si>
    <t xml:space="preserve">Per GL Transactions Table below of F24 Transactions paid in August 2024 </t>
  </si>
  <si>
    <t>Month</t>
  </si>
  <si>
    <t>Period</t>
  </si>
  <si>
    <t>Folder Number</t>
  </si>
  <si>
    <t>Invoice Number</t>
  </si>
  <si>
    <t>Event Type Description User Added</t>
  </si>
  <si>
    <t xml:space="preserve">Car Days </t>
  </si>
  <si>
    <t>Room Night</t>
  </si>
  <si>
    <t>Amount excl GST</t>
  </si>
  <si>
    <t xml:space="preserve">GST </t>
  </si>
  <si>
    <t>Amount incl GST</t>
  </si>
  <si>
    <t>Booked by</t>
  </si>
  <si>
    <t>Reason_for_Travel</t>
  </si>
  <si>
    <t>Additional_Coding</t>
  </si>
  <si>
    <t>Description</t>
  </si>
  <si>
    <t xml:space="preserve"> Pd00 Previous F24 Year</t>
  </si>
  <si>
    <t>Previous F24 Year</t>
  </si>
  <si>
    <t xml:space="preserve"> Pd01 01July24</t>
  </si>
  <si>
    <t xml:space="preserve"> Pd01 04July24</t>
  </si>
  <si>
    <t xml:space="preserve"> Pd01 05July24</t>
  </si>
  <si>
    <t xml:space="preserve"> Pd01 11July24</t>
  </si>
  <si>
    <t xml:space="preserve"> Pd01 26July24</t>
  </si>
  <si>
    <t xml:space="preserve"> Pd02 01Aug24</t>
  </si>
  <si>
    <t xml:space="preserve"> Pd02 08Aug24</t>
  </si>
  <si>
    <t xml:space="preserve"> Pd02 14Aug24</t>
  </si>
  <si>
    <t>14 August 2024 East Coast Regional staff meeting and site visits</t>
  </si>
  <si>
    <t xml:space="preserve"> Pd02 15Aug24 </t>
  </si>
  <si>
    <t xml:space="preserve"> Pd02 27Aug24</t>
  </si>
  <si>
    <t>27 August 2024 Auckland Regional Staff and Stakeholder forums</t>
  </si>
  <si>
    <t xml:space="preserve"> Pd03 05Sept24</t>
  </si>
  <si>
    <t xml:space="preserve"> Pd03 23Sept24</t>
  </si>
  <si>
    <t>23 September 2024 Bay of Plenty Regional staff meeting and site visits</t>
  </si>
  <si>
    <t xml:space="preserve"> Pd04 10Oct24</t>
  </si>
  <si>
    <t xml:space="preserve"> Pd04 30Oct24</t>
  </si>
  <si>
    <t>30 October 2024 Canterbury Regional Staff and Stakeholder forums</t>
  </si>
  <si>
    <t xml:space="preserve"> Pd04 31Oct24</t>
  </si>
  <si>
    <t>Sum of Amount excl GST</t>
  </si>
  <si>
    <t>Previous F24 Year Total</t>
  </si>
  <si>
    <t>14 August 2024 East Coast Regional staff meeting and site visits Total</t>
  </si>
  <si>
    <t>27 August 2024 Auckland Regional Staff and Stakeholder forums Total</t>
  </si>
  <si>
    <t>23 September 2024 Bay of Plenty Regional staff meeting and site visits Total</t>
  </si>
  <si>
    <t>30 October 2024 Canterbury Regional Staff and Stakeholder forums Total</t>
  </si>
  <si>
    <t>Nov-24</t>
  </si>
  <si>
    <t>Payables A 4191836000001 4191875 Y</t>
  </si>
  <si>
    <t>24-11-2024 Purchase Invoices MSD01</t>
  </si>
  <si>
    <t>Orbit Fee Debbie Power 24/11/2024</t>
  </si>
  <si>
    <t>WO35504</t>
  </si>
  <si>
    <t>Orbit Fee Debbie Power 25/11/2024</t>
  </si>
  <si>
    <t>Orbit Fee Debbie Power 13/11/2024</t>
  </si>
  <si>
    <t>Orbit Fee Debbie Power 09/02/2025</t>
  </si>
  <si>
    <t>Orbit Fee Debbie Power 26/11/2024</t>
  </si>
  <si>
    <t>Orbit Fee Debbie Power 15/11/2024</t>
  </si>
  <si>
    <t>Air Debbie Power WLG 09/02/2025</t>
  </si>
  <si>
    <t>Air Debbie Power WLG 25/11/2024</t>
  </si>
  <si>
    <t>Air Debbie Power WLG 26/11/2024</t>
  </si>
  <si>
    <t>Air Debbie Power WLG 13/11/2024</t>
  </si>
  <si>
    <t>Air Debbie Power CHC 09/10/2024</t>
  </si>
  <si>
    <t>Air Debbie Power AKL 14/10/2024</t>
  </si>
  <si>
    <t>Payables A 4132230000001 4132258 Y</t>
  </si>
  <si>
    <t>13-11-2024 Purchase Invoices MSD01</t>
  </si>
  <si>
    <t>Payables A 4110761000001 4110790 Y</t>
  </si>
  <si>
    <t>07-11-2024 Purchase Invoices MSD01</t>
  </si>
  <si>
    <t>TAXICHARGE OCT CHARGE 2024 -DEBBIE POWER</t>
  </si>
  <si>
    <t>4374934424</t>
  </si>
  <si>
    <t>Car Hire Debbie Power AKL 14/09/2024</t>
  </si>
  <si>
    <t>Accrual</t>
  </si>
  <si>
    <t>DS3050925 Spreadsheet A 300000045011560 4206098 N</t>
  </si>
  <si>
    <t>DS3050925 Accrual MSD01</t>
  </si>
  <si>
    <t>One NZ Call and Data Costs November 24 Accrual Debbie Power L</t>
  </si>
  <si>
    <t>One NZ Call and Data Costs November 24 Accrual Debbie Power</t>
  </si>
  <si>
    <t>Pd05</t>
  </si>
  <si>
    <t>Pd05 25Nov24</t>
  </si>
  <si>
    <t>Pd05 13Nov24</t>
  </si>
  <si>
    <t>Mobility Charges - November 2024</t>
  </si>
  <si>
    <t>Cardholder Name</t>
  </si>
  <si>
    <t>Trans Date</t>
  </si>
  <si>
    <t>Trans Time</t>
  </si>
  <si>
    <t>DEBBIE POWER</t>
  </si>
  <si>
    <t>0123383</t>
  </si>
  <si>
    <t>THORN/MOLESWORTHAREA</t>
  </si>
  <si>
    <t>MIRAMAR AREA</t>
  </si>
  <si>
    <t>0125362</t>
  </si>
  <si>
    <t>WELLINGTON AIRPORT</t>
  </si>
  <si>
    <t>THETERRACE/BOWENAREA</t>
  </si>
  <si>
    <t>0248909</t>
  </si>
  <si>
    <t>Auckland Domestic Te</t>
  </si>
  <si>
    <t>Crowne Plaza Area</t>
  </si>
  <si>
    <t>0249511</t>
  </si>
  <si>
    <t>Heritage Hotel Area</t>
  </si>
  <si>
    <t>0251623</t>
  </si>
  <si>
    <t>0149136</t>
  </si>
  <si>
    <t>0149733</t>
  </si>
  <si>
    <t>Amount ex GST</t>
  </si>
  <si>
    <t>Amount inc GST</t>
  </si>
  <si>
    <t>TKT NO:6362012645</t>
  </si>
  <si>
    <t>IVC</t>
  </si>
  <si>
    <t>Exective</t>
  </si>
  <si>
    <t>No</t>
  </si>
  <si>
    <t>Offline Domestic Fee</t>
  </si>
  <si>
    <t>TKT NO:6362009767</t>
  </si>
  <si>
    <t>STAKEHOLDER MEETINGS WITH SIR BRIAN</t>
  </si>
  <si>
    <t>TRAVEL WITH SIR BRIAN ROCHE - PUBLIC SERVICE COMMISSIONER</t>
  </si>
  <si>
    <t>Other</t>
  </si>
  <si>
    <t>TKT NO:6361982522</t>
  </si>
  <si>
    <t>RETURNING FROM WAITANGI EVENTS WITH MINISTERS</t>
  </si>
  <si>
    <t>TKT NO:6362021177</t>
  </si>
  <si>
    <t xml:space="preserve"> Pd05 26Nov24</t>
  </si>
  <si>
    <t xml:space="preserve"> Pd08 09Feb25</t>
  </si>
  <si>
    <t xml:space="preserve"> Pd05 13Nov24</t>
  </si>
  <si>
    <t xml:space="preserve"> Pd05 25Nov24</t>
  </si>
  <si>
    <t>Executive</t>
  </si>
  <si>
    <t xml:space="preserve">26 November 2024 Invercargill Executive </t>
  </si>
  <si>
    <t>26 November 2024 Invercargill Executive  Total</t>
  </si>
  <si>
    <t>Pd08 09Feb25</t>
  </si>
  <si>
    <t>Airfare - Wellington to Dunedin Return</t>
  </si>
  <si>
    <t>13 November 2024  Dunedin Regional Staff and Stakeholder Forums</t>
  </si>
  <si>
    <t>13 November 2024 Dunedin Regional Staff and Stakeholder forums</t>
  </si>
  <si>
    <t>25 November 2024 Public Service Comissioner Stakeholder Meeting Event</t>
  </si>
  <si>
    <t>25 November 2024 Public Service Comissioner Stakeholder Meeting Event Total</t>
  </si>
  <si>
    <t>13 November 2024 Dunedin Regional Staff and Stakeholder forums Total</t>
  </si>
  <si>
    <t>09 February 2025 Waitangi Events with Ministers</t>
  </si>
  <si>
    <t xml:space="preserve">09 February 2025 Waitangi Events with Ministers </t>
  </si>
  <si>
    <t>Taxi - City to Newton</t>
  </si>
  <si>
    <t>Taxi - Newton to City</t>
  </si>
  <si>
    <t>Terrace / Mt Cook</t>
  </si>
  <si>
    <t>Mt Cook / The Terrace</t>
  </si>
  <si>
    <t>TAXI Oct24</t>
  </si>
  <si>
    <t>Taxi Total Amt $47.25</t>
  </si>
  <si>
    <t>Taxi Total Amt $89.91</t>
  </si>
  <si>
    <t>13 November 2024  Dunedin Regional Staff and Stakeholder Forums Total</t>
  </si>
  <si>
    <t>09 February 2025 Waitangi Events with Ministers Total</t>
  </si>
  <si>
    <t>Previous F24 Financial Year Total</t>
  </si>
  <si>
    <t>Total</t>
  </si>
  <si>
    <t>Dunedin Regional Staff and Stakeholder Forums</t>
  </si>
  <si>
    <t>Dunedin</t>
  </si>
  <si>
    <t>Public Service Comissioner Stakeholder Meeting Event</t>
  </si>
  <si>
    <t>Waitangi Events with Ministers</t>
  </si>
  <si>
    <t>Airfare - Wellington to Whangarei</t>
  </si>
  <si>
    <t>Dec-24</t>
  </si>
  <si>
    <t>Reverses DS3050925 Accrual MSD01 04-12-24 03:39:31 4211285</t>
  </si>
  <si>
    <t>Reverses DS3050925 Accrual MSD01 04-12-24 03:39:32</t>
  </si>
  <si>
    <t>evelyn.tanedo001@msd.govt.nz</t>
  </si>
  <si>
    <t>Payables A 4233597000001 4233610 Y</t>
  </si>
  <si>
    <t>10-12-2024 Purchase Invoices MSD01</t>
  </si>
  <si>
    <t>TAXICHARGE NOV CHARGE 2024 -DEBBIE POWER</t>
  </si>
  <si>
    <t>4374934824</t>
  </si>
  <si>
    <t>Payables A 4270352000001 4270384 Y</t>
  </si>
  <si>
    <t>18-12-2024 Purchase Invoices MSD01</t>
  </si>
  <si>
    <t>WO35673</t>
  </si>
  <si>
    <t>Hotel Debbie Power AKL 24/11/2024</t>
  </si>
  <si>
    <t>Hotel Debbie Power IVC 26/11/2024</t>
  </si>
  <si>
    <t>DS3060225 Spreadsheet A 300000045011560 4269106 N</t>
  </si>
  <si>
    <t>DS3060225 Accrual MSD01</t>
  </si>
  <si>
    <t>One NZ Call and Data Costs December 24 Accrual Debbie Power L</t>
  </si>
  <si>
    <t>One NZ Call and Data Costs December 24 Accrual Debbie Power</t>
  </si>
  <si>
    <t>DS3060125 Spreadsheet A 300000045011560 4268937 N</t>
  </si>
  <si>
    <t>DS3060125 Accrual MSD01</t>
  </si>
  <si>
    <t>Pd06</t>
  </si>
  <si>
    <t>Mobility Charges - December 2024</t>
  </si>
  <si>
    <t>The Langlands Hotel</t>
  </si>
  <si>
    <t>09 February 2025 Waitangi Events with Ministers  Total</t>
  </si>
  <si>
    <t>Pd05 26Nov24</t>
  </si>
  <si>
    <t xml:space="preserve">26 November 2024 Executive Meeting </t>
  </si>
  <si>
    <t>Accommodation - Invercargill</t>
  </si>
  <si>
    <t>Invercargill</t>
  </si>
  <si>
    <t xml:space="preserve">WEKA Description </t>
  </si>
  <si>
    <t>Voucher No</t>
  </si>
  <si>
    <t>Fare From</t>
  </si>
  <si>
    <t>Fare To</t>
  </si>
  <si>
    <t>Fare (excl GST)</t>
  </si>
  <si>
    <t>Fare (inc GST)</t>
  </si>
  <si>
    <t>Orig Fare (inc GST, excl Admin)</t>
  </si>
  <si>
    <t xml:space="preserve">Srey's note </t>
  </si>
  <si>
    <t xml:space="preserve">Distribution Coding </t>
  </si>
  <si>
    <t>Card Number</t>
  </si>
  <si>
    <t>10-141000-26256-100000-000-000</t>
  </si>
  <si>
    <t>30812037493092677</t>
  </si>
  <si>
    <t>November 2024</t>
  </si>
  <si>
    <t>Executive Meeting</t>
  </si>
  <si>
    <t>Taxi - Wellington Airport to The Terrace</t>
  </si>
  <si>
    <t>TAXI Nov24</t>
  </si>
  <si>
    <t>Taxi - City to City</t>
  </si>
  <si>
    <t>Taxi - Auckland Airport to City</t>
  </si>
  <si>
    <t>PIVOT TABLE OF GENERAL TRANSCATIONS TO 31 DECEMBER 2024</t>
  </si>
  <si>
    <t>Taxi Total Amt $455.66</t>
  </si>
  <si>
    <t>Taxi - City to Newtown $23.53</t>
  </si>
  <si>
    <t>Taxi - Newtown to City $19.13</t>
  </si>
  <si>
    <t>Taxi - The Terrace to Wellington Airport $67.53</t>
  </si>
  <si>
    <t>Taxi - Wellington Airport to The Terrace $46.10</t>
  </si>
  <si>
    <t>Taxi - Auckland Airport to City $99.47</t>
  </si>
  <si>
    <t>Taxi - City to City $11.47</t>
  </si>
  <si>
    <t>Taxi - City to Auckland Airport $90.49</t>
  </si>
  <si>
    <t>Taxi - Wellington Airport to The Terrace $73.74</t>
  </si>
  <si>
    <t>Taxi - The Terrace to Wellington Airport $66.86</t>
  </si>
  <si>
    <t>26 November 2024 Executive Meeting  Total</t>
  </si>
  <si>
    <t>13 November 2024 Dunedin Regional Staff and Stakeholder Forums</t>
  </si>
  <si>
    <t>13 November 2024 Dunedin Regional Staff and Stakeholder Forums Total</t>
  </si>
  <si>
    <t>Pd08 09 Feb24</t>
  </si>
  <si>
    <t>Accommodation - Baltimore</t>
  </si>
  <si>
    <t xml:space="preserve">Orbit Fee </t>
  </si>
  <si>
    <t>Airport Transfers to and from Airport in Baltimore</t>
  </si>
  <si>
    <t>Airfare - Whangarei to Wellington</t>
  </si>
  <si>
    <t>Rotorua/Taneatua/Whangarei</t>
  </si>
  <si>
    <t>Airfare - Wellington to Auckland return</t>
  </si>
  <si>
    <t>Airfare - Wellington to Napier return</t>
  </si>
  <si>
    <t>Cancelled Travel - Canterbury Regional Staff and Stakeholder Forums</t>
  </si>
  <si>
    <t>Cancelled Travel - National Iwi Chairs Forum</t>
  </si>
  <si>
    <t>Airfare - Auckland to Wellington</t>
  </si>
  <si>
    <t>Auckland Site Visits</t>
  </si>
  <si>
    <t xml:space="preserve">Wellington Women's Homeless Trust and NZ Women's Refuge Gala Dinner ticket </t>
  </si>
  <si>
    <t xml:space="preserve">Sheffield </t>
  </si>
  <si>
    <t>Mobility Charges - October 2024</t>
  </si>
  <si>
    <t>Mobility Charges - January 2025</t>
  </si>
  <si>
    <t>Taxi -The Terrace to Wellington Airport</t>
  </si>
  <si>
    <t xml:space="preserve">Accommodation (including meals) - Auckland </t>
  </si>
  <si>
    <t>Accommodation (including meals) - Auckland</t>
  </si>
  <si>
    <t>Airfare - Wellington to Dunedin return</t>
  </si>
  <si>
    <t>Airfare - Wellington to Invercargill return</t>
  </si>
  <si>
    <t>Accommodation (including meals) - Invercargill</t>
  </si>
  <si>
    <t>Accommodation (including meals) - Kerikeri</t>
  </si>
  <si>
    <t>Kerikeri</t>
  </si>
  <si>
    <t xml:space="preserve">Rental Car - Auckland </t>
  </si>
  <si>
    <t>Orbit fee</t>
  </si>
  <si>
    <t>Rental Car</t>
  </si>
  <si>
    <t>Accommodation (inlcuding meals) - Auckland</t>
  </si>
  <si>
    <t>Mobility Charges - February 2025</t>
  </si>
  <si>
    <t>Te Urewera Board Hui</t>
  </si>
  <si>
    <t>Airfare Auckland</t>
  </si>
  <si>
    <t>Airfare Nelson</t>
  </si>
  <si>
    <t>Stakeholder Meeting</t>
  </si>
  <si>
    <t>Bay of Plenty Regional Staff and Stakeholder Forums</t>
  </si>
  <si>
    <t>External Course and Stakeholder meetings</t>
  </si>
  <si>
    <t>iPhone upgrade - includes keyboard and Apple Pencil</t>
  </si>
  <si>
    <t>iPhone</t>
  </si>
  <si>
    <t>Wellington</t>
  </si>
  <si>
    <t>Canterbury Regional Staff and Stakeholder Forums (29 &amp; 30 July 2025)</t>
  </si>
  <si>
    <t>Airfare - Wellington to Christchurch return</t>
  </si>
  <si>
    <t>East Coast Regional Staff and Stakeholder Forums (15 &amp; 16 October 2025)</t>
  </si>
  <si>
    <t>Airfare - Wellington to Napier</t>
  </si>
  <si>
    <t>Airfare - Wellington to New Plymouth return</t>
  </si>
  <si>
    <t xml:space="preserve">New Plymouth </t>
  </si>
  <si>
    <t>Airfare - Wellington to Rotorua return</t>
  </si>
  <si>
    <t>Stakeholder meetings (2 July 2025)</t>
  </si>
  <si>
    <t>Southern Regional Staff and Stakeholder Forums (17 &amp; 18 September 2025)</t>
  </si>
  <si>
    <t>Taxi - Wellington Airport to City</t>
  </si>
  <si>
    <t>Royal Commission of Inquiry Interview</t>
  </si>
  <si>
    <t>Taxi - City to Wellington Airport</t>
  </si>
  <si>
    <t>Taxi - Rotorua Airport to City</t>
  </si>
  <si>
    <t>Taxi - Nelson Airport to City</t>
  </si>
  <si>
    <t xml:space="preserve">Taxi - City to Wellington Airport </t>
  </si>
  <si>
    <t>Manners Street to The Terrace</t>
  </si>
  <si>
    <t>The Terrace to Lower Hutt</t>
  </si>
  <si>
    <t>The Terrace to Mt Cook</t>
  </si>
  <si>
    <t>Mt Cook to The Terrace</t>
  </si>
  <si>
    <t>The Terrace to the Stadium</t>
  </si>
  <si>
    <t>The Terrace to Dixon Street</t>
  </si>
  <si>
    <t>The Stadium to the Terrace</t>
  </si>
  <si>
    <t>Stakeholder meeting</t>
  </si>
  <si>
    <t>Mobility Charges - March and April 2025</t>
  </si>
  <si>
    <t>Mobility Charges - May 2025</t>
  </si>
  <si>
    <t>Mobility Charges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</si>
</sst>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 numFmtId="169" formatCode="dd/mm/yyyy"/>
    <numFmt numFmtId="170" formatCode="#,##0.00_ ;[Red]\-#,##0.00\ "/>
    <numFmt numFmtId="171" formatCode="\ dd\-mmm\-yy"/>
    <numFmt numFmtId="172" formatCode="hh\:mm\:ss\ "/>
    <numFmt numFmtId="173" formatCode="[$$-1409]#,##0.00;[$$-1409]\-#,##0.00"/>
  </numFmts>
  <fonts count="64" x14ac:knownFonts="1">
    <font>
      <sz val="10"/>
      <color theme="1"/>
      <name val="Arial"/>
      <family val="2"/>
    </font>
    <font>
      <sz val="11"/>
      <color theme="1"/>
      <name val="Arial Mäori"/>
      <family val="2"/>
    </font>
    <font>
      <sz val="11"/>
      <color theme="1"/>
      <name val="Arial Mäori"/>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
      <b/>
      <sz val="11"/>
      <color theme="1"/>
      <name val="Calibri"/>
      <family val="2"/>
      <scheme val="minor"/>
    </font>
    <font>
      <strike/>
      <sz val="10"/>
      <color theme="1"/>
      <name val="Arial"/>
      <family val="2"/>
    </font>
    <font>
      <strike/>
      <sz val="10"/>
      <color rgb="FFFF0000"/>
      <name val="Arial"/>
      <family val="2"/>
    </font>
    <font>
      <sz val="8"/>
      <name val="Arial"/>
      <family val="2"/>
    </font>
    <font>
      <sz val="10"/>
      <color theme="1"/>
      <name val="Calibri"/>
      <family val="2"/>
      <scheme val="minor"/>
    </font>
    <font>
      <sz val="10"/>
      <name val="Calibri"/>
      <family val="2"/>
      <scheme val="minor"/>
    </font>
    <font>
      <sz val="10"/>
      <color rgb="FFFF0000"/>
      <name val="Calibri"/>
      <family val="2"/>
      <scheme val="minor"/>
    </font>
    <font>
      <sz val="9"/>
      <color rgb="FFFF0000"/>
      <name val="Arial"/>
      <family val="2"/>
    </font>
    <font>
      <sz val="8"/>
      <color theme="1"/>
      <name val="Arial"/>
      <family val="2"/>
    </font>
    <font>
      <sz val="11"/>
      <color theme="1"/>
      <name val="Calibri"/>
      <family val="2"/>
      <scheme val="minor"/>
    </font>
    <font>
      <b/>
      <sz val="11"/>
      <color theme="1"/>
      <name val="Arial Mäori"/>
      <family val="2"/>
    </font>
    <font>
      <b/>
      <sz val="8"/>
      <color theme="1"/>
      <name val="Arial"/>
      <family val="2"/>
    </font>
    <font>
      <sz val="11"/>
      <color theme="1"/>
      <name val="Calibri"/>
      <family val="2"/>
    </font>
    <font>
      <b/>
      <sz val="10"/>
      <color rgb="FF000000"/>
      <name val="Arial"/>
      <family val="2"/>
    </font>
    <font>
      <sz val="10"/>
      <color rgb="FF000000"/>
      <name val="Arial"/>
      <family val="2"/>
    </font>
    <font>
      <b/>
      <u/>
      <sz val="10"/>
      <color theme="1"/>
      <name val="Arial"/>
      <family val="2"/>
    </font>
    <font>
      <sz val="10"/>
      <color rgb="FF000000"/>
      <name val="Arial"/>
      <family val="2"/>
    </font>
    <font>
      <sz val="8"/>
      <color rgb="FF000000"/>
      <name val="Verdana"/>
      <family val="34"/>
      <charset val="1"/>
    </font>
    <font>
      <b/>
      <sz val="8"/>
      <color rgb="FF000000"/>
      <name val="Verdana"/>
      <family val="34"/>
      <charset val="1"/>
    </font>
    <font>
      <b/>
      <sz val="8"/>
      <color rgb="FFFF0000"/>
      <name val="Verdana"/>
      <family val="34"/>
      <charset val="1"/>
    </font>
    <font>
      <b/>
      <sz val="11"/>
      <name val="Calibri"/>
      <family val="2"/>
      <scheme val="minor"/>
    </font>
    <font>
      <b/>
      <sz val="11"/>
      <color theme="0"/>
      <name val="Calibri"/>
      <family val="2"/>
      <scheme val="minor"/>
    </font>
    <font>
      <sz val="11"/>
      <name val="Calibri"/>
      <family val="2"/>
      <scheme val="minor"/>
    </font>
    <font>
      <sz val="11"/>
      <color theme="0"/>
      <name val="Calibri"/>
      <family val="2"/>
      <scheme val="minor"/>
    </font>
  </fonts>
  <fills count="2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92D050"/>
        <bgColor indexed="64"/>
      </patternFill>
    </fill>
    <fill>
      <patternFill patternType="solid">
        <fgColor rgb="FFE2EFD9"/>
      </patternFill>
    </fill>
    <fill>
      <patternFill patternType="solid">
        <fgColor rgb="FFFBE4D5"/>
      </patternFill>
    </fill>
    <fill>
      <patternFill patternType="solid">
        <fgColor rgb="FFDEEAF6"/>
      </patternFill>
    </fill>
    <fill>
      <patternFill patternType="solid">
        <fgColor rgb="FFDBDBDB"/>
      </patternFill>
    </fill>
    <fill>
      <patternFill patternType="solid">
        <fgColor rgb="FFFFF2CC"/>
      </patternFill>
    </fill>
    <fill>
      <patternFill patternType="solid">
        <fgColor rgb="FFEDEDED"/>
      </patternFill>
    </fill>
    <fill>
      <patternFill patternType="solid">
        <fgColor theme="4" tint="0.79998168889431442"/>
        <bgColor theme="4" tint="0.79998168889431442"/>
      </patternFill>
    </fill>
    <fill>
      <patternFill patternType="solid">
        <fgColor rgb="FFDCE6F1"/>
        <bgColor rgb="FFDCE6F1"/>
      </patternFill>
    </fill>
    <fill>
      <patternFill patternType="solid">
        <fgColor theme="0"/>
        <bgColor indexed="64"/>
      </patternFill>
    </fill>
  </fills>
  <borders count="2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right/>
      <top/>
      <bottom style="thin">
        <color theme="4" tint="0.39997558519241921"/>
      </bottom>
      <diagonal/>
    </border>
    <border>
      <left/>
      <right/>
      <top style="thin">
        <color theme="4" tint="0.39997558519241921"/>
      </top>
      <bottom/>
      <diagonal/>
    </border>
    <border>
      <left/>
      <right/>
      <top/>
      <bottom style="thin">
        <color rgb="FF95B3D7"/>
      </bottom>
      <diagonal/>
    </border>
    <border>
      <left/>
      <right/>
      <top style="thin">
        <color rgb="FF95B3D7"/>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2">
    <xf numFmtId="0" fontId="0" fillId="0" borderId="0"/>
    <xf numFmtId="0" fontId="12" fillId="0" borderId="0" applyNumberFormat="0" applyFill="0" applyBorder="0" applyAlignment="0" applyProtection="0"/>
    <xf numFmtId="16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 fillId="0" borderId="0"/>
    <xf numFmtId="0" fontId="49" fillId="0" borderId="0"/>
    <xf numFmtId="0" fontId="52" fillId="0" borderId="0"/>
    <xf numFmtId="0" fontId="1" fillId="0" borderId="0"/>
    <xf numFmtId="44" fontId="1" fillId="0" borderId="0" applyFont="0" applyFill="0" applyBorder="0" applyAlignment="0" applyProtection="0"/>
    <xf numFmtId="0" fontId="1" fillId="0" borderId="0"/>
    <xf numFmtId="0" fontId="56" fillId="0" borderId="0"/>
  </cellStyleXfs>
  <cellXfs count="39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20"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20" fillId="0" borderId="0" xfId="0" applyFont="1" applyFill="1" applyBorder="1" applyAlignment="1" applyProtection="1">
      <alignment vertical="center" wrapText="1" readingOrder="1"/>
    </xf>
    <xf numFmtId="0" fontId="19" fillId="0" borderId="0" xfId="0" applyFont="1" applyFill="1" applyBorder="1" applyAlignment="1" applyProtection="1">
      <alignment vertical="center" wrapText="1" readingOrder="1"/>
    </xf>
    <xf numFmtId="0" fontId="23" fillId="0" borderId="0" xfId="0" applyFont="1" applyFill="1" applyBorder="1" applyAlignment="1" applyProtection="1">
      <alignment vertical="center" wrapText="1" readingOrder="1"/>
    </xf>
    <xf numFmtId="0" fontId="23" fillId="0" borderId="3" xfId="0" applyFont="1" applyFill="1" applyBorder="1" applyAlignment="1" applyProtection="1">
      <alignment vertical="center" wrapText="1" readingOrder="1"/>
    </xf>
    <xf numFmtId="0" fontId="33"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6" fillId="6" borderId="0" xfId="0" applyFont="1" applyFill="1" applyAlignment="1" applyProtection="1"/>
    <xf numFmtId="0" fontId="6" fillId="6" borderId="0" xfId="0" applyFont="1" applyFill="1" applyAlignment="1" applyProtection="1">
      <alignment wrapText="1"/>
    </xf>
    <xf numFmtId="0" fontId="0" fillId="0" borderId="0" xfId="0" applyProtection="1"/>
    <xf numFmtId="0" fontId="28" fillId="0" borderId="0" xfId="0" applyFont="1" applyBorder="1" applyProtection="1"/>
    <xf numFmtId="166" fontId="27" fillId="0" borderId="0" xfId="0" applyNumberFormat="1"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6" fillId="0" borderId="0" xfId="0" applyFont="1" applyBorder="1" applyAlignment="1" applyProtection="1">
      <alignment wrapText="1"/>
    </xf>
    <xf numFmtId="0" fontId="3"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3"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6"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6" fillId="0" borderId="0" xfId="0" applyFont="1" applyBorder="1" applyAlignment="1" applyProtection="1">
      <alignment vertical="center" wrapText="1" readingOrder="1"/>
    </xf>
    <xf numFmtId="0" fontId="22"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5"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4" fillId="0" borderId="0" xfId="0" applyFont="1" applyFill="1" applyBorder="1" applyAlignment="1" applyProtection="1">
      <alignment wrapText="1"/>
    </xf>
    <xf numFmtId="0" fontId="3" fillId="0" borderId="0" xfId="0" applyFont="1" applyBorder="1" applyAlignment="1" applyProtection="1">
      <alignment vertical="center" wrapText="1"/>
    </xf>
    <xf numFmtId="0" fontId="0" fillId="0" borderId="0" xfId="0" applyAlignment="1" applyProtection="1">
      <alignment vertical="center" wrapText="1"/>
    </xf>
    <xf numFmtId="0" fontId="21" fillId="3" borderId="0" xfId="0" applyFont="1" applyFill="1" applyBorder="1" applyAlignment="1" applyProtection="1">
      <alignment vertical="center" wrapText="1" readingOrder="1"/>
    </xf>
    <xf numFmtId="0" fontId="18" fillId="3" borderId="0" xfId="0" applyFont="1" applyFill="1" applyBorder="1" applyAlignment="1" applyProtection="1"/>
    <xf numFmtId="0" fontId="6"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3" fillId="0" borderId="5" xfId="0" applyNumberFormat="1" applyFont="1" applyFill="1" applyBorder="1" applyAlignment="1" applyProtection="1">
      <alignment horizontal="center" vertical="center" wrapText="1"/>
    </xf>
    <xf numFmtId="0" fontId="17" fillId="0" borderId="0" xfId="0" applyFont="1" applyFill="1" applyBorder="1" applyAlignment="1" applyProtection="1">
      <alignment vertical="center"/>
    </xf>
    <xf numFmtId="1" fontId="19" fillId="0" borderId="0" xfId="0" applyNumberFormat="1" applyFont="1" applyFill="1" applyBorder="1" applyAlignment="1" applyProtection="1">
      <alignment horizontal="center" vertical="center" wrapText="1"/>
    </xf>
    <xf numFmtId="165" fontId="19" fillId="0" borderId="0" xfId="2" applyFont="1" applyFill="1" applyBorder="1" applyAlignment="1" applyProtection="1">
      <alignment vertical="center" wrapText="1" readingOrder="1"/>
    </xf>
    <xf numFmtId="0" fontId="17"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20" fillId="2" borderId="0" xfId="0" applyFont="1" applyFill="1" applyAlignment="1" applyProtection="1">
      <alignment horizontal="center" vertical="center"/>
    </xf>
    <xf numFmtId="0" fontId="29" fillId="0" borderId="0" xfId="0" applyFont="1" applyFill="1" applyAlignment="1" applyProtection="1">
      <alignment horizontal="center"/>
    </xf>
    <xf numFmtId="0" fontId="13" fillId="0" borderId="0" xfId="0" applyFont="1" applyAlignment="1" applyProtection="1">
      <alignment vertical="center"/>
    </xf>
    <xf numFmtId="0" fontId="21" fillId="2" borderId="0" xfId="0" applyFont="1" applyFill="1" applyAlignment="1" applyProtection="1">
      <alignment horizontal="justify"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vertical="center" wrapText="1"/>
    </xf>
    <xf numFmtId="0" fontId="13" fillId="0" borderId="0" xfId="0" applyFont="1" applyFill="1" applyAlignment="1" applyProtection="1">
      <alignment horizontal="justify" vertical="center"/>
    </xf>
    <xf numFmtId="0" fontId="9" fillId="0" borderId="0" xfId="0" applyFont="1" applyFill="1" applyAlignment="1" applyProtection="1">
      <alignment horizontal="justify" vertical="center"/>
    </xf>
    <xf numFmtId="0" fontId="21" fillId="3" borderId="0" xfId="0" applyFont="1" applyFill="1" applyAlignment="1" applyProtection="1">
      <alignment horizontal="justify" vertical="center"/>
    </xf>
    <xf numFmtId="0" fontId="13" fillId="0" borderId="0" xfId="0" applyFont="1" applyAlignment="1" applyProtection="1">
      <alignment horizontal="justify" vertical="center"/>
    </xf>
    <xf numFmtId="0" fontId="9" fillId="0" borderId="0" xfId="0" applyFont="1" applyAlignment="1" applyProtection="1">
      <alignment vertical="center" wrapText="1"/>
    </xf>
    <xf numFmtId="0" fontId="13" fillId="0" borderId="0" xfId="1" applyFont="1" applyAlignment="1" applyProtection="1">
      <alignment horizontal="justify" vertical="center"/>
    </xf>
    <xf numFmtId="0" fontId="9" fillId="0" borderId="0" xfId="0" applyFont="1" applyAlignment="1" applyProtection="1">
      <alignment horizontal="justify" vertical="center"/>
    </xf>
    <xf numFmtId="0" fontId="13" fillId="0" borderId="0" xfId="0" applyFont="1" applyAlignment="1" applyProtection="1">
      <alignment horizontal="left" vertical="center" wrapText="1"/>
    </xf>
    <xf numFmtId="0" fontId="14" fillId="0" borderId="0" xfId="1" applyFont="1" applyAlignment="1" applyProtection="1">
      <alignment vertical="center"/>
    </xf>
    <xf numFmtId="0" fontId="14" fillId="0" borderId="0" xfId="1" applyFont="1" applyAlignment="1" applyProtection="1">
      <alignment horizontal="justify" vertical="center"/>
    </xf>
    <xf numFmtId="0" fontId="13" fillId="9" borderId="0" xfId="1" applyFont="1" applyFill="1" applyAlignment="1" applyProtection="1">
      <alignment horizontal="justify" vertical="center"/>
    </xf>
    <xf numFmtId="0" fontId="13" fillId="0" borderId="0" xfId="0" applyFont="1" applyAlignment="1" applyProtection="1">
      <alignment horizontal="center" vertical="center"/>
    </xf>
    <xf numFmtId="0" fontId="0" fillId="0" borderId="0" xfId="0" applyProtection="1">
      <protection locked="0"/>
    </xf>
    <xf numFmtId="0" fontId="21" fillId="3" borderId="0" xfId="0" applyFont="1" applyFill="1" applyBorder="1" applyAlignment="1" applyProtection="1">
      <alignment vertical="center" readingOrder="1"/>
    </xf>
    <xf numFmtId="0" fontId="35" fillId="0" borderId="0" xfId="0" applyFont="1" applyBorder="1" applyProtection="1"/>
    <xf numFmtId="166" fontId="21" fillId="8" borderId="0" xfId="0" applyNumberFormat="1" applyFont="1" applyFill="1" applyBorder="1" applyAlignment="1" applyProtection="1">
      <alignment horizontal="left" vertical="center" wrapText="1"/>
    </xf>
    <xf numFmtId="1" fontId="21"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1" fillId="3" borderId="0" xfId="0" applyNumberFormat="1" applyFont="1" applyFill="1" applyBorder="1" applyAlignment="1" applyProtection="1">
      <alignment vertical="center"/>
    </xf>
    <xf numFmtId="164" fontId="23" fillId="0" borderId="4" xfId="2" applyNumberFormat="1" applyFont="1" applyFill="1" applyBorder="1" applyAlignment="1" applyProtection="1">
      <alignment vertical="center" wrapText="1" readingOrder="1"/>
    </xf>
    <xf numFmtId="164" fontId="23" fillId="0" borderId="0" xfId="2" applyNumberFormat="1" applyFont="1" applyFill="1" applyBorder="1" applyAlignment="1" applyProtection="1">
      <alignment vertical="center" wrapText="1" readingOrder="1"/>
    </xf>
    <xf numFmtId="164" fontId="33" fillId="0" borderId="4" xfId="2" applyNumberFormat="1" applyFont="1" applyFill="1" applyBorder="1" applyAlignment="1" applyProtection="1">
      <alignment vertical="center" wrapText="1" readingOrder="1"/>
    </xf>
    <xf numFmtId="164" fontId="21"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8" fillId="4" borderId="0" xfId="0" applyFont="1" applyFill="1" applyBorder="1" applyAlignment="1" applyProtection="1">
      <alignment wrapText="1"/>
    </xf>
    <xf numFmtId="0" fontId="14" fillId="0" borderId="0" xfId="1" applyFont="1" applyFill="1" applyAlignment="1" applyProtection="1">
      <alignment horizontal="justify" vertical="center"/>
    </xf>
    <xf numFmtId="0" fontId="17" fillId="0" borderId="5" xfId="2" applyNumberFormat="1" applyFont="1" applyFill="1" applyBorder="1" applyAlignment="1" applyProtection="1">
      <alignment horizontal="center" vertical="center" wrapText="1" readingOrder="1"/>
    </xf>
    <xf numFmtId="0" fontId="17" fillId="0" borderId="0" xfId="2" applyNumberFormat="1" applyFont="1" applyFill="1" applyBorder="1" applyAlignment="1" applyProtection="1">
      <alignment horizontal="center" vertical="center" wrapText="1" readingOrder="1"/>
    </xf>
    <xf numFmtId="0" fontId="34" fillId="0" borderId="5" xfId="2" applyNumberFormat="1" applyFont="1" applyFill="1" applyBorder="1" applyAlignment="1" applyProtection="1">
      <alignment horizontal="center" vertical="center" wrapText="1" readingOrder="1"/>
    </xf>
    <xf numFmtId="0" fontId="22" fillId="0" borderId="0" xfId="0" applyFont="1" applyFill="1" applyAlignment="1" applyProtection="1">
      <alignment horizontal="center" wrapText="1"/>
    </xf>
    <xf numFmtId="0" fontId="37" fillId="3" borderId="0" xfId="0" applyFont="1" applyFill="1" applyBorder="1" applyAlignment="1" applyProtection="1">
      <alignment horizontal="center" vertical="center" readingOrder="1"/>
    </xf>
    <xf numFmtId="0" fontId="22" fillId="3" borderId="0" xfId="0" applyFont="1" applyFill="1" applyBorder="1" applyAlignment="1" applyProtection="1">
      <alignment vertical="center"/>
    </xf>
    <xf numFmtId="164" fontId="22" fillId="3" borderId="0" xfId="0" applyNumberFormat="1" applyFont="1" applyFill="1" applyBorder="1" applyAlignment="1" applyProtection="1">
      <alignment vertical="center"/>
    </xf>
    <xf numFmtId="0" fontId="6" fillId="4" borderId="0" xfId="0" applyFont="1" applyFill="1" applyBorder="1" applyAlignment="1" applyProtection="1">
      <alignment wrapText="1"/>
    </xf>
    <xf numFmtId="0" fontId="6"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6" fillId="4" borderId="0" xfId="0" applyFont="1" applyFill="1" applyAlignment="1" applyProtection="1"/>
    <xf numFmtId="0" fontId="6" fillId="4" borderId="0" xfId="0" applyFont="1" applyFill="1" applyAlignment="1" applyProtection="1">
      <alignment wrapText="1"/>
    </xf>
    <xf numFmtId="2" fontId="0" fillId="4" borderId="0" xfId="0" applyNumberFormat="1" applyFont="1" applyFill="1" applyAlignment="1" applyProtection="1">
      <alignment vertical="top"/>
    </xf>
    <xf numFmtId="0" fontId="6"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6" fillId="5" borderId="0" xfId="0" applyFont="1" applyFill="1" applyAlignment="1" applyProtection="1">
      <alignment horizontal="center" vertical="top"/>
    </xf>
    <xf numFmtId="1" fontId="6" fillId="5" borderId="0" xfId="0" applyNumberFormat="1" applyFont="1" applyFill="1" applyBorder="1" applyAlignment="1" applyProtection="1">
      <alignment horizontal="center"/>
    </xf>
    <xf numFmtId="0" fontId="6" fillId="4" borderId="0" xfId="0" applyFont="1" applyFill="1" applyBorder="1" applyAlignment="1" applyProtection="1">
      <alignment horizontal="center" wrapText="1"/>
    </xf>
    <xf numFmtId="0" fontId="6" fillId="5" borderId="0" xfId="0" applyFont="1" applyFill="1" applyAlignment="1" applyProtection="1">
      <alignment horizontal="center" wrapText="1"/>
    </xf>
    <xf numFmtId="0" fontId="20" fillId="3" borderId="0" xfId="0" applyFont="1" applyFill="1" applyBorder="1" applyAlignment="1" applyProtection="1">
      <alignment vertical="center" wrapText="1" readingOrder="1"/>
    </xf>
    <xf numFmtId="165" fontId="20" fillId="3" borderId="0" xfId="2" applyFont="1" applyFill="1" applyBorder="1" applyAlignment="1" applyProtection="1">
      <alignment horizontal="center" vertical="center" wrapText="1" readingOrder="1"/>
    </xf>
    <xf numFmtId="165" fontId="20" fillId="0" borderId="0" xfId="2" applyFont="1" applyFill="1" applyBorder="1" applyAlignment="1" applyProtection="1">
      <alignment horizontal="center" vertical="center" wrapText="1" readingOrder="1"/>
    </xf>
    <xf numFmtId="0" fontId="20" fillId="7" borderId="0" xfId="0" applyFont="1" applyFill="1" applyBorder="1" applyAlignment="1" applyProtection="1">
      <alignment vertical="center" wrapText="1" readingOrder="1"/>
    </xf>
    <xf numFmtId="165" fontId="20" fillId="7" borderId="0" xfId="2" applyFont="1" applyFill="1" applyBorder="1" applyAlignment="1" applyProtection="1">
      <alignment horizontal="center" vertical="center" wrapText="1" readingOrder="1"/>
    </xf>
    <xf numFmtId="0" fontId="22" fillId="0" borderId="0" xfId="0" applyFont="1" applyFill="1" applyBorder="1" applyAlignment="1" applyProtection="1">
      <alignment wrapText="1"/>
    </xf>
    <xf numFmtId="0" fontId="18" fillId="0" borderId="0" xfId="0" applyFont="1" applyProtection="1"/>
    <xf numFmtId="0" fontId="14" fillId="9" borderId="0" xfId="1" applyFont="1" applyFill="1" applyAlignment="1" applyProtection="1">
      <alignment vertical="center" wrapText="1"/>
    </xf>
    <xf numFmtId="167" fontId="17" fillId="10" borderId="3" xfId="0" applyNumberFormat="1" applyFont="1" applyFill="1" applyBorder="1" applyAlignment="1" applyProtection="1">
      <alignment vertical="center"/>
      <protection locked="0"/>
    </xf>
    <xf numFmtId="164" fontId="17" fillId="10" borderId="4" xfId="0" applyNumberFormat="1" applyFont="1" applyFill="1" applyBorder="1" applyAlignment="1" applyProtection="1">
      <alignment vertical="center" wrapText="1"/>
      <protection locked="0"/>
    </xf>
    <xf numFmtId="0" fontId="17" fillId="10" borderId="4" xfId="0" applyFont="1" applyFill="1" applyBorder="1" applyAlignment="1" applyProtection="1">
      <alignment vertical="center" wrapText="1"/>
      <protection locked="0"/>
    </xf>
    <xf numFmtId="0" fontId="17" fillId="10" borderId="5" xfId="0" applyFont="1" applyFill="1" applyBorder="1" applyAlignment="1" applyProtection="1">
      <alignment vertical="center" wrapText="1"/>
      <protection locked="0"/>
    </xf>
    <xf numFmtId="167" fontId="17"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7" fillId="10" borderId="4" xfId="0" applyNumberFormat="1" applyFont="1" applyFill="1" applyBorder="1" applyAlignment="1" applyProtection="1">
      <alignment horizontal="left" vertical="center" wrapText="1"/>
      <protection locked="0"/>
    </xf>
    <xf numFmtId="164" fontId="17" fillId="10" borderId="4" xfId="0" applyNumberFormat="1" applyFont="1" applyFill="1" applyBorder="1" applyAlignment="1" applyProtection="1">
      <alignment horizontal="right" vertical="center" wrapText="1"/>
      <protection locked="0"/>
    </xf>
    <xf numFmtId="0" fontId="12" fillId="0" borderId="0" xfId="1" applyFill="1" applyAlignment="1">
      <alignment wrapText="1"/>
    </xf>
    <xf numFmtId="167" fontId="17" fillId="10" borderId="8" xfId="0" applyNumberFormat="1" applyFont="1" applyFill="1" applyBorder="1" applyAlignment="1" applyProtection="1">
      <alignment vertical="center" wrapText="1"/>
      <protection locked="0"/>
    </xf>
    <xf numFmtId="164" fontId="17" fillId="10" borderId="9" xfId="0" applyNumberFormat="1" applyFont="1" applyFill="1" applyBorder="1" applyAlignment="1" applyProtection="1">
      <alignment vertical="center" wrapText="1"/>
      <protection locked="0"/>
    </xf>
    <xf numFmtId="0" fontId="17" fillId="10" borderId="9" xfId="0" applyFont="1" applyFill="1" applyBorder="1" applyAlignment="1" applyProtection="1">
      <alignment vertical="center" wrapText="1"/>
      <protection locked="0"/>
    </xf>
    <xf numFmtId="0" fontId="17" fillId="10" borderId="10" xfId="0" applyFont="1" applyFill="1" applyBorder="1" applyAlignment="1" applyProtection="1">
      <alignment vertical="center" wrapText="1"/>
      <protection locked="0"/>
    </xf>
    <xf numFmtId="167" fontId="17" fillId="3" borderId="3" xfId="0" applyNumberFormat="1" applyFont="1" applyFill="1" applyBorder="1" applyAlignment="1" applyProtection="1">
      <alignment vertical="center"/>
      <protection locked="0"/>
    </xf>
    <xf numFmtId="164" fontId="17" fillId="3" borderId="4" xfId="0" applyNumberFormat="1" applyFont="1" applyFill="1" applyBorder="1" applyAlignment="1" applyProtection="1">
      <alignment vertical="center" wrapText="1"/>
      <protection locked="0"/>
    </xf>
    <xf numFmtId="0" fontId="17" fillId="3" borderId="4" xfId="0" applyFont="1" applyFill="1" applyBorder="1" applyAlignment="1" applyProtection="1">
      <alignment vertical="center" wrapText="1"/>
      <protection locked="0"/>
    </xf>
    <xf numFmtId="0" fontId="17" fillId="3" borderId="5" xfId="0" applyFont="1" applyFill="1" applyBorder="1" applyAlignment="1" applyProtection="1">
      <alignment vertical="center" wrapText="1"/>
      <protection locked="0"/>
    </xf>
    <xf numFmtId="0" fontId="22" fillId="3" borderId="0"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readingOrder="1"/>
    </xf>
    <xf numFmtId="166" fontId="21" fillId="3" borderId="0" xfId="0" applyNumberFormat="1" applyFont="1" applyFill="1" applyBorder="1" applyAlignment="1" applyProtection="1">
      <alignment horizontal="left" vertical="center" wrapText="1"/>
    </xf>
    <xf numFmtId="1" fontId="21" fillId="3" borderId="0" xfId="0" applyNumberFormat="1" applyFont="1" applyFill="1" applyBorder="1" applyAlignment="1" applyProtection="1">
      <alignment horizontal="center" vertical="center" wrapText="1"/>
    </xf>
    <xf numFmtId="166" fontId="37" fillId="3" borderId="0" xfId="0" applyNumberFormat="1" applyFont="1" applyFill="1" applyBorder="1" applyAlignment="1" applyProtection="1">
      <alignment horizontal="center" vertical="center" wrapText="1"/>
    </xf>
    <xf numFmtId="0" fontId="36" fillId="11" borderId="7" xfId="0" applyFont="1" applyFill="1" applyBorder="1" applyAlignment="1" applyProtection="1">
      <alignment horizontal="center" vertical="center" wrapText="1"/>
    </xf>
    <xf numFmtId="167" fontId="17" fillId="11" borderId="3" xfId="0" applyNumberFormat="1" applyFont="1" applyFill="1" applyBorder="1" applyAlignment="1" applyProtection="1">
      <alignment vertical="center"/>
      <protection locked="0"/>
    </xf>
    <xf numFmtId="164" fontId="17" fillId="11" borderId="4" xfId="0" applyNumberFormat="1" applyFont="1" applyFill="1" applyBorder="1" applyAlignment="1" applyProtection="1">
      <alignment vertical="center" wrapText="1"/>
      <protection locked="0"/>
    </xf>
    <xf numFmtId="0" fontId="17" fillId="11" borderId="4" xfId="0" applyFont="1" applyFill="1" applyBorder="1" applyAlignment="1" applyProtection="1">
      <alignment vertical="center" wrapText="1"/>
      <protection locked="0"/>
    </xf>
    <xf numFmtId="0" fontId="17" fillId="11" borderId="5" xfId="0" applyFont="1" applyFill="1" applyBorder="1" applyAlignment="1" applyProtection="1">
      <alignment vertical="center" wrapText="1"/>
      <protection locked="0"/>
    </xf>
    <xf numFmtId="167" fontId="17"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7" fillId="11" borderId="4" xfId="0" applyNumberFormat="1" applyFont="1" applyFill="1" applyBorder="1" applyAlignment="1" applyProtection="1">
      <alignment horizontal="left" vertical="center" wrapText="1"/>
      <protection locked="0"/>
    </xf>
    <xf numFmtId="164" fontId="17"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7" fillId="3" borderId="0" xfId="0" applyFont="1" applyFill="1" applyBorder="1" applyAlignment="1" applyProtection="1">
      <alignment horizontal="center" vertical="center" wrapText="1"/>
    </xf>
    <xf numFmtId="14" fontId="0" fillId="0" borderId="0" xfId="0" applyNumberFormat="1"/>
    <xf numFmtId="0" fontId="39" fillId="0" borderId="0" xfId="0" applyFont="1" applyAlignment="1" applyProtection="1">
      <alignment wrapText="1"/>
      <protection locked="0"/>
    </xf>
    <xf numFmtId="0" fontId="37" fillId="3" borderId="0" xfId="0" applyFont="1" applyFill="1" applyBorder="1" applyAlignment="1" applyProtection="1">
      <alignment horizontal="center" vertical="center" wrapText="1"/>
    </xf>
    <xf numFmtId="0" fontId="40" fillId="12" borderId="0" xfId="0" applyFont="1" applyFill="1"/>
    <xf numFmtId="0" fontId="40" fillId="12" borderId="0" xfId="0" applyFont="1" applyFill="1" applyAlignment="1">
      <alignment horizontal="left"/>
    </xf>
    <xf numFmtId="165" fontId="40" fillId="12" borderId="0" xfId="2" applyFont="1" applyFill="1"/>
    <xf numFmtId="0" fontId="40" fillId="0" borderId="0" xfId="0" applyFont="1"/>
    <xf numFmtId="0" fontId="0" fillId="0" borderId="0" xfId="0" applyAlignment="1">
      <alignment horizontal="left"/>
    </xf>
    <xf numFmtId="165" fontId="17" fillId="11" borderId="3" xfId="2" applyFont="1" applyFill="1" applyBorder="1" applyAlignment="1" applyProtection="1">
      <alignment vertical="center"/>
      <protection locked="0"/>
    </xf>
    <xf numFmtId="0" fontId="0" fillId="0" borderId="0" xfId="0" applyAlignment="1">
      <alignment horizontal="center" vertical="center" wrapText="1"/>
    </xf>
    <xf numFmtId="43" fontId="0" fillId="0" borderId="0" xfId="3" applyFont="1"/>
    <xf numFmtId="0" fontId="39" fillId="0" borderId="0" xfId="0" applyFont="1"/>
    <xf numFmtId="17" fontId="0" fillId="0" borderId="0" xfId="0" applyNumberFormat="1"/>
    <xf numFmtId="0" fontId="41" fillId="0" borderId="0" xfId="0" applyFont="1"/>
    <xf numFmtId="17" fontId="41" fillId="0" borderId="0" xfId="0" applyNumberFormat="1" applyFont="1"/>
    <xf numFmtId="43" fontId="42" fillId="0" borderId="0" xfId="0" applyNumberFormat="1" applyFont="1"/>
    <xf numFmtId="43" fontId="0" fillId="0" borderId="0" xfId="0" applyNumberFormat="1"/>
    <xf numFmtId="43" fontId="0" fillId="0" borderId="11" xfId="0" applyNumberFormat="1" applyBorder="1"/>
    <xf numFmtId="43" fontId="39" fillId="0" borderId="0" xfId="3" applyFont="1"/>
    <xf numFmtId="0" fontId="0" fillId="0" borderId="0" xfId="0" quotePrefix="1"/>
    <xf numFmtId="43" fontId="0" fillId="0" borderId="11" xfId="3" applyFont="1" applyBorder="1"/>
    <xf numFmtId="43" fontId="6" fillId="0" borderId="0" xfId="3" applyFont="1" applyAlignment="1">
      <alignment horizontal="left" vertical="top"/>
    </xf>
    <xf numFmtId="0" fontId="0" fillId="0" borderId="0" xfId="0" applyAlignment="1">
      <alignment wrapText="1"/>
    </xf>
    <xf numFmtId="0" fontId="44" fillId="0" borderId="0" xfId="0" applyFont="1"/>
    <xf numFmtId="0" fontId="0" fillId="11" borderId="4" xfId="0" applyFill="1" applyBorder="1" applyAlignment="1" applyProtection="1">
      <alignment vertical="center" wrapText="1"/>
      <protection locked="0"/>
    </xf>
    <xf numFmtId="17" fontId="39" fillId="0" borderId="0" xfId="0" applyNumberFormat="1" applyFont="1" applyAlignment="1" applyProtection="1">
      <alignment wrapText="1"/>
      <protection locked="0"/>
    </xf>
    <xf numFmtId="16" fontId="0" fillId="0" borderId="0" xfId="0" applyNumberFormat="1"/>
    <xf numFmtId="167" fontId="13" fillId="11" borderId="3" xfId="0" applyNumberFormat="1" applyFont="1" applyFill="1" applyBorder="1" applyAlignment="1" applyProtection="1">
      <alignment vertical="center"/>
      <protection locked="0"/>
    </xf>
    <xf numFmtId="164" fontId="13" fillId="11" borderId="4" xfId="0" applyNumberFormat="1" applyFont="1" applyFill="1" applyBorder="1" applyAlignment="1" applyProtection="1">
      <alignment vertical="center" wrapText="1"/>
      <protection locked="0"/>
    </xf>
    <xf numFmtId="0" fontId="45" fillId="11" borderId="4" xfId="0" applyFont="1" applyFill="1" applyBorder="1" applyAlignment="1" applyProtection="1">
      <alignment vertical="center" wrapText="1"/>
      <protection locked="0"/>
    </xf>
    <xf numFmtId="0" fontId="45" fillId="11" borderId="5" xfId="0" applyFont="1" applyFill="1" applyBorder="1" applyAlignment="1" applyProtection="1">
      <alignment vertical="center" wrapText="1"/>
      <protection locked="0"/>
    </xf>
    <xf numFmtId="17" fontId="46" fillId="0" borderId="0" xfId="0" applyNumberFormat="1" applyFont="1" applyAlignment="1" applyProtection="1">
      <alignment wrapText="1"/>
      <protection locked="0"/>
    </xf>
    <xf numFmtId="0" fontId="44" fillId="0" borderId="0" xfId="0" applyFont="1" applyProtection="1">
      <protection locked="0"/>
    </xf>
    <xf numFmtId="167" fontId="45" fillId="11" borderId="3" xfId="0" applyNumberFormat="1" applyFont="1" applyFill="1" applyBorder="1" applyAlignment="1" applyProtection="1">
      <alignment vertical="center"/>
      <protection locked="0"/>
    </xf>
    <xf numFmtId="164" fontId="45" fillId="11" borderId="4" xfId="0" applyNumberFormat="1" applyFont="1" applyFill="1" applyBorder="1" applyAlignment="1" applyProtection="1">
      <alignment vertical="center" wrapText="1"/>
      <protection locked="0"/>
    </xf>
    <xf numFmtId="0" fontId="44" fillId="11" borderId="4" xfId="0" applyFont="1" applyFill="1" applyBorder="1" applyAlignment="1" applyProtection="1">
      <alignment vertical="center" wrapText="1"/>
      <protection locked="0"/>
    </xf>
    <xf numFmtId="168" fontId="3" fillId="0" borderId="0" xfId="0" applyNumberFormat="1" applyFont="1" applyBorder="1" applyAlignment="1" applyProtection="1">
      <alignment wrapText="1"/>
    </xf>
    <xf numFmtId="0" fontId="0" fillId="9" borderId="0" xfId="0" applyFill="1"/>
    <xf numFmtId="0" fontId="17" fillId="11" borderId="4" xfId="0" applyFont="1" applyFill="1" applyBorder="1" applyAlignment="1" applyProtection="1">
      <alignment vertical="center"/>
      <protection locked="0"/>
    </xf>
    <xf numFmtId="0" fontId="17" fillId="11" borderId="5" xfId="0" applyFont="1" applyFill="1" applyBorder="1" applyAlignment="1" applyProtection="1">
      <alignment vertical="center"/>
      <protection locked="0"/>
    </xf>
    <xf numFmtId="43" fontId="0" fillId="0" borderId="0" xfId="4" applyFont="1"/>
    <xf numFmtId="0" fontId="47" fillId="0" borderId="0" xfId="0" applyFont="1" applyAlignment="1" applyProtection="1">
      <protection locked="0"/>
    </xf>
    <xf numFmtId="0" fontId="40" fillId="12" borderId="0" xfId="5" applyFont="1" applyFill="1"/>
    <xf numFmtId="0" fontId="40" fillId="12" borderId="0" xfId="5" applyFont="1" applyFill="1" applyAlignment="1">
      <alignment horizontal="left"/>
    </xf>
    <xf numFmtId="0" fontId="2" fillId="0" borderId="0" xfId="5"/>
    <xf numFmtId="0" fontId="25" fillId="0" borderId="0" xfId="0" applyFont="1"/>
    <xf numFmtId="43" fontId="25" fillId="0" borderId="0" xfId="4" applyFont="1"/>
    <xf numFmtId="0" fontId="25" fillId="0" borderId="0" xfId="5" applyFont="1"/>
    <xf numFmtId="0" fontId="25" fillId="0" borderId="0" xfId="5" applyFont="1" applyAlignment="1">
      <alignment horizontal="left"/>
    </xf>
    <xf numFmtId="14" fontId="25" fillId="0" borderId="0" xfId="5" applyNumberFormat="1" applyFont="1"/>
    <xf numFmtId="4" fontId="0" fillId="0" borderId="0" xfId="0" applyNumberFormat="1"/>
    <xf numFmtId="15" fontId="0" fillId="0" borderId="0" xfId="0" applyNumberFormat="1"/>
    <xf numFmtId="2" fontId="0" fillId="0" borderId="0" xfId="0" applyNumberFormat="1"/>
    <xf numFmtId="170" fontId="39" fillId="0" borderId="0" xfId="3" applyNumberFormat="1" applyFont="1"/>
    <xf numFmtId="0" fontId="0" fillId="0" borderId="0" xfId="0" applyFont="1" applyAlignment="1" applyProtection="1">
      <alignment wrapText="1"/>
      <protection locked="0"/>
    </xf>
    <xf numFmtId="0" fontId="40" fillId="12" borderId="0" xfId="6" applyFont="1" applyFill="1" applyAlignment="1">
      <alignment horizontal="left"/>
    </xf>
    <xf numFmtId="0" fontId="40" fillId="12" borderId="0" xfId="6" applyFont="1" applyFill="1"/>
    <xf numFmtId="0" fontId="49" fillId="0" borderId="0" xfId="6"/>
    <xf numFmtId="0" fontId="49" fillId="0" borderId="0" xfId="6" applyAlignment="1">
      <alignment horizontal="left"/>
    </xf>
    <xf numFmtId="14" fontId="49" fillId="0" borderId="0" xfId="6" applyNumberFormat="1"/>
    <xf numFmtId="0" fontId="51" fillId="13" borderId="12" xfId="0" applyFont="1" applyFill="1" applyBorder="1" applyAlignment="1">
      <alignment horizontal="left" vertical="top" wrapText="1"/>
    </xf>
    <xf numFmtId="0" fontId="51" fillId="14" borderId="12" xfId="0" applyFont="1" applyFill="1" applyBorder="1" applyAlignment="1">
      <alignment horizontal="left" vertical="top" wrapText="1"/>
    </xf>
    <xf numFmtId="0" fontId="51" fillId="15" borderId="12" xfId="0" applyFont="1" applyFill="1" applyBorder="1" applyAlignment="1">
      <alignment horizontal="left" vertical="top" wrapText="1"/>
    </xf>
    <xf numFmtId="0" fontId="51" fillId="16" borderId="12" xfId="0" applyFont="1" applyFill="1" applyBorder="1" applyAlignment="1">
      <alignment horizontal="left" vertical="top" wrapText="1"/>
    </xf>
    <xf numFmtId="0" fontId="51" fillId="17" borderId="12" xfId="0" applyFont="1" applyFill="1" applyBorder="1" applyAlignment="1">
      <alignment horizontal="left" vertical="top" wrapText="1"/>
    </xf>
    <xf numFmtId="0" fontId="51" fillId="0" borderId="12" xfId="0" applyFont="1" applyBorder="1" applyAlignment="1">
      <alignment horizontal="left" vertical="top" wrapText="1"/>
    </xf>
    <xf numFmtId="0" fontId="48" fillId="0" borderId="12" xfId="0" applyFont="1" applyBorder="1" applyAlignment="1">
      <alignment horizontal="left" vertical="top" wrapText="1"/>
    </xf>
    <xf numFmtId="4" fontId="48" fillId="0" borderId="12" xfId="0" applyNumberFormat="1" applyFont="1" applyBorder="1" applyAlignment="1">
      <alignment horizontal="right" vertical="top" wrapText="1"/>
    </xf>
    <xf numFmtId="0" fontId="0" fillId="0" borderId="12" xfId="0" applyBorder="1" applyAlignment="1">
      <alignment vertical="top" wrapText="1"/>
    </xf>
    <xf numFmtId="169" fontId="48" fillId="0" borderId="12" xfId="0" applyNumberFormat="1" applyFont="1" applyBorder="1" applyAlignment="1">
      <alignment horizontal="left" vertical="top" wrapText="1"/>
    </xf>
    <xf numFmtId="0" fontId="0" fillId="0" borderId="0" xfId="0" applyAlignment="1">
      <alignment horizontal="left" indent="1"/>
    </xf>
    <xf numFmtId="0" fontId="10" fillId="0" borderId="0" xfId="0" applyFont="1" applyAlignment="1" applyProtection="1">
      <alignment wrapText="1"/>
      <protection locked="0"/>
    </xf>
    <xf numFmtId="0" fontId="52" fillId="0" borderId="0" xfId="7" applyAlignment="1">
      <alignment horizontal="left" vertical="top" wrapText="1"/>
    </xf>
    <xf numFmtId="0" fontId="52" fillId="13" borderId="0" xfId="7" applyFill="1" applyAlignment="1">
      <alignment horizontal="center" vertical="top" wrapText="1"/>
    </xf>
    <xf numFmtId="0" fontId="52" fillId="14" borderId="0" xfId="7" applyFill="1" applyAlignment="1">
      <alignment horizontal="center" vertical="top" wrapText="1"/>
    </xf>
    <xf numFmtId="0" fontId="52" fillId="15" borderId="0" xfId="7" applyFill="1" applyAlignment="1">
      <alignment horizontal="center" vertical="top" wrapText="1"/>
    </xf>
    <xf numFmtId="0" fontId="52" fillId="18" borderId="0" xfId="7" applyFill="1" applyAlignment="1">
      <alignment horizontal="center" vertical="top" wrapText="1"/>
    </xf>
    <xf numFmtId="0" fontId="52" fillId="17" borderId="0" xfId="7" applyFill="1" applyAlignment="1">
      <alignment horizontal="center" vertical="top" wrapText="1"/>
    </xf>
    <xf numFmtId="0" fontId="52" fillId="0" borderId="0" xfId="7"/>
    <xf numFmtId="4" fontId="48" fillId="0" borderId="12" xfId="7" applyNumberFormat="1" applyFont="1" applyBorder="1" applyAlignment="1">
      <alignment horizontal="right" vertical="top" wrapText="1"/>
    </xf>
    <xf numFmtId="0" fontId="51" fillId="13" borderId="12" xfId="7" applyFont="1" applyFill="1" applyBorder="1" applyAlignment="1">
      <alignment horizontal="left" vertical="top" wrapText="1"/>
    </xf>
    <xf numFmtId="0" fontId="52" fillId="0" borderId="0" xfId="7" applyAlignment="1">
      <alignment horizontal="left" indent="1"/>
    </xf>
    <xf numFmtId="0" fontId="51" fillId="14" borderId="12" xfId="7" applyFont="1" applyFill="1" applyBorder="1" applyAlignment="1">
      <alignment horizontal="left" vertical="top" wrapText="1"/>
    </xf>
    <xf numFmtId="0" fontId="51" fillId="15" borderId="12" xfId="7" applyFont="1" applyFill="1" applyBorder="1" applyAlignment="1">
      <alignment horizontal="left" vertical="top" wrapText="1"/>
    </xf>
    <xf numFmtId="0" fontId="51" fillId="16" borderId="12" xfId="7" applyFont="1" applyFill="1" applyBorder="1" applyAlignment="1">
      <alignment horizontal="left" vertical="top" wrapText="1"/>
    </xf>
    <xf numFmtId="0" fontId="51" fillId="17" borderId="12" xfId="7" applyFont="1" applyFill="1" applyBorder="1" applyAlignment="1">
      <alignment horizontal="left" vertical="top" wrapText="1"/>
    </xf>
    <xf numFmtId="0" fontId="51" fillId="0" borderId="12" xfId="7" applyFont="1" applyBorder="1" applyAlignment="1">
      <alignment horizontal="left" vertical="top" wrapText="1"/>
    </xf>
    <xf numFmtId="0" fontId="48" fillId="0" borderId="12" xfId="7" applyFont="1" applyBorder="1" applyAlignment="1">
      <alignment horizontal="left" vertical="top" wrapText="1"/>
    </xf>
    <xf numFmtId="169" fontId="48" fillId="0" borderId="12" xfId="7" applyNumberFormat="1" applyFont="1" applyBorder="1" applyAlignment="1">
      <alignment horizontal="left" vertical="top" wrapText="1"/>
    </xf>
    <xf numFmtId="0" fontId="52" fillId="0" borderId="12" xfId="7" applyBorder="1" applyAlignment="1">
      <alignment vertical="top" wrapText="1"/>
    </xf>
    <xf numFmtId="0" fontId="0" fillId="0" borderId="0" xfId="0" pivotButton="1"/>
    <xf numFmtId="170" fontId="0" fillId="0" borderId="0" xfId="0" pivotButton="1" applyNumberFormat="1"/>
    <xf numFmtId="170" fontId="0" fillId="0" borderId="0" xfId="0" applyNumberFormat="1"/>
    <xf numFmtId="0" fontId="53" fillId="20" borderId="0" xfId="0" applyFont="1" applyFill="1"/>
    <xf numFmtId="0" fontId="53" fillId="0" borderId="0" xfId="0" applyFont="1"/>
    <xf numFmtId="170" fontId="53" fillId="20" borderId="0" xfId="0" applyNumberFormat="1" applyFont="1" applyFill="1"/>
    <xf numFmtId="0" fontId="53" fillId="20" borderId="15" xfId="0" applyFont="1" applyFill="1" applyBorder="1"/>
    <xf numFmtId="170" fontId="53" fillId="20" borderId="15" xfId="0" applyNumberFormat="1" applyFont="1" applyFill="1" applyBorder="1"/>
    <xf numFmtId="0" fontId="54" fillId="0" borderId="0" xfId="0" applyFont="1"/>
    <xf numFmtId="170" fontId="54" fillId="0" borderId="0" xfId="0" applyNumberFormat="1" applyFont="1"/>
    <xf numFmtId="0" fontId="53" fillId="0" borderId="15" xfId="0" applyFont="1" applyBorder="1"/>
    <xf numFmtId="170" fontId="53" fillId="0" borderId="0" xfId="0" applyNumberFormat="1" applyFont="1"/>
    <xf numFmtId="0" fontId="53" fillId="20" borderId="16" xfId="0" applyFont="1" applyFill="1" applyBorder="1"/>
    <xf numFmtId="170" fontId="53" fillId="20" borderId="16" xfId="0" applyNumberFormat="1" applyFont="1" applyFill="1" applyBorder="1"/>
    <xf numFmtId="0" fontId="55" fillId="0" borderId="0" xfId="0" applyFont="1"/>
    <xf numFmtId="17" fontId="53" fillId="20" borderId="0" xfId="0" applyNumberFormat="1" applyFont="1" applyFill="1"/>
    <xf numFmtId="4" fontId="51" fillId="0" borderId="12" xfId="0" applyNumberFormat="1" applyFont="1" applyBorder="1" applyAlignment="1">
      <alignment horizontal="right" vertical="top" wrapText="1"/>
    </xf>
    <xf numFmtId="0" fontId="40" fillId="12" borderId="0" xfId="8" applyFont="1" applyFill="1"/>
    <xf numFmtId="0" fontId="40" fillId="12" borderId="0" xfId="8" applyFont="1" applyFill="1" applyAlignment="1">
      <alignment horizontal="left"/>
    </xf>
    <xf numFmtId="44" fontId="40" fillId="12" borderId="0" xfId="9" applyFont="1" applyFill="1"/>
    <xf numFmtId="0" fontId="40" fillId="0" borderId="0" xfId="8" applyFont="1"/>
    <xf numFmtId="0" fontId="1" fillId="0" borderId="0" xfId="8"/>
    <xf numFmtId="0" fontId="25" fillId="0" borderId="0" xfId="6" applyFont="1" applyAlignment="1">
      <alignment horizontal="left"/>
    </xf>
    <xf numFmtId="0" fontId="25" fillId="0" borderId="0" xfId="6" applyFont="1"/>
    <xf numFmtId="14" fontId="25" fillId="0" borderId="0" xfId="6" applyNumberFormat="1" applyFont="1"/>
    <xf numFmtId="0" fontId="25" fillId="0" borderId="0" xfId="10" applyFont="1"/>
    <xf numFmtId="0" fontId="25" fillId="0" borderId="0" xfId="10" applyFont="1" applyAlignment="1">
      <alignment horizontal="left"/>
    </xf>
    <xf numFmtId="14" fontId="25" fillId="0" borderId="0" xfId="10" applyNumberFormat="1" applyFont="1"/>
    <xf numFmtId="0" fontId="25" fillId="0" borderId="0" xfId="8" applyFont="1"/>
    <xf numFmtId="15" fontId="25" fillId="0" borderId="0" xfId="10" applyNumberFormat="1" applyFont="1"/>
    <xf numFmtId="0" fontId="50" fillId="19" borderId="13" xfId="0" applyFont="1" applyFill="1" applyBorder="1"/>
    <xf numFmtId="0" fontId="50" fillId="0" borderId="0" xfId="0" applyFont="1" applyAlignment="1">
      <alignment horizontal="left"/>
    </xf>
    <xf numFmtId="0" fontId="50" fillId="0" borderId="0" xfId="0" applyFont="1"/>
    <xf numFmtId="170" fontId="50" fillId="0" borderId="0" xfId="0" applyNumberFormat="1" applyFont="1"/>
    <xf numFmtId="0" fontId="50" fillId="0" borderId="13" xfId="0" applyFont="1" applyBorder="1"/>
    <xf numFmtId="0" fontId="50" fillId="19" borderId="14" xfId="0" applyFont="1" applyFill="1" applyBorder="1" applyAlignment="1">
      <alignment horizontal="left"/>
    </xf>
    <xf numFmtId="0" fontId="50" fillId="19" borderId="14" xfId="0" applyFont="1" applyFill="1" applyBorder="1"/>
    <xf numFmtId="170" fontId="50" fillId="19" borderId="14" xfId="0" applyNumberFormat="1" applyFont="1" applyFill="1" applyBorder="1"/>
    <xf numFmtId="0" fontId="9" fillId="0" borderId="0" xfId="7" applyFont="1"/>
    <xf numFmtId="0" fontId="25" fillId="0" borderId="12" xfId="0" applyFont="1" applyBorder="1" applyAlignment="1">
      <alignment vertical="top" wrapText="1"/>
    </xf>
    <xf numFmtId="0" fontId="60" fillId="12" borderId="0" xfId="6" applyFont="1" applyFill="1"/>
    <xf numFmtId="0" fontId="60" fillId="12" borderId="0" xfId="6" applyFont="1" applyFill="1" applyAlignment="1">
      <alignment horizontal="left"/>
    </xf>
    <xf numFmtId="0" fontId="61" fillId="0" borderId="0" xfId="6" applyFont="1"/>
    <xf numFmtId="0" fontId="25" fillId="0" borderId="0" xfId="0" applyFont="1" applyAlignment="1">
      <alignment horizontal="left"/>
    </xf>
    <xf numFmtId="14" fontId="25" fillId="0" borderId="0" xfId="0" applyNumberFormat="1" applyFont="1"/>
    <xf numFmtId="17" fontId="25" fillId="0" borderId="0" xfId="8" applyNumberFormat="1" applyFont="1"/>
    <xf numFmtId="0" fontId="25" fillId="0" borderId="0" xfId="8" applyFont="1" applyAlignment="1">
      <alignment horizontal="left"/>
    </xf>
    <xf numFmtId="14" fontId="25" fillId="0" borderId="0" xfId="8" applyNumberFormat="1" applyFont="1"/>
    <xf numFmtId="15" fontId="25" fillId="0" borderId="0" xfId="8" applyNumberFormat="1" applyFont="1"/>
    <xf numFmtId="0" fontId="25" fillId="9" borderId="0" xfId="8" applyFont="1" applyFill="1"/>
    <xf numFmtId="0" fontId="25" fillId="0" borderId="0" xfId="8" applyFont="1" applyFill="1"/>
    <xf numFmtId="164" fontId="45" fillId="11" borderId="3" xfId="0" applyNumberFormat="1" applyFont="1" applyFill="1" applyBorder="1" applyAlignment="1" applyProtection="1">
      <alignment vertical="center" wrapText="1"/>
      <protection locked="0"/>
    </xf>
    <xf numFmtId="0" fontId="45" fillId="11" borderId="3" xfId="0" applyFont="1" applyFill="1" applyBorder="1" applyAlignment="1" applyProtection="1">
      <alignment vertical="center" wrapText="1"/>
      <protection locked="0"/>
    </xf>
    <xf numFmtId="0" fontId="45" fillId="11" borderId="2" xfId="0" applyFont="1" applyFill="1" applyBorder="1" applyAlignment="1" applyProtection="1">
      <alignment vertical="center" wrapText="1"/>
      <protection locked="0"/>
    </xf>
    <xf numFmtId="0" fontId="48" fillId="0" borderId="0" xfId="7" applyFont="1" applyBorder="1" applyAlignment="1">
      <alignment horizontal="left" vertical="top" wrapText="1"/>
    </xf>
    <xf numFmtId="0" fontId="48" fillId="0" borderId="12" xfId="7" applyFont="1" applyBorder="1"/>
    <xf numFmtId="0" fontId="48" fillId="0" borderId="18" xfId="7" applyFont="1" applyBorder="1" applyAlignment="1">
      <alignment horizontal="left" vertical="top" wrapText="1"/>
    </xf>
    <xf numFmtId="0" fontId="48" fillId="0" borderId="19" xfId="7" applyFont="1" applyBorder="1" applyAlignment="1">
      <alignment horizontal="left" vertical="top" wrapText="1"/>
    </xf>
    <xf numFmtId="0" fontId="48" fillId="0" borderId="7" xfId="7" applyFont="1" applyBorder="1" applyAlignment="1">
      <alignment horizontal="left" vertical="top" wrapText="1"/>
    </xf>
    <xf numFmtId="17" fontId="50" fillId="19" borderId="13" xfId="0" applyNumberFormat="1" applyFont="1" applyFill="1" applyBorder="1"/>
    <xf numFmtId="170" fontId="50" fillId="19" borderId="13" xfId="0" applyNumberFormat="1" applyFont="1" applyFill="1" applyBorder="1" applyAlignment="1">
      <alignment horizontal="right"/>
    </xf>
    <xf numFmtId="0" fontId="48" fillId="0" borderId="17" xfId="7" applyFont="1" applyBorder="1" applyAlignment="1">
      <alignment horizontal="left" vertical="top" wrapText="1"/>
    </xf>
    <xf numFmtId="0" fontId="62" fillId="12" borderId="0" xfId="6" applyFont="1" applyFill="1"/>
    <xf numFmtId="0" fontId="62" fillId="12" borderId="0" xfId="6" applyFont="1" applyFill="1" applyAlignment="1">
      <alignment horizontal="left"/>
    </xf>
    <xf numFmtId="0" fontId="63" fillId="0" borderId="0" xfId="6" applyFont="1"/>
    <xf numFmtId="0" fontId="58" fillId="0" borderId="0" xfId="0" applyFont="1" applyAlignment="1">
      <alignment horizontal="right" vertical="top"/>
    </xf>
    <xf numFmtId="173" fontId="58" fillId="0" borderId="0" xfId="0" applyNumberFormat="1" applyFont="1" applyAlignment="1">
      <alignment vertical="top"/>
    </xf>
    <xf numFmtId="0" fontId="59" fillId="0" borderId="0" xfId="0" applyFont="1" applyAlignment="1">
      <alignment horizontal="left" vertical="top"/>
    </xf>
    <xf numFmtId="0" fontId="58" fillId="0" borderId="0" xfId="0" applyFont="1" applyAlignment="1">
      <alignment horizontal="left" vertical="top"/>
    </xf>
    <xf numFmtId="0" fontId="58" fillId="4" borderId="0" xfId="0" applyFont="1" applyFill="1" applyAlignment="1">
      <alignment horizontal="left" vertical="top"/>
    </xf>
    <xf numFmtId="0" fontId="58" fillId="0" borderId="0" xfId="0" applyFont="1" applyAlignment="1">
      <alignment horizontal="center" vertical="top"/>
    </xf>
    <xf numFmtId="0" fontId="58" fillId="9" borderId="0" xfId="0" applyFont="1" applyFill="1" applyAlignment="1">
      <alignment horizontal="left" vertical="top"/>
    </xf>
    <xf numFmtId="0" fontId="57" fillId="0" borderId="0" xfId="0" applyFont="1" applyAlignment="1">
      <alignment vertical="top"/>
    </xf>
    <xf numFmtId="0" fontId="57" fillId="4" borderId="0" xfId="0" applyFont="1" applyFill="1" applyAlignment="1">
      <alignment vertical="top"/>
    </xf>
    <xf numFmtId="171" fontId="57" fillId="0" borderId="0" xfId="0" applyNumberFormat="1" applyFont="1" applyAlignment="1">
      <alignment horizontal="center" vertical="top"/>
    </xf>
    <xf numFmtId="172" fontId="57" fillId="0" borderId="0" xfId="0" applyNumberFormat="1" applyFont="1" applyAlignment="1">
      <alignment vertical="top"/>
    </xf>
    <xf numFmtId="173" fontId="57" fillId="4" borderId="0" xfId="0" applyNumberFormat="1" applyFont="1" applyFill="1" applyAlignment="1">
      <alignment vertical="top"/>
    </xf>
    <xf numFmtId="173" fontId="57" fillId="0" borderId="0" xfId="0" applyNumberFormat="1" applyFont="1" applyAlignment="1">
      <alignment vertical="top"/>
    </xf>
    <xf numFmtId="17" fontId="58" fillId="0" borderId="0" xfId="0" quotePrefix="1" applyNumberFormat="1" applyFont="1" applyAlignment="1">
      <alignment horizontal="left" vertical="top"/>
    </xf>
    <xf numFmtId="165" fontId="0" fillId="0" borderId="0" xfId="2" applyFont="1"/>
    <xf numFmtId="166" fontId="0" fillId="0" borderId="0" xfId="2" applyNumberFormat="1" applyFont="1"/>
    <xf numFmtId="0" fontId="6" fillId="0" borderId="0" xfId="0" applyFont="1"/>
    <xf numFmtId="0" fontId="48" fillId="0" borderId="21" xfId="7" applyFont="1" applyBorder="1" applyAlignment="1">
      <alignment horizontal="left" vertical="top" wrapText="1"/>
    </xf>
    <xf numFmtId="0" fontId="48" fillId="0" borderId="20" xfId="7" applyFont="1" applyBorder="1" applyAlignment="1">
      <alignment horizontal="left" vertical="top" wrapText="1"/>
    </xf>
    <xf numFmtId="0" fontId="48" fillId="0" borderId="22" xfId="7" applyFont="1" applyBorder="1" applyAlignment="1">
      <alignment horizontal="left" vertical="top" wrapText="1"/>
    </xf>
    <xf numFmtId="0" fontId="48" fillId="0" borderId="19" xfId="0" applyFont="1" applyBorder="1" applyAlignment="1">
      <alignment horizontal="left" vertical="top" wrapText="1"/>
    </xf>
    <xf numFmtId="0" fontId="48" fillId="0" borderId="18" xfId="0" applyFont="1" applyBorder="1" applyAlignment="1">
      <alignment horizontal="left" vertical="top" wrapText="1"/>
    </xf>
    <xf numFmtId="0" fontId="48" fillId="0" borderId="7" xfId="0" applyFont="1" applyBorder="1" applyAlignment="1">
      <alignment horizontal="left" vertical="top" wrapText="1"/>
    </xf>
    <xf numFmtId="169" fontId="48" fillId="0" borderId="19" xfId="0" applyNumberFormat="1" applyFont="1" applyBorder="1" applyAlignment="1">
      <alignment horizontal="left" vertical="top" wrapText="1"/>
    </xf>
    <xf numFmtId="169" fontId="48" fillId="0" borderId="18" xfId="0" applyNumberFormat="1" applyFont="1" applyBorder="1" applyAlignment="1">
      <alignment horizontal="left" vertical="top" wrapText="1"/>
    </xf>
    <xf numFmtId="169" fontId="48" fillId="0" borderId="7" xfId="0" applyNumberFormat="1" applyFont="1" applyBorder="1" applyAlignment="1">
      <alignment horizontal="left" vertical="top" wrapText="1"/>
    </xf>
    <xf numFmtId="4" fontId="48" fillId="0" borderId="19" xfId="0" applyNumberFormat="1" applyFont="1" applyBorder="1" applyAlignment="1">
      <alignment horizontal="right" vertical="top" wrapText="1"/>
    </xf>
    <xf numFmtId="4" fontId="48" fillId="0" borderId="18" xfId="0" applyNumberFormat="1" applyFont="1" applyBorder="1" applyAlignment="1">
      <alignment horizontal="right" vertical="top" wrapText="1"/>
    </xf>
    <xf numFmtId="4" fontId="48" fillId="0" borderId="7" xfId="0" applyNumberFormat="1" applyFont="1" applyBorder="1" applyAlignment="1">
      <alignment horizontal="right" vertical="top" wrapText="1"/>
    </xf>
    <xf numFmtId="0" fontId="48" fillId="0" borderId="17" xfId="7" applyFont="1" applyBorder="1"/>
    <xf numFmtId="0" fontId="48" fillId="0" borderId="18" xfId="7" applyFont="1" applyBorder="1"/>
    <xf numFmtId="0" fontId="0" fillId="0" borderId="19" xfId="0" applyBorder="1" applyAlignment="1">
      <alignment vertical="top" wrapText="1"/>
    </xf>
    <xf numFmtId="0" fontId="0" fillId="0" borderId="18" xfId="0" applyBorder="1" applyAlignment="1">
      <alignment vertical="top" wrapText="1"/>
    </xf>
    <xf numFmtId="0" fontId="0" fillId="0" borderId="7" xfId="0" applyBorder="1" applyAlignment="1">
      <alignment vertical="top" wrapText="1"/>
    </xf>
    <xf numFmtId="0" fontId="48" fillId="0" borderId="23" xfId="7" applyFont="1" applyBorder="1" applyAlignment="1">
      <alignment horizontal="left" vertical="top" wrapText="1"/>
    </xf>
    <xf numFmtId="0" fontId="48" fillId="0" borderId="24" xfId="7" applyFont="1" applyBorder="1" applyAlignment="1">
      <alignment horizontal="left" vertical="top" wrapText="1"/>
    </xf>
    <xf numFmtId="170" fontId="2" fillId="0" borderId="0" xfId="5" applyNumberFormat="1"/>
    <xf numFmtId="0" fontId="6" fillId="0" borderId="0" xfId="5" applyFont="1"/>
    <xf numFmtId="170" fontId="6" fillId="0" borderId="0" xfId="5" applyNumberFormat="1" applyFont="1"/>
    <xf numFmtId="170" fontId="25" fillId="0" borderId="0" xfId="5" applyNumberFormat="1" applyFont="1"/>
    <xf numFmtId="170" fontId="6" fillId="19" borderId="14" xfId="5" applyNumberFormat="1" applyFont="1" applyFill="1" applyBorder="1"/>
    <xf numFmtId="0" fontId="0" fillId="5" borderId="0" xfId="0" applyFill="1" applyProtection="1">
      <protection locked="0"/>
    </xf>
    <xf numFmtId="167" fontId="17" fillId="11" borderId="8" xfId="0" applyNumberFormat="1" applyFont="1" applyFill="1" applyBorder="1" applyAlignment="1" applyProtection="1">
      <alignment vertical="center"/>
      <protection locked="0"/>
    </xf>
    <xf numFmtId="164" fontId="17" fillId="11" borderId="9" xfId="0" applyNumberFormat="1" applyFont="1" applyFill="1" applyBorder="1" applyAlignment="1" applyProtection="1">
      <alignment vertical="center" wrapText="1"/>
      <protection locked="0"/>
    </xf>
    <xf numFmtId="0" fontId="17" fillId="11" borderId="9" xfId="0" applyFont="1" applyFill="1" applyBorder="1" applyAlignment="1" applyProtection="1">
      <alignment vertical="center" wrapText="1"/>
      <protection locked="0"/>
    </xf>
    <xf numFmtId="0" fontId="17" fillId="11" borderId="10" xfId="0" applyFont="1" applyFill="1" applyBorder="1" applyAlignment="1" applyProtection="1">
      <alignment vertical="center"/>
      <protection locked="0"/>
    </xf>
    <xf numFmtId="0" fontId="0" fillId="21" borderId="0" xfId="0" applyFill="1" applyAlignment="1" applyProtection="1">
      <alignment wrapText="1"/>
      <protection locked="0"/>
    </xf>
    <xf numFmtId="164" fontId="17" fillId="11" borderId="5" xfId="0" applyNumberFormat="1" applyFont="1" applyFill="1" applyBorder="1" applyAlignment="1" applyProtection="1">
      <alignment vertical="center" wrapText="1"/>
      <protection locked="0"/>
    </xf>
    <xf numFmtId="0" fontId="0" fillId="11" borderId="0" xfId="0" applyFill="1" applyProtection="1">
      <protection locked="0"/>
    </xf>
    <xf numFmtId="0" fontId="17" fillId="0" borderId="0" xfId="0" applyFont="1" applyFill="1" applyBorder="1" applyAlignment="1" applyProtection="1">
      <alignment horizontal="center" vertical="center" wrapText="1" readingOrder="1"/>
    </xf>
    <xf numFmtId="0" fontId="16" fillId="11" borderId="2" xfId="0" applyFont="1" applyFill="1" applyBorder="1" applyAlignment="1" applyProtection="1">
      <alignment horizontal="left" vertical="center" wrapText="1" readingOrder="1"/>
      <protection locked="0"/>
    </xf>
    <xf numFmtId="0" fontId="15" fillId="0" borderId="6" xfId="0" applyFont="1" applyFill="1" applyBorder="1" applyAlignment="1" applyProtection="1">
      <alignment horizontal="left" vertical="center"/>
    </xf>
    <xf numFmtId="0" fontId="24" fillId="2" borderId="0" xfId="0" applyFont="1" applyFill="1" applyBorder="1" applyAlignment="1" applyProtection="1">
      <alignment horizontal="center" vertical="center"/>
    </xf>
    <xf numFmtId="0" fontId="38" fillId="11" borderId="2" xfId="0" applyFont="1" applyFill="1" applyBorder="1" applyAlignment="1" applyProtection="1">
      <alignment horizontal="left" vertical="center" wrapText="1" readingOrder="1"/>
      <protection locked="0"/>
    </xf>
    <xf numFmtId="167" fontId="38" fillId="11" borderId="2" xfId="0" applyNumberFormat="1" applyFont="1" applyFill="1" applyBorder="1" applyAlignment="1" applyProtection="1">
      <alignment horizontal="left" vertical="center" wrapText="1" readingOrder="1"/>
      <protection locked="0"/>
    </xf>
    <xf numFmtId="167" fontId="15" fillId="0" borderId="2" xfId="0" applyNumberFormat="1" applyFont="1" applyBorder="1" applyAlignment="1" applyProtection="1">
      <alignment horizontal="left" vertical="center" wrapText="1" readingOrder="1"/>
    </xf>
    <xf numFmtId="0" fontId="37" fillId="3" borderId="0"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7" fillId="0" borderId="1" xfId="0" applyFont="1" applyFill="1" applyBorder="1" applyAlignment="1" applyProtection="1">
      <alignment horizontal="center" vertical="center" wrapText="1" readingOrder="1"/>
    </xf>
    <xf numFmtId="0" fontId="7" fillId="0" borderId="0" xfId="0" applyFont="1" applyFill="1" applyBorder="1" applyAlignment="1" applyProtection="1">
      <alignment horizontal="center" vertical="center" wrapText="1" readingOrder="1"/>
    </xf>
    <xf numFmtId="0" fontId="22" fillId="3" borderId="0" xfId="0" applyFont="1" applyFill="1" applyBorder="1" applyAlignment="1" applyProtection="1">
      <alignment horizontal="center" vertical="center" wrapText="1" readingOrder="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cellXfs>
  <cellStyles count="12">
    <cellStyle name="Comma" xfId="3" builtinId="3"/>
    <cellStyle name="Comma 2" xfId="4" xr:uid="{284CE5CA-6FF5-4E52-B516-B2C08860C671}"/>
    <cellStyle name="Currency" xfId="2" builtinId="4"/>
    <cellStyle name="Currency 2" xfId="9" xr:uid="{8AC44B66-C048-4372-B8D6-27CB3FD5ABA9}"/>
    <cellStyle name="Hyperlink" xfId="1" builtinId="8"/>
    <cellStyle name="Normal" xfId="0" builtinId="0"/>
    <cellStyle name="Normal 2" xfId="5" xr:uid="{3BAFF6DE-1DF7-476C-929A-EFBA89D597B2}"/>
    <cellStyle name="Normal 2 2" xfId="10" xr:uid="{EF105937-B576-4E10-9228-F97FD0495F7C}"/>
    <cellStyle name="Normal 3" xfId="6" xr:uid="{2527DC3F-0023-4A23-887A-4F02D8A6827A}"/>
    <cellStyle name="Normal 4" xfId="7" xr:uid="{4E78542C-D11B-4EC1-A649-09582A298D50}"/>
    <cellStyle name="Normal 5" xfId="8" xr:uid="{97EF775E-5B15-447F-9D40-C5E23E6F998C}"/>
    <cellStyle name="Normal 6" xfId="11" xr:uid="{BAE4198E-DEFD-407B-ACE8-878D6D921158}"/>
  </cellStyles>
  <dxfs count="22">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numFmt numFmtId="170" formatCode="#,##0.00_ ;[Red]\-#,##0.00\ "/>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99FF99"/>
      <color rgb="FF00FF00"/>
      <color rgb="FFCCFF66"/>
      <color rgb="FFFF99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17</xdr:row>
      <xdr:rowOff>0</xdr:rowOff>
    </xdr:from>
    <xdr:to>
      <xdr:col>15</xdr:col>
      <xdr:colOff>379737</xdr:colOff>
      <xdr:row>32</xdr:row>
      <xdr:rowOff>31443</xdr:rowOff>
    </xdr:to>
    <xdr:pic>
      <xdr:nvPicPr>
        <xdr:cNvPr id="2" name="Picture 1">
          <a:extLst>
            <a:ext uri="{FF2B5EF4-FFF2-40B4-BE49-F238E27FC236}">
              <a16:creationId xmlns:a16="http://schemas.microsoft.com/office/drawing/2014/main" id="{8329E805-5F8A-099C-C327-F8BA4094DFF4}"/>
            </a:ext>
          </a:extLst>
        </xdr:cNvPr>
        <xdr:cNvPicPr>
          <a:picLocks noChangeAspect="1"/>
        </xdr:cNvPicPr>
      </xdr:nvPicPr>
      <xdr:blipFill>
        <a:blip xmlns:r="http://schemas.openxmlformats.org/officeDocument/2006/relationships" r:embed="rId1"/>
        <a:stretch>
          <a:fillRect/>
        </a:stretch>
      </xdr:blipFill>
      <xdr:spPr>
        <a:xfrm>
          <a:off x="3057525" y="2752725"/>
          <a:ext cx="10104762" cy="2457143"/>
        </a:xfrm>
        <a:prstGeom prst="rect">
          <a:avLst/>
        </a:prstGeom>
      </xdr:spPr>
    </xdr:pic>
    <xdr:clientData/>
  </xdr:twoCellAnchor>
  <xdr:twoCellAnchor editAs="oneCell">
    <xdr:from>
      <xdr:col>5</xdr:col>
      <xdr:colOff>19050</xdr:colOff>
      <xdr:row>2</xdr:row>
      <xdr:rowOff>9525</xdr:rowOff>
    </xdr:from>
    <xdr:to>
      <xdr:col>15</xdr:col>
      <xdr:colOff>227357</xdr:colOff>
      <xdr:row>15</xdr:row>
      <xdr:rowOff>114024</xdr:rowOff>
    </xdr:to>
    <xdr:pic>
      <xdr:nvPicPr>
        <xdr:cNvPr id="3" name="Picture 2">
          <a:extLst>
            <a:ext uri="{FF2B5EF4-FFF2-40B4-BE49-F238E27FC236}">
              <a16:creationId xmlns:a16="http://schemas.microsoft.com/office/drawing/2014/main" id="{7069CF16-6361-4FAC-9D09-52DE8B3C05A7}"/>
            </a:ext>
          </a:extLst>
        </xdr:cNvPr>
        <xdr:cNvPicPr>
          <a:picLocks noChangeAspect="1"/>
        </xdr:cNvPicPr>
      </xdr:nvPicPr>
      <xdr:blipFill>
        <a:blip xmlns:r="http://schemas.openxmlformats.org/officeDocument/2006/relationships" r:embed="rId2"/>
        <a:stretch>
          <a:fillRect/>
        </a:stretch>
      </xdr:blipFill>
      <xdr:spPr>
        <a:xfrm>
          <a:off x="3067050" y="333375"/>
          <a:ext cx="9942857" cy="2209524"/>
        </a:xfrm>
        <a:prstGeom prst="rect">
          <a:avLst/>
        </a:prstGeom>
      </xdr:spPr>
    </xdr:pic>
    <xdr:clientData/>
  </xdr:twoCellAnchor>
  <xdr:twoCellAnchor editAs="oneCell">
    <xdr:from>
      <xdr:col>5</xdr:col>
      <xdr:colOff>0</xdr:colOff>
      <xdr:row>35</xdr:row>
      <xdr:rowOff>142875</xdr:rowOff>
    </xdr:from>
    <xdr:to>
      <xdr:col>15</xdr:col>
      <xdr:colOff>106720</xdr:colOff>
      <xdr:row>52</xdr:row>
      <xdr:rowOff>75864</xdr:rowOff>
    </xdr:to>
    <xdr:pic>
      <xdr:nvPicPr>
        <xdr:cNvPr id="4" name="Picture 3">
          <a:extLst>
            <a:ext uri="{FF2B5EF4-FFF2-40B4-BE49-F238E27FC236}">
              <a16:creationId xmlns:a16="http://schemas.microsoft.com/office/drawing/2014/main" id="{659031AE-055D-445A-89A0-36157E43A21D}"/>
            </a:ext>
          </a:extLst>
        </xdr:cNvPr>
        <xdr:cNvPicPr>
          <a:picLocks noChangeAspect="1"/>
        </xdr:cNvPicPr>
      </xdr:nvPicPr>
      <xdr:blipFill>
        <a:blip xmlns:r="http://schemas.openxmlformats.org/officeDocument/2006/relationships" r:embed="rId3"/>
        <a:stretch>
          <a:fillRect/>
        </a:stretch>
      </xdr:blipFill>
      <xdr:spPr>
        <a:xfrm>
          <a:off x="3190875" y="5810250"/>
          <a:ext cx="9841270" cy="2685714"/>
        </a:xfrm>
        <a:prstGeom prst="rect">
          <a:avLst/>
        </a:prstGeom>
      </xdr:spPr>
    </xdr:pic>
    <xdr:clientData/>
  </xdr:twoCellAnchor>
  <xdr:twoCellAnchor editAs="oneCell">
    <xdr:from>
      <xdr:col>5</xdr:col>
      <xdr:colOff>0</xdr:colOff>
      <xdr:row>55</xdr:row>
      <xdr:rowOff>0</xdr:rowOff>
    </xdr:from>
    <xdr:to>
      <xdr:col>14</xdr:col>
      <xdr:colOff>589336</xdr:colOff>
      <xdr:row>68</xdr:row>
      <xdr:rowOff>18785</xdr:rowOff>
    </xdr:to>
    <xdr:pic>
      <xdr:nvPicPr>
        <xdr:cNvPr id="5" name="Picture 4">
          <a:extLst>
            <a:ext uri="{FF2B5EF4-FFF2-40B4-BE49-F238E27FC236}">
              <a16:creationId xmlns:a16="http://schemas.microsoft.com/office/drawing/2014/main" id="{A63C06D7-DC1D-4CD1-BEDA-4F32E64FC8F8}"/>
            </a:ext>
          </a:extLst>
        </xdr:cNvPr>
        <xdr:cNvPicPr>
          <a:picLocks noChangeAspect="1"/>
        </xdr:cNvPicPr>
      </xdr:nvPicPr>
      <xdr:blipFill>
        <a:blip xmlns:r="http://schemas.openxmlformats.org/officeDocument/2006/relationships" r:embed="rId4"/>
        <a:stretch>
          <a:fillRect/>
        </a:stretch>
      </xdr:blipFill>
      <xdr:spPr>
        <a:xfrm>
          <a:off x="3048000" y="8905875"/>
          <a:ext cx="9714286" cy="2123810"/>
        </a:xfrm>
        <a:prstGeom prst="rect">
          <a:avLst/>
        </a:prstGeom>
      </xdr:spPr>
    </xdr:pic>
    <xdr:clientData/>
  </xdr:twoCellAnchor>
  <xdr:twoCellAnchor editAs="oneCell">
    <xdr:from>
      <xdr:col>5</xdr:col>
      <xdr:colOff>0</xdr:colOff>
      <xdr:row>71</xdr:row>
      <xdr:rowOff>0</xdr:rowOff>
    </xdr:from>
    <xdr:to>
      <xdr:col>15</xdr:col>
      <xdr:colOff>122593</xdr:colOff>
      <xdr:row>88</xdr:row>
      <xdr:rowOff>56799</xdr:rowOff>
    </xdr:to>
    <xdr:pic>
      <xdr:nvPicPr>
        <xdr:cNvPr id="7" name="Picture 6">
          <a:extLst>
            <a:ext uri="{FF2B5EF4-FFF2-40B4-BE49-F238E27FC236}">
              <a16:creationId xmlns:a16="http://schemas.microsoft.com/office/drawing/2014/main" id="{631EB718-495A-4E97-8706-0D776A803008}"/>
            </a:ext>
          </a:extLst>
        </xdr:cNvPr>
        <xdr:cNvPicPr>
          <a:picLocks noChangeAspect="1"/>
        </xdr:cNvPicPr>
      </xdr:nvPicPr>
      <xdr:blipFill>
        <a:blip xmlns:r="http://schemas.openxmlformats.org/officeDocument/2006/relationships" r:embed="rId5"/>
        <a:stretch>
          <a:fillRect/>
        </a:stretch>
      </xdr:blipFill>
      <xdr:spPr>
        <a:xfrm>
          <a:off x="3190875" y="11496675"/>
          <a:ext cx="9857143" cy="28095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am Dowling" refreshedDate="45680.56098923611" createdVersion="8" refreshedVersion="8" minRefreshableVersion="3" recordCount="127" xr:uid="{4B71893D-CF10-413B-87F5-5CCBEBB6664F}">
  <cacheSource type="worksheet">
    <worksheetSource ref="A3:AA130" sheet="F25 Orbit Transactions"/>
  </cacheSource>
  <cacheFields count="27">
    <cacheField name="Month" numFmtId="17">
      <sharedItems containsSemiMixedTypes="0" containsNonDate="0" containsDate="1" containsString="0" minDate="2024-07-01T00:00:00" maxDate="2024-12-02T00:00:00"/>
    </cacheField>
    <cacheField name="Period" numFmtId="0">
      <sharedItems count="6">
        <s v="Pd01"/>
        <s v="Pd04"/>
        <s v="Pd02"/>
        <s v="Pd03"/>
        <s v="Pd05"/>
        <s v="Pd06"/>
      </sharedItems>
    </cacheField>
    <cacheField name="Folder Number" numFmtId="0">
      <sharedItems containsSemiMixedTypes="0" containsString="0" containsNumber="1" containsInteger="1" minValue="11481635" maxValue="11685438"/>
    </cacheField>
    <cacheField name="Invoice Number" numFmtId="0">
      <sharedItems/>
    </cacheField>
    <cacheField name="Traveller Name" numFmtId="0">
      <sharedItems/>
    </cacheField>
    <cacheField name="cost_code" numFmtId="0">
      <sharedItems containsSemiMixedTypes="0" containsString="0" containsNumber="1" containsInteger="1" minValue="141000" maxValue="141000"/>
    </cacheField>
    <cacheField name="reportingvalue2" numFmtId="0">
      <sharedItems containsSemiMixedTypes="0" containsString="0" containsNumber="1" containsInteger="1" minValue="1" maxValue="1"/>
    </cacheField>
    <cacheField name="division" numFmtId="0">
      <sharedItems/>
    </cacheField>
    <cacheField name="Item Description" numFmtId="0">
      <sharedItems containsMixedTypes="1" containsNumber="1" containsInteger="1" minValue="1303602362" maxValue="9313512399"/>
    </cacheField>
    <cacheField name="Vendor Name" numFmtId="0">
      <sharedItems/>
    </cacheField>
    <cacheField name="Vendor Type" numFmtId="0">
      <sharedItems count="5">
        <s v="Air"/>
        <s v="Orbit Fee"/>
        <s v="Hotel"/>
        <s v="Car Hire"/>
        <s v="Transfer"/>
      </sharedItems>
    </cacheField>
    <cacheField name="Purpose Travel Date User Added" numFmtId="0">
      <sharedItems count="20">
        <s v=" Pd00 Previous F24 Year"/>
        <s v=" Pd01 01July24"/>
        <s v=" Pd01 04July24"/>
        <s v=" Pd01 05July24"/>
        <s v=" Pd01 11July24"/>
        <s v=" Pd01 26July24"/>
        <s v=" Pd02 01Aug24"/>
        <s v=" Pd02 08Aug24"/>
        <s v=" Pd02 14Aug24"/>
        <s v=" Pd02 15Aug24 "/>
        <s v=" Pd02 27Aug24"/>
        <s v=" Pd03 05Sept24"/>
        <s v=" Pd03 23Sept24"/>
        <s v=" Pd04 10Oct24"/>
        <s v=" Pd04 30Oct24"/>
        <s v=" Pd04 31Oct24"/>
        <s v=" Pd05 13Nov24"/>
        <s v=" Pd05 25Nov24"/>
        <s v=" Pd05 26Nov24"/>
        <s v=" Pd08 09Feb25"/>
      </sharedItems>
    </cacheField>
    <cacheField name="Purpose Travel Description User Added" numFmtId="0">
      <sharedItems count="20">
        <s v="Previous F24 Year"/>
        <s v="01 July 2024 Northland Regional Meeting"/>
        <s v="04 July 2024 Waikato Regional Staff Meeting, Site Visits and Auckland Stakeholder Meeting"/>
        <s v="05 July 2024 Auckland Stakeholder Meeting"/>
        <s v="11 July 2024 Nelson Regional Staff Meeting and Site Visits"/>
        <s v="26 July 2024 Ministerial Stakeholder Visit "/>
        <s v="01 August 2024 National Iwi Chairs Forum"/>
        <s v="08 August 2024 Ministerial Stakeholder Event"/>
        <s v="14 August 2024 East Coast Regional staff meeting and site visits"/>
        <s v="15 August 2024 Stakeholder Event"/>
        <s v="27 August 2024 Auckland Regional Staff and Stakeholder forums"/>
        <s v="International Travel"/>
        <s v="23 September 2024 Bay of Plenty Regional staff meeting and site visits"/>
        <s v="10 October 2024 Stakeholder Meetings"/>
        <s v="30 October 2024 Canterbury Regional Staff and Stakeholder forums"/>
        <s v="31 October 2024 National Iwi Chairs Forum"/>
        <s v="13 November 2024 Dunedin Regional Staff and Stakeholder forums"/>
        <s v="25 November 2024 Public Service Comissioner Stakeholder Meeting Event"/>
        <s v="26 November 2024 Invercargill Executive "/>
        <s v="09 February 2025 Waitangi Events with Ministers "/>
      </sharedItems>
    </cacheField>
    <cacheField name="Car Days " numFmtId="0">
      <sharedItems containsString="0" containsBlank="1" containsNumber="1" containsInteger="1" minValue="1" maxValue="2"/>
    </cacheField>
    <cacheField name="Room Night" numFmtId="0">
      <sharedItems containsString="0" containsBlank="1" containsNumber="1" containsInteger="1" minValue="1" maxValue="5"/>
    </cacheField>
    <cacheField name="Departure Date" numFmtId="14">
      <sharedItems containsSemiMixedTypes="0" containsNonDate="0" containsDate="1" containsString="0" minDate="2023-09-19T00:00:00" maxDate="2025-02-10T00:00:00"/>
    </cacheField>
    <cacheField name="Origin" numFmtId="0">
      <sharedItems containsBlank="1"/>
    </cacheField>
    <cacheField name="Destination" numFmtId="0">
      <sharedItems containsBlank="1"/>
    </cacheField>
    <cacheField name="Amount excl GST" numFmtId="0">
      <sharedItems containsSemiMixedTypes="0" containsString="0" containsNumber="1" minValue="-443.65" maxValue="7901.85"/>
    </cacheField>
    <cacheField name="GST " numFmtId="0">
      <sharedItems containsSemiMixedTypes="0" containsString="0" containsNumber="1" minValue="-66.55" maxValue="101.73"/>
    </cacheField>
    <cacheField name="Amount incl GST" numFmtId="0">
      <sharedItems containsSemiMixedTypes="0" containsString="0" containsNumber="1" minValue="-510.2" maxValue="7901.85"/>
    </cacheField>
    <cacheField name="tax" numFmtId="0">
      <sharedItems/>
    </cacheField>
    <cacheField name="Booked by" numFmtId="0">
      <sharedItems/>
    </cacheField>
    <cacheField name="Market" numFmtId="0">
      <sharedItems/>
    </cacheField>
    <cacheField name="Reason_for_Travel" numFmtId="0">
      <sharedItems containsBlank="1"/>
    </cacheField>
    <cacheField name="Additional_Coding" numFmtId="0">
      <sharedItems containsBlank="1"/>
    </cacheField>
    <cacheField name="Descriptio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am Dowling" refreshedDate="45680.774646296297" createdVersion="8" refreshedVersion="8" minRefreshableVersion="3" recordCount="177" xr:uid="{FF3EF9C3-ED93-426D-8266-CD6281542433}">
  <cacheSource type="worksheet">
    <worksheetSource ref="A3:AT180" sheet="GL Transactions Sorted"/>
  </cacheSource>
  <cacheFields count="48">
    <cacheField name="Financial Year" numFmtId="0">
      <sharedItems/>
    </cacheField>
    <cacheField name="Financial Year Period" numFmtId="0">
      <sharedItems/>
    </cacheField>
    <cacheField name="Accounting Period" numFmtId="0">
      <sharedItems/>
    </cacheField>
    <cacheField name="Accounting Date" numFmtId="169">
      <sharedItems containsSemiMixedTypes="0" containsNonDate="0" containsDate="1" containsString="0" minDate="2024-05-26T00:00:00" maxDate="2025-01-01T00:00:00" count="24">
        <d v="2024-08-01T00:00:00"/>
        <d v="2024-07-11T00:00:00"/>
        <d v="2024-06-23T00:00:00"/>
        <d v="2024-10-24T00:00:00"/>
        <d v="2024-08-12T00:00:00"/>
        <d v="2024-08-25T00:00:00"/>
        <d v="2024-08-28T00:00:00"/>
        <d v="2024-09-24T00:00:00"/>
        <d v="2024-09-13T00:00:00"/>
        <d v="2024-05-26T00:00:00"/>
        <d v="2024-11-24T00:00:00"/>
        <d v="2024-11-13T00:00:00"/>
        <d v="2024-09-06T00:00:00"/>
        <d v="2024-09-27T00:00:00"/>
        <d v="2024-11-07T00:00:00"/>
        <d v="2024-12-18T00:00:00"/>
        <d v="2024-12-04T00:00:00"/>
        <d v="2024-12-31T00:00:00"/>
        <d v="2024-07-31T00:00:00"/>
        <d v="2024-08-30T00:00:00"/>
        <d v="2024-09-30T00:00:00"/>
        <d v="2024-11-30T00:00:00"/>
        <d v="2024-12-10T00:00:00"/>
        <d v="2024-10-08T00:00:00"/>
      </sharedItems>
      <fieldGroup par="47"/>
    </cacheField>
    <cacheField name="Journal Source" numFmtId="0">
      <sharedItems/>
    </cacheField>
    <cacheField name="Journal Category" numFmtId="0">
      <sharedItems/>
    </cacheField>
    <cacheField name="Batch Name" numFmtId="0">
      <sharedItems/>
    </cacheField>
    <cacheField name="Parent Cost Centre Code" numFmtId="0">
      <sharedItems/>
    </cacheField>
    <cacheField name="Parent Cost Centre Description" numFmtId="0">
      <sharedItems/>
    </cacheField>
    <cacheField name="Cost Centre Code" numFmtId="0">
      <sharedItems/>
    </cacheField>
    <cacheField name="Cost Centre Description" numFmtId="0">
      <sharedItems/>
    </cacheField>
    <cacheField name="Natural Account Code" numFmtId="0">
      <sharedItems/>
    </cacheField>
    <cacheField name="Natural Account Description" numFmtId="0">
      <sharedItems/>
    </cacheField>
    <cacheField name="Activity Code" numFmtId="0">
      <sharedItems/>
    </cacheField>
    <cacheField name="Activity Description" numFmtId="0">
      <sharedItems/>
    </cacheField>
    <cacheField name="Journal Header Description" numFmtId="0">
      <sharedItems/>
    </cacheField>
    <cacheField name="Journal Line Amount (Net, NZD)" numFmtId="4">
      <sharedItems containsSemiMixedTypes="0" containsString="0" containsNumber="1" minValue="-530.34" maxValue="8109.4"/>
    </cacheField>
    <cacheField name="Journal Line Description" numFmtId="0">
      <sharedItems/>
    </cacheField>
    <cacheField name="Purpose Travel Date User Added" numFmtId="0">
      <sharedItems count="26">
        <s v="Pd00 Previous F24 Year"/>
        <s v="Pd01 01July24"/>
        <s v="Pd01 04July24"/>
        <s v="Pd01 05July24"/>
        <s v="Pd01 11July24"/>
        <s v="Pd01 26July24"/>
        <s v="Pd02 01Aug24"/>
        <s v="Pd02 08Aug24"/>
        <s v="Pd02 14Aug24"/>
        <s v="Pd02 15Aug24 "/>
        <s v="Pd02 27Aug24 "/>
        <s v="Pd03 05Sept24"/>
        <s v="Pd03 23Sept24"/>
        <s v="Pd04 10Oct24"/>
        <s v="Pd04 30Oct24"/>
        <s v="Pd04 31Oct24"/>
        <s v="Pd05 13Nov24"/>
        <s v="Pd05 25Nov24"/>
        <s v="Pd05 26Nov24"/>
        <s v="Pd20 Cellphone"/>
        <s v="Pd08 09Feb25"/>
        <s v="Pd25 Taxis Charges "/>
        <s v="Pd30 Local Taxis Charges "/>
        <s v="Pd05 26Nov24 " u="1"/>
        <s v="Pd05 13Nov24 " u="1"/>
        <s v="Pd05 25Nov24 " u="1"/>
      </sharedItems>
    </cacheField>
    <cacheField name="Purpose Travel Description User Added" numFmtId="0">
      <sharedItems count="24">
        <s v="Previous F24 Financial Year"/>
        <s v="01 July 2024 Northland Regional Meeting"/>
        <s v="04 July 2024 Waikato Regional Staff Meeting, Site Visits and Auckland Stakeholder Meeting"/>
        <s v="05 July 2024 Auckland Stakeholder Meeting"/>
        <s v="11 July 2024 Nelson Regional Staff Meeting and Site Visits"/>
        <s v="26 July 2024 Ministerial Stakeholder Visit "/>
        <s v="01 August 2024 National Iwi Chairs Forum"/>
        <s v="08 August 2024 Ministerial Stakeholder Event"/>
        <s v="14 August 2024 East Coast Regional Staff Meeting and Site Visits"/>
        <s v="15 August 2024 Stakeholder Event"/>
        <s v="27 August 2024 Auckland Regional Staff and Stakeholder Forums"/>
        <s v="International Travel"/>
        <s v="23 September 2024 Bay of Plenty Regional Staff Meeting and Site Visits"/>
        <s v="10 October 2024 Stakeholder Meetings"/>
        <s v="30 October 2024 Canterbury Regional Staff and Stakeholder Forums"/>
        <s v="31 October 2024 National Iwi Chairs Forum"/>
        <s v="13 November 2024 Dunedin Regional Staff and Stakeholder Forums"/>
        <s v="25 November 2024 Public Service Comissioner Stakeholder Meeting Event"/>
        <s v="26 November 2024 Executive Meeting "/>
        <s v="Mobile Phone Charges"/>
        <s v="09 February 2025 Waitangi Events with Ministers"/>
        <s v="Taxis Charges "/>
        <s v="26 November 2024 Executive Meeting" u="1"/>
        <s v="13 November 2024  Dunedin Regional Staff and Stakeholder Forums" u="1"/>
      </sharedItems>
    </cacheField>
    <cacheField name="Type of Expense User Added" numFmtId="0">
      <sharedItems count="7">
        <s v="Air Travel"/>
        <s v="Car Hire"/>
        <s v="Hotel"/>
        <s v="Orbit Fee"/>
        <s v="Taxi Charges"/>
        <s v="International Travel"/>
        <s v="Mobile"/>
      </sharedItems>
    </cacheField>
    <cacheField name="Travel Expense Type Description" numFmtId="0">
      <sharedItems/>
    </cacheField>
    <cacheField name="Location (s) Type Description" numFmtId="0">
      <sharedItems containsBlank="1"/>
    </cacheField>
    <cacheField name="Transaction Number" numFmtId="0">
      <sharedItems containsBlank="1"/>
    </cacheField>
    <cacheField name="Reconcile Reference" numFmtId="0">
      <sharedItems containsNonDate="0" containsString="0" containsBlank="1"/>
    </cacheField>
    <cacheField name="Reference Number" numFmtId="0">
      <sharedItems containsNonDate="0" containsString="0" containsBlank="1"/>
    </cacheField>
    <cacheField name="Created By" numFmtId="0">
      <sharedItems/>
    </cacheField>
    <cacheField name="Supplier Number" numFmtId="0">
      <sharedItems containsBlank="1"/>
    </cacheField>
    <cacheField name="Supplier Name" numFmtId="0">
      <sharedItems containsBlank="1"/>
    </cacheField>
    <cacheField name="Supplier Class" numFmtId="0">
      <sharedItems containsBlank="1"/>
    </cacheField>
    <cacheField name="PO Number" numFmtId="0">
      <sharedItems containsBlank="1"/>
    </cacheField>
    <cacheField name="PO Date" numFmtId="0">
      <sharedItems containsNonDate="0" containsDate="1" containsString="0" containsBlank="1" minDate="2024-08-08T22:29:16" maxDate="2024-08-08T22:29:16"/>
    </cacheField>
    <cacheField name="PO Description" numFmtId="0">
      <sharedItems containsBlank="1"/>
    </cacheField>
    <cacheField name="AP Invoice Number" numFmtId="0">
      <sharedItems containsBlank="1"/>
    </cacheField>
    <cacheField name="AP Invoice Date" numFmtId="0">
      <sharedItems containsNonDate="0" containsDate="1" containsString="0" containsBlank="1" minDate="2024-05-26T00:00:00" maxDate="2024-12-19T00:00:00"/>
    </cacheField>
    <cacheField name="AR Invoice Number" numFmtId="0">
      <sharedItems containsNonDate="0" containsString="0" containsBlank="1"/>
    </cacheField>
    <cacheField name="AR Invoice Date" numFmtId="0">
      <sharedItems containsNonDate="0" containsString="0" containsBlank="1"/>
    </cacheField>
    <cacheField name="Customer Number" numFmtId="0">
      <sharedItems containsNonDate="0" containsString="0" containsBlank="1"/>
    </cacheField>
    <cacheField name="Customer Name" numFmtId="0">
      <sharedItems containsNonDate="0" containsString="0" containsBlank="1"/>
    </cacheField>
    <cacheField name="Customer Class" numFmtId="0">
      <sharedItems/>
    </cacheField>
    <cacheField name="Project Code" numFmtId="0">
      <sharedItems containsNonDate="0" containsString="0" containsBlank="1"/>
    </cacheField>
    <cacheField name="Project Name" numFmtId="0">
      <sharedItems containsNonDate="0" containsString="0" containsBlank="1"/>
    </cacheField>
    <cacheField name="Task Code" numFmtId="0">
      <sharedItems/>
    </cacheField>
    <cacheField name="Task Name" numFmtId="0">
      <sharedItems containsNonDate="0" containsString="0" containsBlank="1"/>
    </cacheField>
    <cacheField name="Expenditure Type" numFmtId="0">
      <sharedItems containsNonDate="0" containsString="0" containsBlank="1"/>
    </cacheField>
    <cacheField name="Source: Sub-ledger or GL " numFmtId="0">
      <sharedItems/>
    </cacheField>
    <cacheField name="Days (Accounting Date)" numFmtId="0" databaseField="0">
      <fieldGroup base="3">
        <rangePr groupBy="days" startDate="2024-05-26T00:00:00" endDate="2025-01-01T00:00:00"/>
        <groupItems count="368">
          <s v="&lt;26/05/2024"/>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01/2025"/>
        </groupItems>
      </fieldGroup>
    </cacheField>
    <cacheField name="Months (Accounting Date)" numFmtId="0" databaseField="0">
      <fieldGroup base="3">
        <rangePr groupBy="months" startDate="2024-05-26T00:00:00" endDate="2025-01-01T00:00:00"/>
        <groupItems count="14">
          <s v="&lt;26/05/2024"/>
          <s v="Jan"/>
          <s v="Feb"/>
          <s v="Mar"/>
          <s v="Apr"/>
          <s v="May"/>
          <s v="Jun"/>
          <s v="Jul"/>
          <s v="Aug"/>
          <s v="Sep"/>
          <s v="Oct"/>
          <s v="Nov"/>
          <s v="Dec"/>
          <s v="&gt;1/01/20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d v="2024-07-01T00:00:00"/>
    <x v="0"/>
    <n v="11481635"/>
    <s v="WO34638"/>
    <s v="Debbie Power"/>
    <n v="141000"/>
    <n v="1"/>
    <s v="STAFF"/>
    <n v="9313512399"/>
    <s v="Air New Zealand"/>
    <x v="0"/>
    <x v="0"/>
    <x v="0"/>
    <m/>
    <m/>
    <d v="2023-09-19T00:00:00"/>
    <s v="WLG"/>
    <s v="WLG"/>
    <n v="-316.29000000000002"/>
    <n v="-47.44"/>
    <n v="-363.73"/>
    <s v="-"/>
    <s v="Justina Gear"/>
    <s v="Domestic"/>
    <s v="NZ/AUSTRALIA BILATERAL MEETING"/>
    <s v="STAFF"/>
    <s v="Air Debbie Power WLG 19/09/2023"/>
  </r>
  <r>
    <d v="2024-07-01T00:00:00"/>
    <x v="0"/>
    <n v="11628205"/>
    <s v="WO34638"/>
    <s v="Debbie Power"/>
    <n v="141000"/>
    <n v="1"/>
    <s v="STAFF"/>
    <s v="Offline Domestic Fee - Debbie Power"/>
    <s v="Orbit World Travel Wellington"/>
    <x v="1"/>
    <x v="0"/>
    <x v="0"/>
    <m/>
    <m/>
    <d v="2024-05-17T00:00:00"/>
    <m/>
    <m/>
    <n v="23.95"/>
    <n v="3.59"/>
    <n v="27.54"/>
    <s v="-"/>
    <s v="Justina Gear"/>
    <s v="Domestic"/>
    <m/>
    <m/>
    <s v="Orbit Fee Debbie Power 17/05/2024"/>
  </r>
  <r>
    <d v="2024-07-01T00:00:00"/>
    <x v="0"/>
    <n v="11627491"/>
    <s v="WO34638"/>
    <s v="Debbie Power"/>
    <n v="141000"/>
    <n v="1"/>
    <s v="STAFF"/>
    <s v="Hotel"/>
    <s v="Distinction Dunedin Hotel"/>
    <x v="2"/>
    <x v="0"/>
    <x v="0"/>
    <n v="1"/>
    <m/>
    <d v="2024-05-28T00:00:00"/>
    <s v="DUD"/>
    <s v="DUD"/>
    <n v="165.22"/>
    <n v="24.78"/>
    <n v="190"/>
    <s v="-"/>
    <s v="Justina Gear"/>
    <s v="Domestic"/>
    <s v="SOUTHERN REGIONAL MEETING"/>
    <s v="STAFF"/>
    <s v="Hotel Debbie Power DUD 28/05/2024"/>
  </r>
  <r>
    <d v="2024-07-01T00:00:00"/>
    <x v="0"/>
    <n v="11627491"/>
    <s v="WO34638"/>
    <s v="Debbie Power"/>
    <n v="141000"/>
    <n v="1"/>
    <s v="STAFF"/>
    <s v="Charge Back Domestic Fee"/>
    <s v="Orbit World Travel Wellington"/>
    <x v="1"/>
    <x v="0"/>
    <x v="0"/>
    <m/>
    <m/>
    <d v="2024-05-28T00:00:00"/>
    <m/>
    <m/>
    <n v="8.1999999999999993"/>
    <n v="1.23"/>
    <n v="9.43"/>
    <s v="-"/>
    <s v="Justina Gear"/>
    <s v="Domestic"/>
    <s v="SOUTHERN REGIONAL MEETING"/>
    <s v="STAFF"/>
    <s v="Orbit Fee Debbie Power 28/05/2024"/>
  </r>
  <r>
    <d v="2024-07-01T00:00:00"/>
    <x v="0"/>
    <n v="11633404"/>
    <s v="WO34638"/>
    <s v="Debbie Power"/>
    <n v="141000"/>
    <n v="1"/>
    <s v="STAFF"/>
    <s v="Online Domestic Fee - Debbie Power"/>
    <s v="Orbit World Travel Wellington"/>
    <x v="1"/>
    <x v="0"/>
    <x v="0"/>
    <m/>
    <m/>
    <d v="2024-06-07T00:00:00"/>
    <m/>
    <m/>
    <n v="6.55"/>
    <n v="0.98"/>
    <n v="7.53"/>
    <s v="-"/>
    <s v="Justina Gear"/>
    <s v="Domestic"/>
    <s v="TARANAKI REGIONAL MEETING"/>
    <s v="STAFF"/>
    <s v="Orbit Fee Debbie Power 07/06/2024"/>
  </r>
  <r>
    <d v="2024-07-01T00:00:00"/>
    <x v="0"/>
    <n v="11641149"/>
    <s v="WO34638"/>
    <s v="Debbie Power"/>
    <n v="141000"/>
    <n v="1"/>
    <s v="STAFF"/>
    <s v="TKT NO:5495096673"/>
    <s v="Air New Zealand"/>
    <x v="0"/>
    <x v="0"/>
    <x v="0"/>
    <m/>
    <m/>
    <d v="2024-06-27T00:00:00"/>
    <s v="WLG"/>
    <s v="AKL"/>
    <n v="438.64"/>
    <n v="65.8"/>
    <n v="504.44"/>
    <s v="-"/>
    <s v="Justina Gear"/>
    <s v="Domestic"/>
    <s v="SITE VISITS"/>
    <s v="STAFF"/>
    <s v="Air Debbie Power AKL 27/06/2024"/>
  </r>
  <r>
    <d v="2024-07-01T00:00:00"/>
    <x v="0"/>
    <n v="11641149"/>
    <s v="WO34638"/>
    <s v="Debbie Power"/>
    <n v="141000"/>
    <n v="1"/>
    <s v="STAFF"/>
    <s v="Online Domestic Fee"/>
    <s v="Orbit World Travel Wellington"/>
    <x v="1"/>
    <x v="0"/>
    <x v="0"/>
    <m/>
    <m/>
    <d v="2024-06-27T00:00:00"/>
    <m/>
    <m/>
    <n v="6.55"/>
    <n v="0.98"/>
    <n v="7.53"/>
    <s v="-"/>
    <s v="Justina Gear"/>
    <s v="Domestic"/>
    <s v="SITE VISITS"/>
    <s v="STAFF"/>
    <s v="Orbit Fee Debbie Power 27/06/2024"/>
  </r>
  <r>
    <d v="2024-07-01T00:00:00"/>
    <x v="0"/>
    <n v="11628638"/>
    <s v="WO34638"/>
    <s v="Debbie Power"/>
    <n v="141000"/>
    <n v="1"/>
    <s v="STAFF"/>
    <n v="1303602362"/>
    <s v="Air New Zealand"/>
    <x v="0"/>
    <x v="0"/>
    <x v="0"/>
    <m/>
    <m/>
    <d v="2024-06-27T00:00:00"/>
    <s v="WLG"/>
    <s v="AKL"/>
    <n v="-411.6"/>
    <n v="-61.74"/>
    <n v="-473.34"/>
    <s v="-"/>
    <s v="Justina Gear"/>
    <s v="Domestic"/>
    <s v="REGIONAL TARGET MEETINGS"/>
    <s v="STAFF"/>
    <s v="Air Debbie Power AKL 27/06/2024"/>
  </r>
  <r>
    <d v="2024-07-01T00:00:00"/>
    <x v="0"/>
    <n v="11641149"/>
    <s v="WO34638"/>
    <s v="Debbie Power"/>
    <n v="141000"/>
    <n v="1"/>
    <s v="STAFF"/>
    <s v="Net Time and Mileage"/>
    <s v="Avis Car Rental"/>
    <x v="3"/>
    <x v="0"/>
    <x v="0"/>
    <n v="1"/>
    <m/>
    <d v="2024-06-27T00:00:00"/>
    <s v="AKL"/>
    <s v="AKL"/>
    <n v="44.25"/>
    <n v="6.64"/>
    <n v="50.89"/>
    <s v="-"/>
    <s v="Justina Gear"/>
    <s v="Domestic"/>
    <s v="SITE VISITS"/>
    <s v="STAFF"/>
    <s v="Car Hire Debbie Power AKL 27/06/2024"/>
  </r>
  <r>
    <d v="2024-07-01T00:00:00"/>
    <x v="0"/>
    <n v="11641149"/>
    <s v="WO34638"/>
    <s v="Debbie Power"/>
    <n v="141000"/>
    <n v="1"/>
    <s v="STAFF"/>
    <s v="Fuel Charges"/>
    <s v="Avis Car Rental"/>
    <x v="3"/>
    <x v="0"/>
    <x v="0"/>
    <n v="1"/>
    <m/>
    <d v="2024-06-27T00:00:00"/>
    <s v="AKL"/>
    <s v="AKL"/>
    <n v="62.75"/>
    <n v="9.41"/>
    <n v="72.16"/>
    <s v="-"/>
    <s v="Justina Gear"/>
    <s v="Domestic"/>
    <s v="SITE VISITS"/>
    <s v="STAFF"/>
    <s v="Car Hire Debbie Power AKL 27/06/2024"/>
  </r>
  <r>
    <d v="2024-07-01T00:00:00"/>
    <x v="0"/>
    <n v="11641149"/>
    <s v="WO34638"/>
    <s v="Debbie Power"/>
    <n v="141000"/>
    <n v="1"/>
    <s v="STAFF"/>
    <s v="Misc Charges"/>
    <s v="Avis Car Rental"/>
    <x v="3"/>
    <x v="0"/>
    <x v="0"/>
    <n v="1"/>
    <m/>
    <d v="2024-06-27T00:00:00"/>
    <s v="AKL"/>
    <s v="AKL"/>
    <n v="0.66"/>
    <n v="0.1"/>
    <n v="0.76"/>
    <s v="-"/>
    <s v="Justina Gear"/>
    <s v="Domestic"/>
    <s v="SITE VISITS"/>
    <s v="STAFF"/>
    <s v="Car Hire Debbie Power AKL 27/06/2024"/>
  </r>
  <r>
    <d v="2024-07-01T00:00:00"/>
    <x v="0"/>
    <n v="11641149"/>
    <s v="WO34638"/>
    <s v="Debbie Power"/>
    <n v="141000"/>
    <n v="1"/>
    <s v="STAFF"/>
    <s v="One Way Fee"/>
    <s v="Avis Car Rental"/>
    <x v="3"/>
    <x v="0"/>
    <x v="0"/>
    <n v="1"/>
    <m/>
    <d v="2024-06-27T00:00:00"/>
    <s v="AKL"/>
    <s v="AKL"/>
    <n v="45"/>
    <n v="6.75"/>
    <n v="51.75"/>
    <s v="-"/>
    <s v="Justina Gear"/>
    <s v="Domestic"/>
    <s v="SITE VISITS"/>
    <s v="STAFF"/>
    <s v="Car Hire Debbie Power AKL 27/06/2024"/>
  </r>
  <r>
    <d v="2024-07-01T00:00:00"/>
    <x v="0"/>
    <n v="11641149"/>
    <s v="WO34638"/>
    <s v="Debbie Power"/>
    <n v="141000"/>
    <n v="1"/>
    <s v="STAFF"/>
    <s v="Charge Back Domestic Fee"/>
    <s v="Orbit World Travel Wellington"/>
    <x v="1"/>
    <x v="0"/>
    <x v="0"/>
    <m/>
    <m/>
    <d v="2024-06-27T00:00:00"/>
    <m/>
    <m/>
    <n v="8.1999999999999993"/>
    <n v="1.23"/>
    <n v="9.43"/>
    <s v="-"/>
    <s v="Justina Gear"/>
    <s v="Domestic"/>
    <s v="SITE VISITS"/>
    <s v="STAFF"/>
    <s v="Orbit Fee Debbie Power 27/06/2024"/>
  </r>
  <r>
    <d v="2024-07-01T00:00:00"/>
    <x v="0"/>
    <n v="11634710"/>
    <s v="WO34638"/>
    <s v="Debbie Power"/>
    <n v="141000"/>
    <n v="1"/>
    <s v="STAFF"/>
    <s v="Online Domestic Fee"/>
    <s v="Orbit World Travel Wellington"/>
    <x v="1"/>
    <x v="1"/>
    <x v="1"/>
    <m/>
    <m/>
    <d v="2024-07-01T00:00:00"/>
    <m/>
    <m/>
    <n v="6.55"/>
    <n v="0.98"/>
    <n v="7.53"/>
    <s v="-"/>
    <s v="Justina Gear"/>
    <s v="Domestic"/>
    <s v="NORTHLAND REGIONAL MEETING"/>
    <s v="STAFF"/>
    <s v="Orbit Fee Debbie Power 01/07/2024"/>
  </r>
  <r>
    <d v="2024-07-01T00:00:00"/>
    <x v="0"/>
    <n v="11634655"/>
    <s v="WO34638"/>
    <s v="Debbie Power"/>
    <n v="141000"/>
    <n v="1"/>
    <s v="STAFF"/>
    <s v="Net Time and Mileage"/>
    <s v="Avis Car Rental"/>
    <x v="3"/>
    <x v="2"/>
    <x v="2"/>
    <n v="2"/>
    <m/>
    <d v="2024-07-04T00:00:00"/>
    <s v="HLZ"/>
    <s v="HLZ"/>
    <n v="98.6"/>
    <n v="14.79"/>
    <n v="113.39"/>
    <s v="-"/>
    <s v="Justina Gear"/>
    <s v="Domestic"/>
    <s v="WAIKATO REGIONAL MEETING AND MUMA MEETING"/>
    <s v="STAFF"/>
    <s v="Car Hire Debbie Power HLZ 04/07/2024"/>
  </r>
  <r>
    <d v="2024-07-01T00:00:00"/>
    <x v="0"/>
    <n v="11634655"/>
    <s v="WO34638"/>
    <s v="Debbie Power"/>
    <n v="141000"/>
    <n v="1"/>
    <s v="STAFF"/>
    <s v="Misc Charges"/>
    <s v="Avis Car Rental"/>
    <x v="3"/>
    <x v="2"/>
    <x v="2"/>
    <n v="2"/>
    <m/>
    <d v="2024-07-04T00:00:00"/>
    <s v="HLZ"/>
    <s v="HLZ"/>
    <n v="1.47"/>
    <n v="0.22"/>
    <n v="1.69"/>
    <s v="-"/>
    <s v="Justina Gear"/>
    <s v="Domestic"/>
    <s v="WAIKATO REGIONAL MEETING AND MUMA MEETING"/>
    <s v="STAFF"/>
    <s v="Car Hire Debbie Power HLZ 04/07/2024"/>
  </r>
  <r>
    <d v="2024-07-01T00:00:00"/>
    <x v="0"/>
    <n v="11634655"/>
    <s v="WO34638"/>
    <s v="Debbie Power"/>
    <n v="141000"/>
    <n v="1"/>
    <s v="STAFF"/>
    <s v="One Way Fee"/>
    <s v="Avis Car Rental"/>
    <x v="3"/>
    <x v="2"/>
    <x v="2"/>
    <n v="2"/>
    <m/>
    <d v="2024-07-04T00:00:00"/>
    <s v="HLZ"/>
    <s v="HLZ"/>
    <n v="45"/>
    <n v="6.75"/>
    <n v="51.75"/>
    <s v="-"/>
    <s v="Justina Gear"/>
    <s v="Domestic"/>
    <s v="WAIKATO REGIONAL MEETING AND MUMA MEETING"/>
    <s v="STAFF"/>
    <s v="Car Hire Debbie Power HLZ 04/07/2024"/>
  </r>
  <r>
    <d v="2024-07-01T00:00:00"/>
    <x v="0"/>
    <n v="11634655"/>
    <s v="WO34638"/>
    <s v="Debbie Power"/>
    <n v="141000"/>
    <n v="1"/>
    <s v="STAFF"/>
    <s v="Online Assist Domestic Fee"/>
    <s v="Orbit World Travel Wellington"/>
    <x v="1"/>
    <x v="2"/>
    <x v="2"/>
    <m/>
    <m/>
    <d v="2024-07-04T00:00:00"/>
    <m/>
    <m/>
    <n v="18.850000000000001"/>
    <n v="2.83"/>
    <n v="21.68"/>
    <s v="-"/>
    <s v="Justina Gear"/>
    <s v="Domestic"/>
    <s v="WAIKATO REGIONAL MEETING AND MUMA MEETING"/>
    <s v="STAFF"/>
    <s v="Orbit Fee Debbie Power 04/07/2024"/>
  </r>
  <r>
    <d v="2024-07-01T00:00:00"/>
    <x v="0"/>
    <n v="11634655"/>
    <s v="WO34638"/>
    <s v="Debbie Power"/>
    <n v="141000"/>
    <n v="1"/>
    <s v="STAFF"/>
    <s v="Charge Back Domestic Fee"/>
    <s v="Orbit World Travel Wellington"/>
    <x v="1"/>
    <x v="2"/>
    <x v="2"/>
    <m/>
    <m/>
    <d v="2024-07-04T00:00:00"/>
    <m/>
    <m/>
    <n v="8.1999999999999993"/>
    <n v="1.23"/>
    <n v="9.43"/>
    <s v="-"/>
    <s v="Justina Gear"/>
    <s v="Domestic"/>
    <s v="WAIKATO REGIONAL MEETING AND MUMA MEETING"/>
    <s v="STAFF"/>
    <s v="Orbit Fee Debbie Power 04/07/2024"/>
  </r>
  <r>
    <d v="2024-07-01T00:00:00"/>
    <x v="0"/>
    <n v="11642320"/>
    <s v="WO34638"/>
    <s v="Debbie Power"/>
    <n v="141000"/>
    <n v="1"/>
    <s v="STAFF"/>
    <s v="Online Domestic Fee"/>
    <s v="Orbit World Travel Wellington"/>
    <x v="1"/>
    <x v="2"/>
    <x v="2"/>
    <m/>
    <m/>
    <d v="2024-07-04T00:00:00"/>
    <m/>
    <m/>
    <n v="6.55"/>
    <n v="0.98"/>
    <n v="7.53"/>
    <s v="-"/>
    <s v="Justina Gear"/>
    <s v="Domestic"/>
    <s v="REGIONAL FORUMS"/>
    <s v="STAFF"/>
    <s v="Orbit Fee Debbie Power 04/07/2024"/>
  </r>
  <r>
    <d v="2024-07-01T00:00:00"/>
    <x v="0"/>
    <n v="11642320"/>
    <s v="WO34638"/>
    <s v="Debbie Power"/>
    <n v="141000"/>
    <n v="1"/>
    <s v="STAFF"/>
    <s v="Cancellation Fee - Domestic"/>
    <s v="Orbit World Travel Wellington"/>
    <x v="1"/>
    <x v="2"/>
    <x v="2"/>
    <m/>
    <m/>
    <d v="2024-07-04T00:00:00"/>
    <m/>
    <m/>
    <n v="11.2"/>
    <n v="1.68"/>
    <n v="12.88"/>
    <s v="-"/>
    <s v="Justina Gear"/>
    <s v="Domestic"/>
    <s v="REGIONAL FORUMS"/>
    <s v="STAFF"/>
    <s v="Orbit Fee Debbie Power 04/07/2024"/>
  </r>
  <r>
    <d v="2024-10-01T00:00:00"/>
    <x v="1"/>
    <n v="11642905"/>
    <s v="WO35321"/>
    <s v="Debbie Power"/>
    <n v="141000"/>
    <n v="1"/>
    <s v="STAFF"/>
    <s v="Charge Back Domestic Fee"/>
    <s v="Orbit World Travel Wellington"/>
    <x v="1"/>
    <x v="2"/>
    <x v="2"/>
    <m/>
    <m/>
    <d v="2024-07-04T00:00:00"/>
    <m/>
    <m/>
    <n v="8.1999999999999993"/>
    <n v="1.23"/>
    <n v="9.43"/>
    <s v="Justina Gear"/>
    <s v="Msd Authoriser Bear"/>
    <s v="Domestic"/>
    <s v="STAKEHOLDER MEETING"/>
    <s v="STAFF"/>
    <m/>
  </r>
  <r>
    <d v="2024-07-01T00:00:00"/>
    <x v="0"/>
    <n v="11642905"/>
    <s v="WO34638"/>
    <s v="Debbie Power"/>
    <n v="141000"/>
    <n v="1"/>
    <s v="STAFF"/>
    <s v="Online Land Only Domestic Fee"/>
    <s v="Orbit World Travel Wellington"/>
    <x v="1"/>
    <x v="3"/>
    <x v="3"/>
    <m/>
    <m/>
    <d v="2024-07-04T00:00:00"/>
    <m/>
    <m/>
    <n v="6.55"/>
    <n v="0.98"/>
    <n v="7.53"/>
    <s v="-"/>
    <s v="Justina Gear"/>
    <s v="Domestic"/>
    <s v="STAKEHOLDER MEETING"/>
    <s v="STAFF"/>
    <s v="Orbit Fee Debbie Power 04/07/2024"/>
  </r>
  <r>
    <d v="2024-10-01T00:00:00"/>
    <x v="1"/>
    <n v="11642905"/>
    <s v="WO35321"/>
    <s v="Debbie Power"/>
    <n v="141000"/>
    <n v="1"/>
    <s v="STAFF"/>
    <s v="Breakfast"/>
    <s v="Novotel Auckland Airport"/>
    <x v="2"/>
    <x v="3"/>
    <x v="3"/>
    <m/>
    <n v="1"/>
    <d v="2024-07-04T00:00:00"/>
    <s v="AKL"/>
    <s v="AKL"/>
    <n v="32.17"/>
    <n v="4.83"/>
    <n v="37"/>
    <s v="Justina Gear"/>
    <s v="Msd Authoriser Bear"/>
    <s v="Domestic"/>
    <s v="STAKEHOLDER MEETING"/>
    <s v="STAFF"/>
    <m/>
  </r>
  <r>
    <d v="2024-10-01T00:00:00"/>
    <x v="1"/>
    <n v="11642905"/>
    <s v="WO35321"/>
    <s v="Debbie Power"/>
    <n v="141000"/>
    <n v="1"/>
    <s v="STAFF"/>
    <s v="Dinner"/>
    <s v="Novotel Auckland Airport"/>
    <x v="2"/>
    <x v="3"/>
    <x v="3"/>
    <m/>
    <n v="1"/>
    <d v="2024-07-04T00:00:00"/>
    <s v="AKL"/>
    <s v="AKL"/>
    <n v="47.83"/>
    <n v="7.17"/>
    <n v="55"/>
    <s v="Justina Gear"/>
    <s v="Msd Authoriser Bear"/>
    <s v="Domestic"/>
    <s v="STAKEHOLDER MEETING"/>
    <s v="STAFF"/>
    <m/>
  </r>
  <r>
    <d v="2024-10-01T00:00:00"/>
    <x v="1"/>
    <n v="11642905"/>
    <s v="WO35321"/>
    <s v="Debbie Power"/>
    <n v="141000"/>
    <n v="1"/>
    <s v="STAFF"/>
    <s v="Hotel"/>
    <s v="Novotel Auckland Airport"/>
    <x v="2"/>
    <x v="3"/>
    <x v="3"/>
    <m/>
    <n v="1"/>
    <d v="2024-07-04T00:00:00"/>
    <s v="AKL"/>
    <s v="AKL"/>
    <n v="249.65"/>
    <n v="37.450000000000003"/>
    <n v="287.10000000000002"/>
    <s v="Justina Gear"/>
    <s v="Msd Authoriser Bear"/>
    <s v="Domestic"/>
    <s v="STAKEHOLDER MEETING"/>
    <s v="STAFF"/>
    <m/>
  </r>
  <r>
    <d v="2024-07-01T00:00:00"/>
    <x v="0"/>
    <n v="11634671"/>
    <s v="WO34638"/>
    <s v="Debbie Power"/>
    <n v="141000"/>
    <n v="1"/>
    <s v="STAFF"/>
    <s v="Online Domestic Fee"/>
    <s v="Orbit World Travel Wellington"/>
    <x v="1"/>
    <x v="4"/>
    <x v="4"/>
    <m/>
    <m/>
    <d v="2024-07-11T00:00:00"/>
    <m/>
    <m/>
    <n v="6.55"/>
    <n v="0.98"/>
    <n v="7.53"/>
    <s v="-"/>
    <s v="Justina Gear"/>
    <s v="Domestic"/>
    <s v="NELSON REGIONAL MEETING"/>
    <s v="STAFF"/>
    <s v="Orbit Fee Debbie Power 11/07/2024"/>
  </r>
  <r>
    <d v="2024-07-01T00:00:00"/>
    <x v="0"/>
    <n v="11638870"/>
    <s v="WO34638"/>
    <s v="Debbie Power"/>
    <n v="141000"/>
    <n v="1"/>
    <s v="STAFF"/>
    <s v="Online Domestic Fee - Debbie Power"/>
    <s v="Orbit World Travel Wellington"/>
    <x v="1"/>
    <x v="5"/>
    <x v="5"/>
    <m/>
    <m/>
    <d v="2024-07-25T00:00:00"/>
    <m/>
    <m/>
    <n v="6.55"/>
    <n v="0.98"/>
    <n v="7.53"/>
    <s v="-"/>
    <s v="Justina Gear"/>
    <s v="Domestic"/>
    <s v="PRIME MINISTER VISIT TO TUHOE"/>
    <s v="STAFF"/>
    <s v="Orbit Fee Debbie Power 25/07/2024"/>
  </r>
  <r>
    <d v="2024-07-01T00:00:00"/>
    <x v="0"/>
    <n v="11638870"/>
    <s v="Auckland Regional Staff and Stakeholder forums"/>
    <s v="Debbie Power"/>
    <n v="141000"/>
    <n v="1"/>
    <s v="STAFF"/>
    <s v="Amendment Domestic Fee - made by Consultant"/>
    <s v="Orbit World Travel Wellington"/>
    <x v="1"/>
    <x v="5"/>
    <x v="5"/>
    <m/>
    <m/>
    <d v="2024-07-25T00:00:00"/>
    <m/>
    <m/>
    <n v="11.2"/>
    <n v="1.68"/>
    <n v="12.88"/>
    <s v="-"/>
    <s v="Justina Gear"/>
    <s v="Domestic"/>
    <s v="PRIME MINISTER VISIT TO TUHOE"/>
    <s v="STAFF"/>
    <s v="Orbit Fee Debbie Power 25/07/2024"/>
  </r>
  <r>
    <d v="2024-08-01T00:00:00"/>
    <x v="2"/>
    <n v="11638870"/>
    <s v="WO34821"/>
    <s v="Debbie Power"/>
    <n v="141000"/>
    <n v="1"/>
    <s v="STAFF"/>
    <n v="5495066153"/>
    <s v="Air New Zealand"/>
    <x v="0"/>
    <x v="5"/>
    <x v="5"/>
    <m/>
    <m/>
    <d v="2024-07-25T00:00:00"/>
    <s v="ROT"/>
    <s v="AKL"/>
    <n v="-178.8"/>
    <n v="-26.82"/>
    <n v="-205.62"/>
    <s v="Justina Gear"/>
    <s v="Msd Authoriser Bear"/>
    <s v="Domestic"/>
    <s v="PRIME MINISTER VISIT TO TUHOE"/>
    <s v="STAFF"/>
    <m/>
  </r>
  <r>
    <d v="2024-08-01T00:00:00"/>
    <x v="2"/>
    <n v="11638870"/>
    <s v="WO34821"/>
    <s v="Debbie Power"/>
    <n v="141000"/>
    <n v="1"/>
    <s v="STAFF"/>
    <s v="Charge Back Domestic Fee"/>
    <s v="Orbit World Travel Wellington"/>
    <x v="1"/>
    <x v="5"/>
    <x v="5"/>
    <m/>
    <m/>
    <d v="2024-07-25T00:00:00"/>
    <m/>
    <m/>
    <n v="8.1999999999999993"/>
    <n v="1.23"/>
    <n v="9.43"/>
    <s v="Justina Gear"/>
    <s v="Msd Authoriser Bear"/>
    <s v="Domestic"/>
    <s v="PRIME MINISTER VISIT TO TUHOE"/>
    <s v="STAFF"/>
    <m/>
  </r>
  <r>
    <d v="2024-08-01T00:00:00"/>
    <x v="2"/>
    <n v="11650149"/>
    <s v="WO34821"/>
    <s v="Debbie Power"/>
    <n v="141000"/>
    <n v="1"/>
    <s v="STAFF"/>
    <s v="Net Time and Mileage"/>
    <s v="Avis Car Rental"/>
    <x v="3"/>
    <x v="5"/>
    <x v="5"/>
    <n v="2"/>
    <m/>
    <d v="2024-07-26T00:00:00"/>
    <s v="AKL"/>
    <s v="AKL"/>
    <n v="97.4"/>
    <n v="14.61"/>
    <n v="112.01"/>
    <s v="Justina Gear"/>
    <s v="Brad Young"/>
    <s v="Domestic"/>
    <m/>
    <s v="NO"/>
    <m/>
  </r>
  <r>
    <d v="2024-08-01T00:00:00"/>
    <x v="2"/>
    <n v="11638870"/>
    <s v="WO34821"/>
    <s v="Debbie Power"/>
    <n v="141000"/>
    <n v="1"/>
    <s v="STAFF"/>
    <s v="Hotel"/>
    <s v="One88 on Commerce"/>
    <x v="2"/>
    <x v="5"/>
    <x v="5"/>
    <m/>
    <n v="1"/>
    <d v="2024-07-26T00:00:00"/>
    <s v="WHK"/>
    <s v="WHK"/>
    <n v="146.96"/>
    <n v="22.04"/>
    <n v="169"/>
    <s v="Justina Gear"/>
    <s v="Msd Authoriser Bear"/>
    <s v="Domestic"/>
    <s v="PRIME MINISTER VISIT TO TUHOE"/>
    <s v="STAFF"/>
    <m/>
  </r>
  <r>
    <d v="2024-08-01T00:00:00"/>
    <x v="2"/>
    <n v="11650149"/>
    <s v="WO34821"/>
    <s v="Debbie Power"/>
    <n v="141000"/>
    <n v="1"/>
    <s v="STAFF"/>
    <s v="One Way Fee"/>
    <s v="Avis Car Rental"/>
    <x v="3"/>
    <x v="5"/>
    <x v="5"/>
    <n v="2"/>
    <m/>
    <d v="2024-07-26T00:00:00"/>
    <s v="AKL"/>
    <s v="AKL"/>
    <n v="45"/>
    <n v="6.75"/>
    <n v="51.75"/>
    <s v="Justina Gear"/>
    <s v="Brad Young"/>
    <s v="Domestic"/>
    <m/>
    <s v="NO"/>
    <m/>
  </r>
  <r>
    <d v="2024-08-01T00:00:00"/>
    <x v="2"/>
    <n v="11650149"/>
    <s v="WO34821"/>
    <s v="Debbie Power"/>
    <n v="141000"/>
    <n v="1"/>
    <s v="STAFF"/>
    <s v="Online Land Only Domestic Fee"/>
    <s v="Orbit World Travel Wellington"/>
    <x v="1"/>
    <x v="5"/>
    <x v="5"/>
    <m/>
    <m/>
    <d v="2024-07-26T00:00:00"/>
    <m/>
    <m/>
    <n v="6.55"/>
    <n v="0.98"/>
    <n v="7.53"/>
    <s v="Justina Gear"/>
    <s v="Brad Young"/>
    <s v="Domestic"/>
    <m/>
    <s v="NO"/>
    <m/>
  </r>
  <r>
    <d v="2024-08-01T00:00:00"/>
    <x v="2"/>
    <n v="11650149"/>
    <s v="WO34821"/>
    <s v="Debbie Power"/>
    <n v="141000"/>
    <n v="1"/>
    <s v="STAFF"/>
    <s v="Fuel Charges"/>
    <s v="Avis Car Rental"/>
    <x v="3"/>
    <x v="5"/>
    <x v="5"/>
    <n v="2"/>
    <m/>
    <d v="2024-07-26T00:00:00"/>
    <s v="AKL"/>
    <s v="AKL"/>
    <n v="161.04"/>
    <n v="24.16"/>
    <n v="185.2"/>
    <s v="Justina Gear"/>
    <s v="Brad Young"/>
    <s v="Domestic"/>
    <m/>
    <s v="NO"/>
    <m/>
  </r>
  <r>
    <d v="2024-08-01T00:00:00"/>
    <x v="2"/>
    <n v="11650149"/>
    <s v="WO34821"/>
    <s v="Debbie Power"/>
    <n v="141000"/>
    <n v="1"/>
    <s v="STAFF"/>
    <s v="Charge Back Domestic Fee"/>
    <s v="Orbit World Travel Wellington"/>
    <x v="1"/>
    <x v="5"/>
    <x v="5"/>
    <m/>
    <m/>
    <d v="2024-07-26T00:00:00"/>
    <m/>
    <m/>
    <n v="8.1999999999999993"/>
    <n v="1.23"/>
    <n v="9.43"/>
    <s v="Justina Gear"/>
    <s v="Brad Young"/>
    <s v="Domestic"/>
    <m/>
    <s v="NO"/>
    <m/>
  </r>
  <r>
    <d v="2024-08-01T00:00:00"/>
    <x v="2"/>
    <n v="11650149"/>
    <s v="WO34821"/>
    <s v="Debbie Power"/>
    <n v="141000"/>
    <n v="1"/>
    <s v="STAFF"/>
    <s v="Misc Charges"/>
    <s v="Avis Car Rental"/>
    <x v="3"/>
    <x v="5"/>
    <x v="5"/>
    <n v="2"/>
    <m/>
    <d v="2024-07-26T00:00:00"/>
    <s v="AKL"/>
    <s v="AKL"/>
    <n v="1.46"/>
    <n v="0.22"/>
    <n v="1.68"/>
    <s v="Justina Gear"/>
    <s v="Brad Young"/>
    <s v="Domestic"/>
    <m/>
    <s v="NO"/>
    <m/>
  </r>
  <r>
    <d v="2024-09-01T00:00:00"/>
    <x v="3"/>
    <n v="11628624"/>
    <s v="WO35139"/>
    <s v="Debbie Power"/>
    <n v="141000"/>
    <n v="1"/>
    <s v="STAFF"/>
    <n v="1303684920"/>
    <s v="Air New Zealand"/>
    <x v="0"/>
    <x v="5"/>
    <x v="5"/>
    <m/>
    <m/>
    <d v="2024-07-26T00:00:00"/>
    <s v="WLG"/>
    <s v="AKL"/>
    <n v="-137.47"/>
    <n v="-20.62"/>
    <n v="-158.09"/>
    <s v="Justina Gear"/>
    <s v="Msd Authoriser Bear"/>
    <s v="Domestic"/>
    <s v="REGIONAL AND SITE VISITS"/>
    <s v="STAFF"/>
    <m/>
  </r>
  <r>
    <d v="2024-07-01T00:00:00"/>
    <x v="0"/>
    <n v="11635713"/>
    <s v="WO34638"/>
    <s v="Debbie Power"/>
    <n v="141000"/>
    <n v="1"/>
    <s v="STAFF"/>
    <s v="Online Domestic Fee"/>
    <s v="Orbit World Travel Wellington"/>
    <x v="1"/>
    <x v="6"/>
    <x v="6"/>
    <m/>
    <m/>
    <d v="2024-08-01T00:00:00"/>
    <m/>
    <m/>
    <n v="6.55"/>
    <n v="0.98"/>
    <n v="7.53"/>
    <s v="-"/>
    <s v="Justina Gear"/>
    <s v="Domestic"/>
    <s v="NATIONAL IWI CHAIRS FORUM"/>
    <s v="STAFF"/>
    <s v="Orbit Fee Debbie Power 01/08/2024"/>
  </r>
  <r>
    <d v="2024-07-01T00:00:00"/>
    <x v="0"/>
    <n v="11635713"/>
    <s v="WO34638"/>
    <s v="Debbie Power"/>
    <n v="141000"/>
    <n v="1"/>
    <s v="STAFF"/>
    <s v="TKT NO:5495224771"/>
    <s v="Air New Zealand"/>
    <x v="0"/>
    <x v="6"/>
    <x v="6"/>
    <m/>
    <m/>
    <d v="2024-08-01T00:00:00"/>
    <s v="WLG"/>
    <s v="WRE"/>
    <n v="166.86"/>
    <n v="25.03"/>
    <n v="191.89"/>
    <s v="-"/>
    <s v="Justina Gear"/>
    <s v="Domestic"/>
    <s v="NATIONAL IWI CHAIRS FORUM"/>
    <s v="STAFF"/>
    <s v="Air Debbie Power WRE 01/08/2024"/>
  </r>
  <r>
    <d v="2024-07-01T00:00:00"/>
    <x v="0"/>
    <n v="11635713"/>
    <s v="WO34638"/>
    <s v="Debbie Power"/>
    <n v="141000"/>
    <n v="1"/>
    <s v="STAFF"/>
    <s v="Amendment Domestic Fee - made by Consultant"/>
    <s v="Orbit World Travel Wellington"/>
    <x v="1"/>
    <x v="6"/>
    <x v="6"/>
    <m/>
    <m/>
    <d v="2024-08-01T00:00:00"/>
    <m/>
    <m/>
    <n v="11.2"/>
    <n v="1.68"/>
    <n v="12.88"/>
    <s v="-"/>
    <s v="Justina Gear"/>
    <s v="Domestic"/>
    <s v="NATIONAL IWI CHAIRS FORUM"/>
    <s v="STAFF"/>
    <s v="Orbit Fee Debbie Power 01/08/2024"/>
  </r>
  <r>
    <d v="2024-08-01T00:00:00"/>
    <x v="2"/>
    <n v="11635713"/>
    <s v="WO34821"/>
    <s v="Debbie Power"/>
    <n v="141000"/>
    <n v="1"/>
    <s v="STAFF"/>
    <s v="Dinner"/>
    <s v="Skycity Hotel Auckland"/>
    <x v="2"/>
    <x v="6"/>
    <x v="6"/>
    <m/>
    <n v="1"/>
    <d v="2024-08-01T00:00:00"/>
    <s v="AKL"/>
    <s v="AKL"/>
    <n v="33.909999999999997"/>
    <n v="5.09"/>
    <n v="39"/>
    <s v="Justina Gear"/>
    <s v="Msd Authoriser Bear"/>
    <s v="Domestic"/>
    <s v="NATIONAL IWI CHAIRS FORUM"/>
    <s v="STAFF"/>
    <m/>
  </r>
  <r>
    <d v="2024-08-01T00:00:00"/>
    <x v="2"/>
    <n v="11635713"/>
    <s v="WO34821"/>
    <s v="Debbie Power"/>
    <n v="141000"/>
    <n v="1"/>
    <s v="STAFF"/>
    <s v="Hotel"/>
    <s v="Skycity Hotel Auckland"/>
    <x v="2"/>
    <x v="6"/>
    <x v="6"/>
    <m/>
    <n v="1"/>
    <d v="2024-08-01T00:00:00"/>
    <s v="AKL"/>
    <s v="AKL"/>
    <n v="184.04"/>
    <n v="27.61"/>
    <n v="211.65"/>
    <s v="Justina Gear"/>
    <s v="Msd Authoriser Bear"/>
    <s v="Domestic"/>
    <s v="NATIONAL IWI CHAIRS FORUM"/>
    <s v="STAFF"/>
    <m/>
  </r>
  <r>
    <d v="2024-08-01T00:00:00"/>
    <x v="2"/>
    <n v="11635713"/>
    <s v="WO34821"/>
    <s v="Debbie Power"/>
    <n v="141000"/>
    <n v="1"/>
    <s v="STAFF"/>
    <s v="Breakfast"/>
    <s v="Skycity Hotel Auckland"/>
    <x v="2"/>
    <x v="6"/>
    <x v="6"/>
    <m/>
    <n v="1"/>
    <d v="2024-08-01T00:00:00"/>
    <s v="AKL"/>
    <s v="AKL"/>
    <n v="39.130000000000003"/>
    <n v="5.87"/>
    <n v="45"/>
    <s v="Justina Gear"/>
    <s v="Msd Authoriser Bear"/>
    <s v="Domestic"/>
    <s v="NATIONAL IWI CHAIRS FORUM"/>
    <s v="STAFF"/>
    <m/>
  </r>
  <r>
    <d v="2024-08-01T00:00:00"/>
    <x v="2"/>
    <n v="11635713"/>
    <s v="WO34821"/>
    <s v="Debbie Power"/>
    <n v="141000"/>
    <n v="1"/>
    <s v="STAFF"/>
    <s v="Charge Back Domestic Fee"/>
    <s v="Orbit World Travel Wellington"/>
    <x v="1"/>
    <x v="6"/>
    <x v="6"/>
    <m/>
    <m/>
    <d v="2024-08-01T00:00:00"/>
    <m/>
    <m/>
    <n v="8.1999999999999993"/>
    <n v="1.23"/>
    <n v="9.43"/>
    <s v="Justina Gear"/>
    <s v="Msd Authoriser Bear"/>
    <s v="Domestic"/>
    <s v="NATIONAL IWI CHAIRS FORUM"/>
    <s v="STAFF"/>
    <m/>
  </r>
  <r>
    <d v="2024-09-01T00:00:00"/>
    <x v="3"/>
    <n v="11635713"/>
    <s v="WO35139"/>
    <s v="Debbie Power"/>
    <n v="141000"/>
    <n v="1"/>
    <s v="STAFF"/>
    <s v="Hotel"/>
    <s v="Skycity Hotel Auckland"/>
    <x v="2"/>
    <x v="6"/>
    <x v="6"/>
    <m/>
    <n v="1"/>
    <d v="2024-08-01T00:00:00"/>
    <s v="AKL"/>
    <s v="AKL"/>
    <n v="86.96"/>
    <n v="13.04"/>
    <n v="100"/>
    <s v="Justina Gear"/>
    <s v="Msd Authoriser Bear"/>
    <s v="Domestic"/>
    <s v="NATIONAL IWI CHAIRS FORUM"/>
    <s v="STAFF"/>
    <m/>
  </r>
  <r>
    <d v="2024-10-01T00:00:00"/>
    <x v="1"/>
    <n v="11635713"/>
    <s v="WO35321"/>
    <s v="Debbie Power"/>
    <n v="141000"/>
    <n v="1"/>
    <s v="STAFF"/>
    <s v="Hotel"/>
    <s v="Skycity Hotel Auckland"/>
    <x v="2"/>
    <x v="6"/>
    <x v="6"/>
    <m/>
    <n v="1"/>
    <d v="2024-08-01T00:00:00"/>
    <s v="AKL"/>
    <s v="AKL"/>
    <n v="-86.96"/>
    <n v="-13.04"/>
    <n v="-100"/>
    <s v="Justina Gear"/>
    <s v="Msd Authoriser Bear"/>
    <s v="Domestic"/>
    <s v="NATIONAL IWI CHAIRS FORUM"/>
    <s v="STAFF"/>
    <m/>
  </r>
  <r>
    <d v="2024-07-01T00:00:00"/>
    <x v="0"/>
    <n v="11649493"/>
    <s v="WO34638"/>
    <s v="Debbie Power"/>
    <n v="141000"/>
    <n v="1"/>
    <s v="STAFF"/>
    <s v="TKT NO:5495237583"/>
    <s v="Air New Zealand"/>
    <x v="0"/>
    <x v="7"/>
    <x v="7"/>
    <m/>
    <m/>
    <d v="2024-08-08T00:00:00"/>
    <s v="WLG"/>
    <s v="WRE"/>
    <n v="564.25"/>
    <n v="84.64"/>
    <n v="648.89"/>
    <s v="-"/>
    <s v="Justina Gear"/>
    <s v="Domestic"/>
    <m/>
    <s v="NO"/>
    <s v="Air Debbie Power WRE 08/08/2024"/>
  </r>
  <r>
    <d v="2024-07-01T00:00:00"/>
    <x v="0"/>
    <n v="11649493"/>
    <s v="WO34638"/>
    <s v="Debbie Power"/>
    <n v="141000"/>
    <n v="1"/>
    <s v="STAFF"/>
    <s v="Online Assist Domestic Fee"/>
    <s v="Orbit World Travel Wellington"/>
    <x v="1"/>
    <x v="7"/>
    <x v="7"/>
    <m/>
    <m/>
    <d v="2024-08-08T00:00:00"/>
    <m/>
    <m/>
    <n v="18.850000000000001"/>
    <n v="2.83"/>
    <n v="21.68"/>
    <s v="-"/>
    <s v="Justina Gear"/>
    <s v="Domestic"/>
    <m/>
    <s v="NO"/>
    <s v="Orbit Fee Debbie Power 08/08/2024"/>
  </r>
  <r>
    <d v="2024-08-01T00:00:00"/>
    <x v="2"/>
    <n v="11649493"/>
    <s v="WO34821"/>
    <s v="Debbie Power"/>
    <n v="141000"/>
    <n v="1"/>
    <s v="STAFF"/>
    <s v="One Way Fee"/>
    <s v="Avis Car Rental"/>
    <x v="3"/>
    <x v="7"/>
    <x v="7"/>
    <n v="2"/>
    <m/>
    <d v="2024-08-08T00:00:00"/>
    <s v="AKL"/>
    <s v="AKL"/>
    <n v="45"/>
    <n v="6.75"/>
    <n v="51.75"/>
    <s v="Justina Gear"/>
    <s v="Brad Young"/>
    <s v="Domestic"/>
    <m/>
    <s v="NO"/>
    <m/>
  </r>
  <r>
    <d v="2024-08-01T00:00:00"/>
    <x v="2"/>
    <n v="11649493"/>
    <s v="WO34821"/>
    <s v="Debbie Power"/>
    <n v="141000"/>
    <n v="1"/>
    <s v="STAFF"/>
    <s v="Net Time and Mileage"/>
    <s v="Avis Car Rental"/>
    <x v="3"/>
    <x v="7"/>
    <x v="7"/>
    <n v="2"/>
    <m/>
    <d v="2024-08-08T00:00:00"/>
    <s v="AKL"/>
    <s v="AKL"/>
    <n v="44.25"/>
    <n v="6.64"/>
    <n v="50.89"/>
    <s v="Justina Gear"/>
    <s v="Brad Young"/>
    <s v="Domestic"/>
    <m/>
    <s v="NO"/>
    <m/>
  </r>
  <r>
    <d v="2024-08-01T00:00:00"/>
    <x v="2"/>
    <n v="11649493"/>
    <s v="WO34821"/>
    <s v="Debbie Power"/>
    <n v="141000"/>
    <n v="1"/>
    <s v="STAFF"/>
    <s v="Misc Charges"/>
    <s v="Avis Car Rental"/>
    <x v="3"/>
    <x v="7"/>
    <x v="7"/>
    <n v="2"/>
    <m/>
    <d v="2024-08-08T00:00:00"/>
    <s v="AKL"/>
    <s v="AKL"/>
    <n v="0.66"/>
    <n v="0.1"/>
    <n v="0.76"/>
    <s v="Justina Gear"/>
    <s v="Brad Young"/>
    <s v="Domestic"/>
    <m/>
    <s v="NO"/>
    <m/>
  </r>
  <r>
    <d v="2024-08-01T00:00:00"/>
    <x v="2"/>
    <n v="11649493"/>
    <s v="WO34821"/>
    <s v="Debbie Power"/>
    <n v="141000"/>
    <n v="1"/>
    <s v="STAFF"/>
    <s v="Charge Back Domestic Fee"/>
    <s v="Orbit World Travel Wellington"/>
    <x v="1"/>
    <x v="7"/>
    <x v="7"/>
    <m/>
    <m/>
    <d v="2024-08-08T00:00:00"/>
    <m/>
    <m/>
    <n v="8.1999999999999993"/>
    <n v="1.23"/>
    <n v="9.43"/>
    <s v="Justina Gear"/>
    <s v="Brad Young"/>
    <s v="Domestic"/>
    <m/>
    <s v="NO"/>
    <m/>
  </r>
  <r>
    <d v="2024-08-01T00:00:00"/>
    <x v="2"/>
    <n v="11649493"/>
    <s v="WO34821"/>
    <s v="Debbie Power"/>
    <n v="141000"/>
    <n v="1"/>
    <s v="STAFF"/>
    <s v="Fuel Charges"/>
    <s v="Avis Car Rental"/>
    <x v="3"/>
    <x v="7"/>
    <x v="7"/>
    <n v="2"/>
    <m/>
    <d v="2024-08-08T00:00:00"/>
    <s v="AKL"/>
    <s v="AKL"/>
    <n v="34.200000000000003"/>
    <n v="5.13"/>
    <n v="39.33"/>
    <s v="Justina Gear"/>
    <s v="Brad Young"/>
    <s v="Domestic"/>
    <m/>
    <s v="NO"/>
    <m/>
  </r>
  <r>
    <d v="2024-09-01T00:00:00"/>
    <x v="3"/>
    <n v="11649493"/>
    <s v="WO35139"/>
    <s v="Debbie Power"/>
    <n v="141000"/>
    <n v="1"/>
    <s v="STAFF"/>
    <n v="5495237583"/>
    <s v="Air New Zealand"/>
    <x v="0"/>
    <x v="7"/>
    <x v="7"/>
    <m/>
    <m/>
    <d v="2024-08-08T00:00:00"/>
    <s v="WLG"/>
    <s v="WRE"/>
    <n v="-162.78"/>
    <n v="-24.42"/>
    <n v="-187.2"/>
    <s v="Justina Gear"/>
    <s v="Brad Young"/>
    <s v="Domestic"/>
    <s v="Travel with Minister - ministerial event"/>
    <s v="NO"/>
    <m/>
  </r>
  <r>
    <d v="2024-08-01T00:00:00"/>
    <x v="2"/>
    <n v="11652347"/>
    <s v="WO34821"/>
    <s v="Debbie Power"/>
    <n v="141000"/>
    <n v="1"/>
    <s v="STAFF"/>
    <s v="TKT NO:5495287263"/>
    <s v="Air New Zealand"/>
    <x v="0"/>
    <x v="8"/>
    <x v="8"/>
    <m/>
    <m/>
    <d v="2024-08-14T00:00:00"/>
    <s v="WLG"/>
    <s v="NPE"/>
    <n v="423.42"/>
    <n v="63.51"/>
    <n v="486.93"/>
    <s v="Justina Gear"/>
    <s v="Brad Young"/>
    <s v="Domestic"/>
    <m/>
    <s v="NO"/>
    <m/>
  </r>
  <r>
    <d v="2024-08-01T00:00:00"/>
    <x v="2"/>
    <n v="11652347"/>
    <s v="WO34821"/>
    <s v="Debbie Power"/>
    <n v="141000"/>
    <n v="1"/>
    <s v="STAFF"/>
    <s v="Online Domestic Fee"/>
    <s v="Orbit World Travel Wellington"/>
    <x v="1"/>
    <x v="8"/>
    <x v="8"/>
    <m/>
    <m/>
    <d v="2024-08-14T00:00:00"/>
    <m/>
    <m/>
    <n v="6.55"/>
    <n v="0.98"/>
    <n v="7.53"/>
    <s v="Justina Gear"/>
    <s v="Brad Young"/>
    <s v="Domestic"/>
    <m/>
    <s v="NO"/>
    <m/>
  </r>
  <r>
    <d v="2024-08-01T00:00:00"/>
    <x v="2"/>
    <n v="11652087"/>
    <s v="WO34821"/>
    <s v="Debbie Power"/>
    <n v="141000"/>
    <n v="1"/>
    <s v="STAFF"/>
    <s v="Amendment Domestic Fee - made by Consultant"/>
    <s v="Orbit World Travel Wellington"/>
    <x v="1"/>
    <x v="9"/>
    <x v="9"/>
    <m/>
    <m/>
    <d v="2024-08-15T00:00:00"/>
    <m/>
    <m/>
    <n v="11.2"/>
    <n v="1.68"/>
    <n v="12.88"/>
    <s v="Justina Gear"/>
    <s v="Brad Young"/>
    <s v="Domestic"/>
    <s v="EVENT, CONFERENCE, PUBLIC TALK"/>
    <s v="NO"/>
    <m/>
  </r>
  <r>
    <d v="2024-08-01T00:00:00"/>
    <x v="2"/>
    <n v="11652087"/>
    <s v="WO34821"/>
    <s v="Debbie Power"/>
    <n v="141000"/>
    <n v="1"/>
    <s v="STAFF"/>
    <s v="TKT NO:5495285543"/>
    <s v="Air New Zealand"/>
    <x v="0"/>
    <x v="9"/>
    <x v="9"/>
    <m/>
    <m/>
    <d v="2024-08-15T00:00:00"/>
    <s v="WLG"/>
    <s v="WRE"/>
    <n v="530.34"/>
    <n v="79.55"/>
    <n v="609.89"/>
    <s v="Justina Gear"/>
    <s v="Brad Young"/>
    <s v="Domestic"/>
    <s v="EVENT, CONFERENCE, PUBLIC TALK"/>
    <s v="NO"/>
    <m/>
  </r>
  <r>
    <d v="2024-08-01T00:00:00"/>
    <x v="2"/>
    <n v="11652087"/>
    <s v="WO34821"/>
    <s v="Debbie Power"/>
    <n v="141000"/>
    <n v="1"/>
    <s v="STAFF"/>
    <s v="Online Domestic Fee"/>
    <s v="Orbit World Travel Wellington"/>
    <x v="1"/>
    <x v="9"/>
    <x v="9"/>
    <m/>
    <m/>
    <d v="2024-08-15T00:00:00"/>
    <m/>
    <m/>
    <n v="6.55"/>
    <n v="0.98"/>
    <n v="7.53"/>
    <s v="Justina Gear"/>
    <s v="Brad Young"/>
    <s v="Domestic"/>
    <s v="EVENT, CONFERENCE, PUBLIC TALK"/>
    <s v="NO"/>
    <m/>
  </r>
  <r>
    <d v="2024-08-01T00:00:00"/>
    <x v="2"/>
    <n v="11652087"/>
    <s v="WO34821"/>
    <s v="Debbie Power"/>
    <n v="141000"/>
    <n v="1"/>
    <s v="STAFF"/>
    <s v="Amendment Domestic Fee - made by Consultant"/>
    <s v="Orbit World Travel Wellington"/>
    <x v="1"/>
    <x v="9"/>
    <x v="9"/>
    <m/>
    <m/>
    <d v="2024-08-15T00:00:00"/>
    <m/>
    <m/>
    <n v="11.2"/>
    <n v="1.68"/>
    <n v="12.88"/>
    <s v="Justina Gear"/>
    <s v="Brad Young"/>
    <s v="Domestic"/>
    <s v="EVENT, CONFERENCE, PUBLIC TALK"/>
    <s v="NO"/>
    <m/>
  </r>
  <r>
    <d v="2024-08-01T00:00:00"/>
    <x v="2"/>
    <n v="11652087"/>
    <s v="WO34821"/>
    <s v="Debbie Power"/>
    <n v="141000"/>
    <n v="1"/>
    <s v="STAFF"/>
    <s v="Hotel"/>
    <s v="Crowne Plaza Auckland"/>
    <x v="2"/>
    <x v="9"/>
    <x v="9"/>
    <m/>
    <n v="1"/>
    <d v="2024-08-15T00:00:00"/>
    <s v="AKL"/>
    <s v="AKL"/>
    <n v="146.09"/>
    <n v="21.91"/>
    <n v="168"/>
    <s v="Justina Gear"/>
    <s v="Brad Young"/>
    <s v="Domestic"/>
    <s v="EVENT, CONFERENCE, PUBLIC TALK"/>
    <s v="NO"/>
    <m/>
  </r>
  <r>
    <d v="2024-08-01T00:00:00"/>
    <x v="2"/>
    <n v="11652087"/>
    <s v="WO34821"/>
    <s v="Debbie Power"/>
    <n v="141000"/>
    <n v="1"/>
    <s v="STAFF"/>
    <s v="Charge Back Domestic Fee"/>
    <s v="Orbit World Travel Wellington"/>
    <x v="1"/>
    <x v="9"/>
    <x v="9"/>
    <m/>
    <m/>
    <d v="2024-08-15T00:00:00"/>
    <m/>
    <m/>
    <n v="8.1999999999999993"/>
    <n v="1.23"/>
    <n v="9.43"/>
    <s v="Justina Gear"/>
    <s v="Brad Young"/>
    <s v="Domestic"/>
    <s v="EVENT, CONFERENCE, PUBLIC TALK"/>
    <s v="NO"/>
    <m/>
  </r>
  <r>
    <d v="2024-08-01T00:00:00"/>
    <x v="2"/>
    <n v="11622449"/>
    <s v="WO34821"/>
    <s v="Debbie Power"/>
    <n v="141000"/>
    <n v="1"/>
    <s v="STAFF"/>
    <s v="Amendment Domestic Fee - made by Consultant"/>
    <s v="Orbit World Travel Wellington"/>
    <x v="1"/>
    <x v="10"/>
    <x v="10"/>
    <m/>
    <m/>
    <d v="2024-08-27T00:00:00"/>
    <m/>
    <m/>
    <n v="11.2"/>
    <n v="1.68"/>
    <n v="12.88"/>
    <s v="Justina Gear"/>
    <s v="Msd Authoriser Bear"/>
    <s v="Domestic"/>
    <s v="AUCKLAND REGIONAL FORUMS"/>
    <s v="STAFF"/>
    <m/>
  </r>
  <r>
    <d v="2024-08-01T00:00:00"/>
    <x v="2"/>
    <n v="11622449"/>
    <s v="WO34821"/>
    <s v="Debbie Power"/>
    <n v="141000"/>
    <n v="1"/>
    <s v="STAFF"/>
    <s v="TKT NO:5495382898"/>
    <s v="Air New Zealand"/>
    <x v="0"/>
    <x v="10"/>
    <x v="10"/>
    <m/>
    <m/>
    <d v="2024-08-27T00:00:00"/>
    <s v="WLG"/>
    <s v="WRE"/>
    <n v="237.01"/>
    <n v="35.549999999999997"/>
    <n v="272.56"/>
    <s v="Justina Gear"/>
    <s v="Msd Authoriser Bear"/>
    <s v="Domestic"/>
    <s v="AUCKLAND REGIONAL FORUMS"/>
    <s v="STAFF"/>
    <m/>
  </r>
  <r>
    <d v="2024-09-01T00:00:00"/>
    <x v="3"/>
    <n v="11622449"/>
    <s v="WO35139"/>
    <s v="Debbie Power"/>
    <n v="141000"/>
    <n v="1"/>
    <s v="STAFF"/>
    <s v="Dinner"/>
    <s v="Novotel Auckland Ellerslie"/>
    <x v="2"/>
    <x v="10"/>
    <x v="10"/>
    <m/>
    <n v="2"/>
    <d v="2024-08-27T00:00:00"/>
    <s v="AKL"/>
    <s v="AKL"/>
    <n v="12.17"/>
    <n v="1.83"/>
    <n v="14"/>
    <s v="Justina Gear"/>
    <s v="Msd Authoriser Bear"/>
    <s v="Domestic"/>
    <s v="AUCKLAND REGIONAL FORUMS"/>
    <s v="STAFF"/>
    <m/>
  </r>
  <r>
    <d v="2024-09-01T00:00:00"/>
    <x v="3"/>
    <n v="11622449"/>
    <s v="WO35139"/>
    <s v="Debbie Power"/>
    <n v="141000"/>
    <n v="1"/>
    <s v="STAFF"/>
    <s v="Charge Back Domestic Fee"/>
    <s v="Orbit World Travel Wellington"/>
    <x v="1"/>
    <x v="10"/>
    <x v="10"/>
    <m/>
    <m/>
    <d v="2024-08-27T00:00:00"/>
    <m/>
    <m/>
    <n v="8.1999999999999993"/>
    <n v="1.23"/>
    <n v="9.43"/>
    <s v="Justina Gear"/>
    <s v="Msd Authoriser Bear"/>
    <s v="Domestic"/>
    <s v="AUCKLAND REGIONAL FORUMS"/>
    <s v="STAFF"/>
    <m/>
  </r>
  <r>
    <d v="2024-09-01T00:00:00"/>
    <x v="3"/>
    <n v="11622449"/>
    <s v="WO35139"/>
    <s v="Debbie Power"/>
    <n v="141000"/>
    <n v="1"/>
    <s v="STAFF"/>
    <s v="Hotel"/>
    <s v="Novotel Auckland Ellerslie"/>
    <x v="2"/>
    <x v="10"/>
    <x v="10"/>
    <m/>
    <n v="2"/>
    <d v="2024-08-27T00:00:00"/>
    <s v="AKL"/>
    <s v="AKL"/>
    <n v="368.09"/>
    <n v="55.21"/>
    <n v="423.3"/>
    <s v="Justina Gear"/>
    <s v="Msd Authoriser Bear"/>
    <s v="Domestic"/>
    <s v="AUCKLAND REGIONAL FORUMS"/>
    <s v="STAFF"/>
    <m/>
  </r>
  <r>
    <d v="2024-09-01T00:00:00"/>
    <x v="3"/>
    <n v="11622449"/>
    <s v="WO35139"/>
    <s v="Debbie Power"/>
    <n v="141000"/>
    <n v="1"/>
    <s v="STAFF"/>
    <s v="Breakfast"/>
    <s v="Novotel Auckland Ellerslie"/>
    <x v="2"/>
    <x v="10"/>
    <x v="10"/>
    <m/>
    <n v="2"/>
    <d v="2024-08-27T00:00:00"/>
    <s v="AKL"/>
    <s v="AKL"/>
    <n v="64.349999999999994"/>
    <n v="9.65"/>
    <n v="74"/>
    <s v="Justina Gear"/>
    <s v="Msd Authoriser Bear"/>
    <s v="Domestic"/>
    <s v="AUCKLAND REGIONAL FORUMS"/>
    <s v="STAFF"/>
    <m/>
  </r>
  <r>
    <d v="2024-10-01T00:00:00"/>
    <x v="1"/>
    <n v="11622449"/>
    <s v="WO35321"/>
    <s v="Debbie Power"/>
    <n v="141000"/>
    <n v="1"/>
    <s v="STAFF"/>
    <n v="5495382898"/>
    <s v="Air New Zealand"/>
    <x v="0"/>
    <x v="10"/>
    <x v="10"/>
    <m/>
    <m/>
    <d v="2024-08-27T00:00:00"/>
    <s v="WLG"/>
    <s v="WRE"/>
    <n v="-354.25"/>
    <n v="-53.14"/>
    <n v="-407.39"/>
    <s v="Justina Gear"/>
    <s v="Msd Authoriser Bear"/>
    <s v="Domestic"/>
    <s v="AUCKLAND REGIONAL FORUMS"/>
    <s v="STAFF"/>
    <m/>
  </r>
  <r>
    <d v="2024-08-01T00:00:00"/>
    <x v="2"/>
    <n v="11659093"/>
    <s v="WO34821"/>
    <s v="Debbie Power"/>
    <n v="141000"/>
    <n v="1"/>
    <s v="STAFF"/>
    <s v="Online Land Only Domestic Fee"/>
    <s v="Orbit World Travel Wellington"/>
    <x v="1"/>
    <x v="11"/>
    <x v="11"/>
    <m/>
    <m/>
    <d v="2024-09-05T00:00:00"/>
    <m/>
    <m/>
    <n v="6.55"/>
    <n v="0.98"/>
    <n v="7.53"/>
    <s v="Justina Gear"/>
    <s v="Brad Young"/>
    <s v="Domestic"/>
    <s v="INTERNATIONAL TRAVEL CONNECTION"/>
    <s v="NO"/>
    <m/>
  </r>
  <r>
    <d v="2024-09-01T00:00:00"/>
    <x v="3"/>
    <n v="11659093"/>
    <s v="WO35139"/>
    <s v="Debbie Power"/>
    <n v="141000"/>
    <n v="1"/>
    <s v="STAFF"/>
    <s v="Fuel Charges"/>
    <s v="Avis Car Rental"/>
    <x v="3"/>
    <x v="11"/>
    <x v="11"/>
    <n v="2"/>
    <m/>
    <d v="2024-09-05T00:00:00"/>
    <s v="AKL"/>
    <s v="AKL"/>
    <n v="85.35"/>
    <n v="12.8"/>
    <n v="98.15"/>
    <s v="Justina Gear"/>
    <s v="Brad Young"/>
    <s v="Domestic"/>
    <s v="INTERNATIONAL TRAVEL CONNECTION"/>
    <s v="NO"/>
    <m/>
  </r>
  <r>
    <d v="2024-09-01T00:00:00"/>
    <x v="3"/>
    <n v="11659093"/>
    <s v="WO35139"/>
    <s v="Debbie Power"/>
    <n v="141000"/>
    <n v="1"/>
    <s v="STAFF"/>
    <s v="Charge Back Domestic Fee"/>
    <s v="Orbit World Travel Wellington"/>
    <x v="1"/>
    <x v="11"/>
    <x v="11"/>
    <m/>
    <m/>
    <d v="2024-09-05T00:00:00"/>
    <m/>
    <m/>
    <n v="8.1999999999999993"/>
    <n v="1.23"/>
    <n v="9.43"/>
    <s v="Justina Gear"/>
    <s v="Brad Young"/>
    <s v="Domestic"/>
    <s v="INTERNATIONAL TRAVEL CONNECTION"/>
    <s v="NO"/>
    <m/>
  </r>
  <r>
    <d v="2024-09-01T00:00:00"/>
    <x v="3"/>
    <n v="11659093"/>
    <s v="WO35139"/>
    <s v="Debbie Power"/>
    <n v="141000"/>
    <n v="1"/>
    <s v="STAFF"/>
    <s v="Net Time and Mileage"/>
    <s v="Avis Car Rental"/>
    <x v="3"/>
    <x v="11"/>
    <x v="11"/>
    <n v="2"/>
    <m/>
    <d v="2024-09-05T00:00:00"/>
    <s v="AKL"/>
    <s v="AKL"/>
    <n v="88.5"/>
    <n v="13.28"/>
    <n v="101.78"/>
    <s v="Justina Gear"/>
    <s v="Brad Young"/>
    <s v="Domestic"/>
    <s v="INTERNATIONAL TRAVEL CONNECTION"/>
    <s v="NO"/>
    <m/>
  </r>
  <r>
    <d v="2024-09-01T00:00:00"/>
    <x v="3"/>
    <n v="11659093"/>
    <s v="WO35139"/>
    <s v="Debbie Power"/>
    <n v="141000"/>
    <n v="1"/>
    <s v="STAFF"/>
    <s v="Misc Charges"/>
    <s v="Avis Car Rental"/>
    <x v="3"/>
    <x v="11"/>
    <x v="11"/>
    <n v="2"/>
    <m/>
    <d v="2024-09-05T00:00:00"/>
    <s v="AKL"/>
    <s v="AKL"/>
    <n v="1.32"/>
    <n v="0.2"/>
    <n v="1.52"/>
    <s v="Justina Gear"/>
    <s v="Brad Young"/>
    <s v="Domestic"/>
    <s v="INTERNATIONAL TRAVEL CONNECTION"/>
    <s v="NO"/>
    <m/>
  </r>
  <r>
    <d v="2024-08-01T00:00:00"/>
    <x v="2"/>
    <n v="11654818"/>
    <s v="WO34887"/>
    <s v="Debbie Power"/>
    <n v="141000"/>
    <n v="1"/>
    <s v="EXECUTIVE"/>
    <s v="Amendment International Fee - made by Consultant"/>
    <s v="Orbit World Travel Wellington"/>
    <x v="1"/>
    <x v="11"/>
    <x v="11"/>
    <m/>
    <m/>
    <d v="2024-09-07T00:00:00"/>
    <s v="USA"/>
    <m/>
    <n v="56"/>
    <n v="0"/>
    <n v="56"/>
    <s v="Justina Gear"/>
    <s v="Wikitoria  Hiva"/>
    <s v="International"/>
    <s v="EVENT, CONFERENCE, PUBLIC TALK"/>
    <s v="MSDP00076135"/>
    <m/>
  </r>
  <r>
    <d v="2024-08-01T00:00:00"/>
    <x v="2"/>
    <n v="11654818"/>
    <s v="WO34887"/>
    <s v="Debbie Power"/>
    <n v="141000"/>
    <n v="1"/>
    <s v="EXECUTIVE"/>
    <s v="International Offline Complex Fee - Debbie Power"/>
    <s v="Orbit World Travel Wellington"/>
    <x v="1"/>
    <x v="11"/>
    <x v="11"/>
    <m/>
    <m/>
    <d v="2024-09-07T00:00:00"/>
    <s v="USA"/>
    <m/>
    <n v="151.55000000000001"/>
    <n v="0"/>
    <n v="151.55000000000001"/>
    <s v="Justina Gear"/>
    <s v="Wikitoria  Hiva"/>
    <s v="International"/>
    <s v="EVENT, CONFERENCE, PUBLIC TALK"/>
    <s v="MSDP00076135"/>
    <m/>
  </r>
  <r>
    <d v="2024-08-01T00:00:00"/>
    <x v="2"/>
    <n v="11654818"/>
    <s v="WO34887"/>
    <s v="Debbie Power"/>
    <n v="141000"/>
    <n v="1"/>
    <s v="EXECUTIVE"/>
    <s v="TKT NO:5495325976"/>
    <s v="Air New Zealand"/>
    <x v="0"/>
    <x v="11"/>
    <x v="11"/>
    <m/>
    <m/>
    <d v="2024-09-07T00:00:00"/>
    <s v="SFO"/>
    <s v="BWI"/>
    <n v="7901.85"/>
    <n v="0"/>
    <n v="7901.85"/>
    <s v="Justina Gear"/>
    <s v="Wikitoria  Hiva"/>
    <s v="International"/>
    <s v="EVENT, CONFERENCE, PUBLIC TALK"/>
    <s v="MSDP00076135"/>
    <m/>
  </r>
  <r>
    <d v="2024-09-01T00:00:00"/>
    <x v="3"/>
    <n v="11654818"/>
    <s v="WO35144"/>
    <s v="Debbie Power"/>
    <n v="141000"/>
    <n v="1"/>
    <s v="EXECUTIVE"/>
    <s v="Amendment International Fee - made by Consultant"/>
    <s v="Orbit World Travel Wellington"/>
    <x v="1"/>
    <x v="11"/>
    <x v="11"/>
    <m/>
    <m/>
    <d v="2024-09-07T00:00:00"/>
    <s v="USA"/>
    <m/>
    <n v="56"/>
    <n v="0"/>
    <n v="56"/>
    <s v="Justina Gear"/>
    <s v="Wikitoria  Hiva"/>
    <s v="International"/>
    <s v="EVENT, CONFERENCE, PUBLIC TALK"/>
    <s v="MSDP00076135"/>
    <m/>
  </r>
  <r>
    <d v="2024-09-01T00:00:00"/>
    <x v="3"/>
    <n v="11654818"/>
    <s v="WO35144"/>
    <s v="Debbie Power"/>
    <n v="141000"/>
    <n v="1"/>
    <s v="EXECUTIVE"/>
    <s v="After Hours Fee (Urgent)"/>
    <s v="Orbit World Travel Wellington"/>
    <x v="1"/>
    <x v="11"/>
    <x v="11"/>
    <m/>
    <m/>
    <d v="2024-09-07T00:00:00"/>
    <s v="USA"/>
    <m/>
    <n v="45"/>
    <n v="0"/>
    <n v="45"/>
    <s v="Justina Gear"/>
    <s v="Wikitoria  Hiva"/>
    <s v="International"/>
    <s v="EVENT, CONFERENCE, PUBLIC TALK"/>
    <s v="MSDP00076135"/>
    <m/>
  </r>
  <r>
    <d v="2024-09-01T00:00:00"/>
    <x v="3"/>
    <n v="11654818"/>
    <s v="WO35144"/>
    <s v="Debbie Power"/>
    <n v="141000"/>
    <n v="1"/>
    <s v="EXECUTIVE"/>
    <s v="Hotel"/>
    <s v="Sagamore Pendry Baltimore"/>
    <x v="2"/>
    <x v="11"/>
    <x v="11"/>
    <m/>
    <n v="5"/>
    <d v="2024-09-07T00:00:00"/>
    <s v="BWI"/>
    <s v="BWI"/>
    <n v="2720.95"/>
    <n v="0"/>
    <n v="2720.95"/>
    <s v="Justina Gear"/>
    <s v="Wikitoria  Hiva"/>
    <s v="International"/>
    <s v="EVENT, CONFERENCE, PUBLIC TALK"/>
    <s v="MSDP00076135"/>
    <m/>
  </r>
  <r>
    <d v="2024-09-01T00:00:00"/>
    <x v="3"/>
    <n v="11654818"/>
    <s v="WO35144"/>
    <s v="Debbie Power"/>
    <n v="141000"/>
    <n v="1"/>
    <s v="EXECUTIVE"/>
    <s v="Charge Back International Fee - Debbie Power for charge Taxi with Axion ID 1815472204"/>
    <s v="Orbit World Travel Wellington"/>
    <x v="1"/>
    <x v="11"/>
    <x v="11"/>
    <m/>
    <m/>
    <d v="2024-09-07T00:00:00"/>
    <s v="USA"/>
    <m/>
    <n v="21.28"/>
    <n v="0"/>
    <n v="21.28"/>
    <s v="Justina Gear"/>
    <s v="Wikitoria  Hiva"/>
    <s v="International"/>
    <s v="EVENT, CONFERENCE, PUBLIC TALK"/>
    <s v="MSDP00076135"/>
    <m/>
  </r>
  <r>
    <d v="2024-09-01T00:00:00"/>
    <x v="3"/>
    <n v="11654818"/>
    <s v="WO35144"/>
    <s v="Debbie Power"/>
    <n v="141000"/>
    <n v="1"/>
    <s v="EXECUTIVE"/>
    <s v="Amendment International Fee - made by Consultant"/>
    <s v="Orbit World Travel Wellington"/>
    <x v="1"/>
    <x v="11"/>
    <x v="11"/>
    <m/>
    <m/>
    <d v="2024-09-07T00:00:00"/>
    <s v="USA"/>
    <m/>
    <n v="56"/>
    <n v="0"/>
    <n v="56"/>
    <s v="Justina Gear"/>
    <s v="Wikitoria  Hiva"/>
    <s v="International"/>
    <s v="EVENT, CONFERENCE, PUBLIC TALK"/>
    <s v="MSDP00076135"/>
    <m/>
  </r>
  <r>
    <d v="2024-10-01T00:00:00"/>
    <x v="1"/>
    <n v="11654818"/>
    <s v="WO35337"/>
    <s v="Debbie Power"/>
    <n v="141000"/>
    <n v="1"/>
    <s v="EXECUTIVE"/>
    <s v="Charge Back International Fee - Debbie Power"/>
    <s v="Orbit World Travel Wellington"/>
    <x v="1"/>
    <x v="11"/>
    <x v="11"/>
    <m/>
    <m/>
    <d v="2024-09-07T00:00:00"/>
    <s v="USA"/>
    <m/>
    <n v="21.28"/>
    <n v="0"/>
    <n v="21.28"/>
    <s v="Justina Gear"/>
    <s v="Wikitoria  Hiva"/>
    <s v="International"/>
    <s v="EVENT, CONFERENCE, PUBLIC TALK"/>
    <s v="MSDP00076135"/>
    <m/>
  </r>
  <r>
    <d v="2024-10-01T00:00:00"/>
    <x v="1"/>
    <n v="11654818"/>
    <s v="WO35337"/>
    <s v="Debbie Power"/>
    <n v="141000"/>
    <n v="1"/>
    <s v="EXECUTIVE"/>
    <s v="International Land Only Content Fee - Debbie Power"/>
    <s v="Orbit World Travel Wellington"/>
    <x v="1"/>
    <x v="11"/>
    <x v="11"/>
    <m/>
    <m/>
    <d v="2024-09-07T00:00:00"/>
    <s v="USA"/>
    <m/>
    <n v="45.15"/>
    <n v="0"/>
    <n v="45.15"/>
    <s v="Justina Gear"/>
    <s v="Wikitoria  Hiva"/>
    <s v="International"/>
    <s v="EVENT, CONFERENCE, PUBLIC TALK"/>
    <s v="MSDP00076135"/>
    <m/>
  </r>
  <r>
    <d v="2024-09-01T00:00:00"/>
    <x v="3"/>
    <n v="11654818"/>
    <s v="WO35144"/>
    <s v="Debbie Power"/>
    <n v="141000"/>
    <n v="1"/>
    <s v="EXECUTIVE"/>
    <s v="Taxi/Transfer Charge"/>
    <s v="Lyft"/>
    <x v="4"/>
    <x v="11"/>
    <x v="11"/>
    <m/>
    <m/>
    <d v="2024-09-08T00:00:00"/>
    <s v="BWI"/>
    <s v="BWI"/>
    <n v="270.8"/>
    <n v="0"/>
    <n v="270.8"/>
    <s v="Justina Gear"/>
    <s v="Wikitoria  Hiva"/>
    <s v="International"/>
    <s v="EVENT, CONFERENCE, PUBLIC TALK"/>
    <s v="MSDP00076135"/>
    <m/>
  </r>
  <r>
    <d v="2024-09-01T00:00:00"/>
    <x v="3"/>
    <n v="11662390"/>
    <s v="WO35139"/>
    <s v="Debbie Power"/>
    <n v="141000"/>
    <n v="1"/>
    <s v="STAFF"/>
    <s v="TKT NO:5495440439"/>
    <s v="Air New Zealand"/>
    <x v="0"/>
    <x v="12"/>
    <x v="12"/>
    <m/>
    <m/>
    <d v="2024-09-23T00:00:00"/>
    <s v="ROT"/>
    <s v="WLG"/>
    <n v="223.51"/>
    <n v="33.53"/>
    <n v="257.04000000000002"/>
    <s v="Justina Gear"/>
    <s v="Brad Young"/>
    <s v="Domestic"/>
    <s v="TRAVELLING WITH CE OR DCE"/>
    <s v="NO"/>
    <m/>
  </r>
  <r>
    <d v="2024-09-01T00:00:00"/>
    <x v="3"/>
    <n v="11662390"/>
    <s v="WO35139"/>
    <s v="Debbie Power"/>
    <n v="141000"/>
    <n v="1"/>
    <s v="STAFF"/>
    <s v="Amendment Domestic Fee - made by Consultant"/>
    <s v="Orbit World Travel Wellington"/>
    <x v="1"/>
    <x v="12"/>
    <x v="12"/>
    <m/>
    <m/>
    <d v="2024-09-23T00:00:00"/>
    <m/>
    <m/>
    <n v="11.2"/>
    <n v="1.68"/>
    <n v="12.88"/>
    <s v="Justina Gear"/>
    <s v="Brad Young"/>
    <s v="Domestic"/>
    <s v="TRAVELLING WITH CE OR DCE"/>
    <s v="NO"/>
    <m/>
  </r>
  <r>
    <d v="2024-09-01T00:00:00"/>
    <x v="3"/>
    <n v="11662390"/>
    <s v="WO35139"/>
    <s v="Debbie Power"/>
    <n v="141000"/>
    <n v="1"/>
    <s v="STAFF"/>
    <s v="Online Assist Land Only Domestic Fee - Debbie Power"/>
    <s v="Orbit World Travel Wellington"/>
    <x v="1"/>
    <x v="12"/>
    <x v="12"/>
    <m/>
    <m/>
    <d v="2024-09-23T00:00:00"/>
    <m/>
    <m/>
    <n v="18.850000000000001"/>
    <n v="2.83"/>
    <n v="21.68"/>
    <s v="Justina Gear"/>
    <s v="Brad Young"/>
    <s v="Domestic"/>
    <s v="TRAVELLING WITH CE OR DCE"/>
    <s v="NO"/>
    <m/>
  </r>
  <r>
    <d v="2024-10-01T00:00:00"/>
    <x v="1"/>
    <n v="11662390"/>
    <s v="WO35321"/>
    <s v="Debbie Power"/>
    <n v="141000"/>
    <n v="1"/>
    <s v="STAFF"/>
    <s v="Hotel"/>
    <s v="Novotel Rotorua Lakeside"/>
    <x v="2"/>
    <x v="12"/>
    <x v="12"/>
    <m/>
    <n v="1"/>
    <d v="2024-09-23T00:00:00"/>
    <s v="ROT"/>
    <s v="ROT"/>
    <n v="167.2"/>
    <n v="25.08"/>
    <n v="192.28"/>
    <s v="Justina Gear"/>
    <s v="Brad Young"/>
    <s v="Domestic"/>
    <s v="TRAVELLING WITH CE OR DCE"/>
    <s v="NO"/>
    <m/>
  </r>
  <r>
    <d v="2024-10-01T00:00:00"/>
    <x v="1"/>
    <n v="11662390"/>
    <s v="WO35321"/>
    <s v="Debbie Power"/>
    <n v="141000"/>
    <n v="1"/>
    <s v="STAFF"/>
    <s v="Business Centre"/>
    <s v="Novotel Rotorua Lakeside"/>
    <x v="2"/>
    <x v="12"/>
    <x v="12"/>
    <m/>
    <n v="1"/>
    <d v="2024-09-23T00:00:00"/>
    <s v="ROT"/>
    <s v="ROT"/>
    <n v="32.17"/>
    <n v="4.83"/>
    <n v="37"/>
    <s v="Justina Gear"/>
    <s v="Brad Young"/>
    <s v="Domestic"/>
    <s v="TRAVELLING WITH CE OR DCE"/>
    <s v="NO"/>
    <m/>
  </r>
  <r>
    <d v="2024-10-01T00:00:00"/>
    <x v="1"/>
    <n v="11662390"/>
    <s v="WO35321"/>
    <s v="Debbie Power"/>
    <n v="141000"/>
    <n v="1"/>
    <s v="STAFF"/>
    <s v="Charge Back Domestic Fee"/>
    <s v="Orbit World Travel Wellington"/>
    <x v="1"/>
    <x v="12"/>
    <x v="12"/>
    <m/>
    <m/>
    <d v="2024-09-23T00:00:00"/>
    <m/>
    <m/>
    <n v="8.1999999999999993"/>
    <n v="1.23"/>
    <n v="9.43"/>
    <s v="Justina Gear"/>
    <s v="Brad Young"/>
    <s v="Domestic"/>
    <s v="TRAVELLING WITH CE OR DCE"/>
    <s v="NO"/>
    <m/>
  </r>
  <r>
    <d v="2024-09-01T00:00:00"/>
    <x v="3"/>
    <n v="11667177"/>
    <s v="WO35139"/>
    <s v="Debbie Power"/>
    <n v="141000"/>
    <n v="1"/>
    <s v="STAFF"/>
    <s v="Online Domestic Fee"/>
    <s v="Orbit World Travel Wellington"/>
    <x v="1"/>
    <x v="13"/>
    <x v="13"/>
    <m/>
    <m/>
    <d v="2024-10-10T00:00:00"/>
    <m/>
    <m/>
    <n v="6.55"/>
    <n v="0.98"/>
    <n v="7.53"/>
    <s v="Justina Gear"/>
    <s v="Brad Young"/>
    <s v="Domestic"/>
    <s v="Meeting external - eg supplier, stakeholder, agency, court etc"/>
    <s v="NO"/>
    <s v="WESTPAC MEETING"/>
  </r>
  <r>
    <d v="2024-09-01T00:00:00"/>
    <x v="3"/>
    <n v="11667177"/>
    <s v="WO35139"/>
    <s v="Debbie Power"/>
    <n v="141000"/>
    <n v="1"/>
    <s v="STAFF"/>
    <s v="TKT NO:5495515336"/>
    <s v="Air New Zealand"/>
    <x v="0"/>
    <x v="13"/>
    <x v="13"/>
    <m/>
    <m/>
    <d v="2024-10-10T00:00:00"/>
    <s v="WLG"/>
    <s v="WRE"/>
    <n v="493.21"/>
    <n v="73.98"/>
    <n v="567.19000000000005"/>
    <s v="Justina Gear"/>
    <s v="Brad Young"/>
    <s v="Domestic"/>
    <s v="Meeting external - eg supplier, stakeholder, agency, court etc"/>
    <s v="NO"/>
    <s v="WESTPAC MEETING"/>
  </r>
  <r>
    <d v="2024-10-01T00:00:00"/>
    <x v="1"/>
    <n v="11667177"/>
    <s v="WO35321"/>
    <s v="Debbie Power"/>
    <n v="141000"/>
    <n v="1"/>
    <s v="STAFF"/>
    <s v="Hotel"/>
    <s v="Crowne Plaza Auckland"/>
    <x v="2"/>
    <x v="13"/>
    <x v="13"/>
    <m/>
    <n v="1"/>
    <d v="2024-10-10T00:00:00"/>
    <s v="AKL"/>
    <s v="AKL"/>
    <n v="166.09"/>
    <n v="24.91"/>
    <n v="191"/>
    <s v="Justina Gear"/>
    <s v="Brad Young"/>
    <s v="Domestic"/>
    <s v="Meeting external - eg supplier, stakeholder, agency, court etc"/>
    <s v="NO"/>
    <s v="WESTPAC MEETING"/>
  </r>
  <r>
    <d v="2024-10-01T00:00:00"/>
    <x v="1"/>
    <n v="11667177"/>
    <s v="WO35321"/>
    <s v="Debbie Power"/>
    <n v="141000"/>
    <n v="1"/>
    <s v="STAFF"/>
    <s v="TKT NO:6361809517"/>
    <s v="Air New Zealand"/>
    <x v="0"/>
    <x v="13"/>
    <x v="13"/>
    <m/>
    <m/>
    <d v="2024-10-10T00:00:00"/>
    <s v="WLG"/>
    <s v="WRE"/>
    <n v="79.3"/>
    <n v="11.9"/>
    <n v="91.2"/>
    <s v="Justina Gear"/>
    <s v="Brad Young"/>
    <s v="Domestic"/>
    <s v="Meeting external - eg supplier, stakeholder, agency, court etc"/>
    <s v="NO"/>
    <s v="WESTPAC MEETING"/>
  </r>
  <r>
    <d v="2024-10-01T00:00:00"/>
    <x v="1"/>
    <n v="11667177"/>
    <s v="WO35321"/>
    <s v="Debbie Power"/>
    <n v="141000"/>
    <n v="1"/>
    <s v="STAFF"/>
    <s v="Amendment Domestic Fee - made by Consultant"/>
    <s v="Orbit World Travel Wellington"/>
    <x v="1"/>
    <x v="13"/>
    <x v="13"/>
    <m/>
    <m/>
    <d v="2024-10-10T00:00:00"/>
    <m/>
    <m/>
    <n v="11.2"/>
    <n v="1.68"/>
    <n v="12.88"/>
    <s v="Justina Gear"/>
    <s v="Brad Young"/>
    <s v="Domestic"/>
    <s v="Meeting external - eg supplier, stakeholder, agency, court etc"/>
    <s v="NO"/>
    <s v="WESTPAC MEETING"/>
  </r>
  <r>
    <d v="2024-10-01T00:00:00"/>
    <x v="1"/>
    <n v="11667177"/>
    <s v="WO35321"/>
    <s v="Debbie Power"/>
    <n v="141000"/>
    <n v="1"/>
    <s v="STAFF"/>
    <s v="Charge Back Domestic Fee"/>
    <s v="Orbit World Travel Wellington"/>
    <x v="1"/>
    <x v="13"/>
    <x v="13"/>
    <m/>
    <m/>
    <d v="2024-10-10T00:00:00"/>
    <m/>
    <m/>
    <n v="8.1999999999999993"/>
    <n v="1.23"/>
    <n v="9.43"/>
    <s v="Justina Gear"/>
    <s v="Brad Young"/>
    <s v="Domestic"/>
    <s v="Meeting external - eg supplier, stakeholder, agency, court etc"/>
    <s v="NO"/>
    <s v="WESTPAC MEETING"/>
  </r>
  <r>
    <d v="2024-07-01T00:00:00"/>
    <x v="0"/>
    <n v="11636556"/>
    <s v="WO34638"/>
    <s v="Debbie Power"/>
    <n v="141000"/>
    <n v="1"/>
    <s v="STAFF"/>
    <s v="Online Domestic Fee - Debbie Power"/>
    <s v="Orbit World Travel Wellington"/>
    <x v="1"/>
    <x v="14"/>
    <x v="14"/>
    <m/>
    <m/>
    <d v="2024-10-30T00:00:00"/>
    <m/>
    <m/>
    <n v="6.55"/>
    <n v="0.98"/>
    <n v="7.53"/>
    <s v="-"/>
    <s v="Justina Gear"/>
    <s v="Domestic"/>
    <s v="CANTERBURY REGIONAL STAFF AND STAKEHOLDER FORUMS"/>
    <s v="STAFF"/>
    <s v="Orbit Fee Debbie Power 30/10/2024"/>
  </r>
  <r>
    <d v="2024-07-01T00:00:00"/>
    <x v="0"/>
    <n v="11636564"/>
    <s v="WO34638"/>
    <s v="Debbie Power"/>
    <n v="141000"/>
    <n v="1"/>
    <s v="STAFF"/>
    <s v="Online Domestic Fee - Debbie Power"/>
    <s v="Orbit World Travel Wellington"/>
    <x v="1"/>
    <x v="15"/>
    <x v="15"/>
    <m/>
    <m/>
    <d v="2024-10-31T00:00:00"/>
    <m/>
    <m/>
    <n v="6.55"/>
    <n v="0.98"/>
    <n v="7.53"/>
    <s v="-"/>
    <s v="Justina Gear"/>
    <s v="Domestic"/>
    <s v="NATIONAL IWI CHAIRS FORUM"/>
    <s v="STAFF"/>
    <s v="Orbit Fee Debbie Power 31/10/2024"/>
  </r>
  <r>
    <d v="2024-11-01T00:00:00"/>
    <x v="4"/>
    <n v="11659093"/>
    <s v="WO35504"/>
    <s v="Debbie Power"/>
    <n v="141000"/>
    <n v="1"/>
    <s v="STAFF"/>
    <s v="One Way Fee"/>
    <s v="Avis Car Rental"/>
    <x v="3"/>
    <x v="11"/>
    <x v="11"/>
    <n v="1"/>
    <m/>
    <d v="2024-09-05T00:00:00"/>
    <s v="AKL"/>
    <s v="AKL"/>
    <n v="45"/>
    <n v="6.75"/>
    <n v="51.75"/>
    <s v="Justina Gear"/>
    <s v="Brad Young"/>
    <s v="Domestic"/>
    <s v="INTERNATIONAL TRAVEL CONNECTION"/>
    <s v="NO"/>
    <m/>
  </r>
  <r>
    <d v="2024-11-01T00:00:00"/>
    <x v="4"/>
    <n v="11659093"/>
    <s v="WO35504"/>
    <s v="Debbie Power"/>
    <n v="141000"/>
    <n v="1"/>
    <s v="STAFF"/>
    <s v="Charge Back Domestic Fee"/>
    <s v="Orbit World Travel Wellington"/>
    <x v="1"/>
    <x v="11"/>
    <x v="11"/>
    <m/>
    <m/>
    <d v="2024-09-05T00:00:00"/>
    <m/>
    <m/>
    <n v="8.1999999999999993"/>
    <n v="1.23"/>
    <n v="9.43"/>
    <s v="Justina Gear"/>
    <s v="Brad Young"/>
    <s v="Domestic"/>
    <s v="INTERNATIONAL TRAVEL CONNECTION"/>
    <s v="NO"/>
    <m/>
  </r>
  <r>
    <d v="2024-11-01T00:00:00"/>
    <x v="4"/>
    <n v="11659093"/>
    <s v="WO35504"/>
    <s v="Debbie Power"/>
    <n v="141000"/>
    <n v="1"/>
    <s v="STAFF"/>
    <s v="Fuel Charges"/>
    <s v="Avis Car Rental"/>
    <x v="3"/>
    <x v="11"/>
    <x v="11"/>
    <n v="1"/>
    <m/>
    <d v="2024-09-05T00:00:00"/>
    <s v="AKL"/>
    <s v="AKL"/>
    <n v="41.4"/>
    <n v="6.21"/>
    <n v="47.61"/>
    <s v="Justina Gear"/>
    <s v="Brad Young"/>
    <s v="Domestic"/>
    <s v="INTERNATIONAL TRAVEL CONNECTION"/>
    <s v="NO"/>
    <m/>
  </r>
  <r>
    <d v="2024-11-01T00:00:00"/>
    <x v="4"/>
    <n v="11659093"/>
    <s v="WO35504"/>
    <s v="Debbie Power"/>
    <n v="141000"/>
    <n v="1"/>
    <s v="STAFF"/>
    <s v="Net Time and Mileage"/>
    <s v="Avis Car Rental"/>
    <x v="3"/>
    <x v="11"/>
    <x v="11"/>
    <n v="1"/>
    <m/>
    <d v="2024-09-05T00:00:00"/>
    <s v="AKL"/>
    <s v="AKL"/>
    <n v="44.25"/>
    <n v="6.64"/>
    <n v="50.89"/>
    <s v="Justina Gear"/>
    <s v="Brad Young"/>
    <s v="Domestic"/>
    <s v="INTERNATIONAL TRAVEL CONNECTION"/>
    <s v="NO"/>
    <m/>
  </r>
  <r>
    <d v="2024-11-01T00:00:00"/>
    <x v="4"/>
    <n v="11659093"/>
    <s v="WO35504"/>
    <s v="Debbie Power"/>
    <n v="141000"/>
    <n v="1"/>
    <s v="STAFF"/>
    <s v="Misc Charges"/>
    <s v="Avis Car Rental"/>
    <x v="3"/>
    <x v="11"/>
    <x v="11"/>
    <n v="1"/>
    <m/>
    <d v="2024-09-05T00:00:00"/>
    <s v="AKL"/>
    <s v="AKL"/>
    <n v="0.66"/>
    <n v="0.1"/>
    <n v="0.76"/>
    <s v="Justina Gear"/>
    <s v="Brad Young"/>
    <s v="Domestic"/>
    <s v="INTERNATIONAL TRAVEL CONNECTION"/>
    <s v="NO"/>
    <m/>
  </r>
  <r>
    <d v="2024-11-01T00:00:00"/>
    <x v="4"/>
    <n v="11636556"/>
    <s v="WO35504"/>
    <s v="Debbie Power"/>
    <n v="141000"/>
    <n v="1"/>
    <s v="STAFF"/>
    <n v="1303722238"/>
    <s v="Air New Zealand"/>
    <x v="0"/>
    <x v="14"/>
    <x v="14"/>
    <m/>
    <m/>
    <d v="2024-10-09T00:00:00"/>
    <s v="WLG"/>
    <s v="CHC"/>
    <n v="-114.83"/>
    <n v="-17.22"/>
    <n v="-132.05000000000001"/>
    <s v="Justina Gear"/>
    <s v="Msd Authoriser Bear"/>
    <s v="Domestic"/>
    <s v="CANTERBURY REGIONAL STAFF AND STAKEHOLDER FORUMS"/>
    <s v="STAFF"/>
    <m/>
  </r>
  <r>
    <d v="2024-11-01T00:00:00"/>
    <x v="4"/>
    <n v="11636564"/>
    <s v="WO35504"/>
    <s v="Debbie Power"/>
    <n v="141000"/>
    <n v="1"/>
    <s v="STAFF"/>
    <n v="1303722239"/>
    <s v="Air New Zealand"/>
    <x v="0"/>
    <x v="15"/>
    <x v="15"/>
    <m/>
    <m/>
    <d v="2024-10-14T00:00:00"/>
    <s v="CHC"/>
    <s v="AKL"/>
    <n v="-443.65"/>
    <n v="-66.55"/>
    <n v="-510.2"/>
    <s v="Justina Gear"/>
    <s v="Msd Authoriser Bear"/>
    <s v="Domestic"/>
    <s v="NATIONAL IWI CHAIRS FORUM"/>
    <s v="STAFF"/>
    <m/>
  </r>
  <r>
    <d v="2024-11-01T00:00:00"/>
    <x v="4"/>
    <n v="11682160"/>
    <s v="WO35504"/>
    <s v="Debbie Power"/>
    <n v="141000"/>
    <n v="1"/>
    <s v="STAFF"/>
    <s v="TKT NO:6361982522"/>
    <s v="Air New Zealand"/>
    <x v="0"/>
    <x v="16"/>
    <x v="16"/>
    <m/>
    <m/>
    <d v="2024-11-13T00:00:00"/>
    <s v="WLG"/>
    <s v="DUD"/>
    <n v="678.2"/>
    <n v="101.73"/>
    <n v="779.93"/>
    <s v="Justina Gear"/>
    <s v="Brad Young"/>
    <s v="Domestic"/>
    <s v="Meeting external - eg supplier, stakeholder, agency, court etc"/>
    <s v="NO"/>
    <m/>
  </r>
  <r>
    <d v="2024-11-01T00:00:00"/>
    <x v="4"/>
    <n v="11682160"/>
    <s v="WO35504"/>
    <s v="Debbie Power"/>
    <n v="141000"/>
    <n v="1"/>
    <s v="STAFF"/>
    <s v="Online Domestic Fee"/>
    <s v="Orbit World Travel Wellington"/>
    <x v="1"/>
    <x v="16"/>
    <x v="16"/>
    <m/>
    <m/>
    <d v="2024-11-13T00:00:00"/>
    <m/>
    <m/>
    <n v="6.55"/>
    <n v="0.98"/>
    <n v="7.53"/>
    <s v="Justina Gear"/>
    <s v="Brad Young"/>
    <s v="Domestic"/>
    <s v="Meeting external - eg supplier, stakeholder, agency, court etc"/>
    <s v="NO"/>
    <m/>
  </r>
  <r>
    <d v="2024-11-01T00:00:00"/>
    <x v="4"/>
    <n v="11685327"/>
    <s v="WO35504"/>
    <s v="Debbie Power"/>
    <n v="141000"/>
    <n v="1"/>
    <s v="STAFF"/>
    <s v="Offline Domestic Fee"/>
    <s v="Orbit World Travel Wellington"/>
    <x v="1"/>
    <x v="16"/>
    <x v="16"/>
    <m/>
    <m/>
    <d v="2024-11-15T00:00:00"/>
    <m/>
    <m/>
    <n v="23.95"/>
    <n v="3.59"/>
    <n v="27.54"/>
    <s v="Justina Gear"/>
    <s v="Brad Young"/>
    <s v="Domestic"/>
    <s v="Other"/>
    <s v="NO"/>
    <m/>
  </r>
  <r>
    <d v="2024-11-01T00:00:00"/>
    <x v="4"/>
    <n v="11685438"/>
    <s v="WO35504"/>
    <s v="Debbie Power"/>
    <n v="141000"/>
    <n v="1"/>
    <s v="STAFF"/>
    <s v="Online Land Only Domestic Fee"/>
    <s v="Orbit World Travel Wellington"/>
    <x v="1"/>
    <x v="17"/>
    <x v="17"/>
    <m/>
    <m/>
    <d v="2024-11-24T00:00:00"/>
    <m/>
    <m/>
    <n v="6.55"/>
    <n v="0.98"/>
    <n v="7.53"/>
    <s v="Justina Gear"/>
    <s v="Brad Young"/>
    <s v="Domestic"/>
    <s v="Meeting external - eg supplier, stakeholder, agency, court etc"/>
    <s v="NO"/>
    <s v="TRAVEL WITH SIR BRIAN ROCHE - PUBLIC SERVICE COMMISSIONER"/>
  </r>
  <r>
    <d v="2024-11-01T00:00:00"/>
    <x v="4"/>
    <n v="11683931"/>
    <s v="WO35504"/>
    <s v="Debbie Power"/>
    <n v="141000"/>
    <n v="1"/>
    <s v="STAFF"/>
    <s v="TKT NO:6362009767"/>
    <s v="Air New Zealand"/>
    <x v="0"/>
    <x v="17"/>
    <x v="17"/>
    <m/>
    <m/>
    <d v="2024-11-25T00:00:00"/>
    <s v="WLG"/>
    <s v="AKL"/>
    <n v="500.6"/>
    <n v="75.09"/>
    <n v="575.69000000000005"/>
    <s v="Justina Gear"/>
    <s v="Brad Young"/>
    <s v="Domestic"/>
    <s v="Meeting external - eg supplier, stakeholder, agency, court etc"/>
    <s v="NO"/>
    <s v="STAKEHOLDER MEETINGS WITH SIR BRIAN"/>
  </r>
  <r>
    <d v="2024-11-01T00:00:00"/>
    <x v="4"/>
    <n v="11683931"/>
    <s v="WO35504"/>
    <s v="Debbie Power"/>
    <n v="141000"/>
    <n v="1"/>
    <s v="STAFF"/>
    <s v="Online Domestic Fee"/>
    <s v="Orbit World Travel Wellington"/>
    <x v="1"/>
    <x v="17"/>
    <x v="17"/>
    <m/>
    <m/>
    <d v="2024-11-25T00:00:00"/>
    <m/>
    <m/>
    <n v="6.55"/>
    <n v="0.98"/>
    <n v="7.53"/>
    <s v="Justina Gear"/>
    <s v="Brad Young"/>
    <s v="Domestic"/>
    <s v="Meeting external - eg supplier, stakeholder, agency, court etc"/>
    <s v="NO"/>
    <s v="STAKEHOLDER MEETINGS WITH SIR BRIAN"/>
  </r>
  <r>
    <d v="2024-11-01T00:00:00"/>
    <x v="4"/>
    <n v="11684212"/>
    <s v="WO35504"/>
    <s v="Debbie Power"/>
    <n v="141000"/>
    <n v="1"/>
    <s v="STAFF"/>
    <s v="TKT NO:6362012645"/>
    <s v="Air New Zealand"/>
    <x v="0"/>
    <x v="18"/>
    <x v="18"/>
    <m/>
    <m/>
    <d v="2024-11-26T00:00:00"/>
    <s v="WLG"/>
    <s v="IVC"/>
    <n v="573.54999999999995"/>
    <n v="86.03"/>
    <n v="659.58"/>
    <s v="Justina Gear"/>
    <s v="Brad Young"/>
    <s v="Domestic"/>
    <s v="Executive"/>
    <s v="NO"/>
    <m/>
  </r>
  <r>
    <d v="2024-11-01T00:00:00"/>
    <x v="4"/>
    <n v="11684212"/>
    <s v="WO35504"/>
    <s v="Debbie Power"/>
    <n v="141000"/>
    <n v="1"/>
    <s v="STAFF"/>
    <s v="Offline Domestic Fee"/>
    <s v="Orbit World Travel Wellington"/>
    <x v="1"/>
    <x v="18"/>
    <x v="18"/>
    <m/>
    <m/>
    <d v="2024-11-26T00:00:00"/>
    <m/>
    <m/>
    <n v="23.95"/>
    <n v="3.59"/>
    <n v="27.54"/>
    <s v="Justina Gear"/>
    <s v="Brad Young"/>
    <s v="Domestic"/>
    <s v="Executive"/>
    <s v="NO"/>
    <m/>
  </r>
  <r>
    <d v="2024-11-01T00:00:00"/>
    <x v="4"/>
    <n v="11684933"/>
    <s v="WO35504"/>
    <s v="Debbie Power"/>
    <n v="141000"/>
    <n v="1"/>
    <s v="STAFF"/>
    <s v="Online Domestic Fee"/>
    <s v="Orbit World Travel Wellington"/>
    <x v="1"/>
    <x v="19"/>
    <x v="19"/>
    <m/>
    <m/>
    <d v="2025-02-09T00:00:00"/>
    <m/>
    <m/>
    <n v="6.55"/>
    <n v="0.98"/>
    <n v="7.53"/>
    <s v="Justina Gear"/>
    <s v="Brad Young"/>
    <s v="Domestic"/>
    <s v="EVENT, CONFERENCE, PUBLIC TALK"/>
    <s v="NO"/>
    <s v="RETURNING FROM WAITANGI EVENTS WITH MINISTERS"/>
  </r>
  <r>
    <d v="2024-11-01T00:00:00"/>
    <x v="4"/>
    <n v="11684933"/>
    <s v="WO35504"/>
    <s v="Debbie Power"/>
    <n v="141000"/>
    <n v="1"/>
    <s v="STAFF"/>
    <s v="TKT NO:6362021177"/>
    <s v="Air New Zealand"/>
    <x v="0"/>
    <x v="19"/>
    <x v="19"/>
    <m/>
    <m/>
    <d v="2025-02-09T00:00:00"/>
    <s v="WRE"/>
    <s v="WLG"/>
    <n v="271.58999999999997"/>
    <n v="40.74"/>
    <n v="312.33"/>
    <s v="Justina Gear"/>
    <s v="Brad Young"/>
    <s v="Domestic"/>
    <s v="EVENT, CONFERENCE, PUBLIC TALK"/>
    <s v="NO"/>
    <s v="RETURNING FROM WAITANGI EVENTS WITH MINISTERS"/>
  </r>
  <r>
    <d v="2024-12-01T00:00:00"/>
    <x v="5"/>
    <n v="11684212"/>
    <s v="WO35673"/>
    <s v="Debbie Power"/>
    <n v="141000"/>
    <n v="1"/>
    <s v="STAFF"/>
    <s v="Hotel"/>
    <s v="The Langlands Hotel"/>
    <x v="2"/>
    <x v="17"/>
    <x v="18"/>
    <m/>
    <n v="1"/>
    <d v="2024-11-26T00:00:00"/>
    <s v="IVC"/>
    <s v="IVC"/>
    <n v="212.88"/>
    <n v="31.93"/>
    <n v="244.81"/>
    <s v="Justina Gear"/>
    <s v="Brad Young"/>
    <s v="Domestic"/>
    <s v="Exective"/>
    <s v="NO"/>
    <m/>
  </r>
  <r>
    <d v="2024-12-01T00:00:00"/>
    <x v="5"/>
    <n v="11684212"/>
    <s v="WO35673"/>
    <s v="Debbie Power"/>
    <n v="141000"/>
    <n v="1"/>
    <s v="STAFF"/>
    <s v="Charge Back Domestic Fee"/>
    <s v="Orbit World Travel Wellington"/>
    <x v="1"/>
    <x v="17"/>
    <x v="18"/>
    <m/>
    <m/>
    <d v="2024-11-26T00:00:00"/>
    <m/>
    <m/>
    <n v="8.1999999999999993"/>
    <n v="1.23"/>
    <n v="9.43"/>
    <s v="Justina Gear"/>
    <s v="Brad Young"/>
    <s v="Domestic"/>
    <s v="Exective"/>
    <s v="NO"/>
    <m/>
  </r>
  <r>
    <d v="2024-12-01T00:00:00"/>
    <x v="5"/>
    <n v="11684212"/>
    <s v="WO35673"/>
    <s v="Debbie Power"/>
    <n v="141000"/>
    <n v="1"/>
    <s v="STAFF"/>
    <s v="Dinner"/>
    <s v="The Langlands Hotel"/>
    <x v="2"/>
    <x v="17"/>
    <x v="18"/>
    <m/>
    <n v="1"/>
    <d v="2024-11-26T00:00:00"/>
    <s v="IVC"/>
    <s v="IVC"/>
    <n v="90.43"/>
    <n v="13.57"/>
    <n v="104"/>
    <s v="Justina Gear"/>
    <s v="Brad Young"/>
    <s v="Domestic"/>
    <s v="Exective"/>
    <s v="NO"/>
    <m/>
  </r>
  <r>
    <d v="2024-12-01T00:00:00"/>
    <x v="5"/>
    <n v="11683931"/>
    <s v="WO35673"/>
    <s v="Debbie Power"/>
    <n v="141000"/>
    <n v="1"/>
    <s v="STAFF"/>
    <n v="6362009767"/>
    <s v="Air New Zealand"/>
    <x v="0"/>
    <x v="17"/>
    <x v="17"/>
    <m/>
    <m/>
    <d v="2024-11-25T00:00:00"/>
    <s v="WLG"/>
    <s v="AKL"/>
    <n v="-250.3"/>
    <n v="-37.549999999999997"/>
    <n v="-287.85000000000002"/>
    <s v="Justina Gear"/>
    <s v="Brad Young"/>
    <s v="Domestic"/>
    <s v="Meeting external - eg supplier, stakeholder, agency, court etc"/>
    <s v="NO"/>
    <s v="STAKEHOLDER MEETINGS WITH SIR BRIAN"/>
  </r>
  <r>
    <d v="2024-12-01T00:00:00"/>
    <x v="5"/>
    <n v="11683931"/>
    <s v="WO35673"/>
    <s v="Debbie Power"/>
    <n v="141000"/>
    <n v="1"/>
    <s v="STAFF"/>
    <s v="Amendment Domestic Fee - made by Consultant"/>
    <s v="Orbit World Travel Wellington"/>
    <x v="1"/>
    <x v="17"/>
    <x v="17"/>
    <m/>
    <m/>
    <d v="2024-11-25T00:00:00"/>
    <m/>
    <m/>
    <n v="11.2"/>
    <n v="1.68"/>
    <n v="12.88"/>
    <s v="Justina Gear"/>
    <s v="Brad Young"/>
    <s v="Domestic"/>
    <s v="Meeting external - eg supplier, stakeholder, agency, court etc"/>
    <s v="NO"/>
    <s v="STAKEHOLDER MEETINGS WITH SIR BRIAN"/>
  </r>
  <r>
    <d v="2024-12-01T00:00:00"/>
    <x v="5"/>
    <n v="11685438"/>
    <s v="WO35673"/>
    <s v="Debbie Power"/>
    <n v="141000"/>
    <n v="1"/>
    <s v="STAFF"/>
    <s v="Hotel"/>
    <s v="Crowne Plaza Auckland"/>
    <x v="2"/>
    <x v="17"/>
    <x v="17"/>
    <m/>
    <n v="1"/>
    <d v="2024-11-24T00:00:00"/>
    <s v="AKL"/>
    <s v="AKL"/>
    <n v="169.57"/>
    <n v="25.43"/>
    <n v="195"/>
    <s v="Justina Gear"/>
    <s v="Brad Young"/>
    <s v="Domestic"/>
    <s v="Meeting external - eg supplier, stakeholder, agency, court etc"/>
    <s v="NO"/>
    <s v="TRAVEL WITH SIR BRIAN ROCHE - PUBLIC SERVICE COMMISSIONER"/>
  </r>
  <r>
    <d v="2024-12-01T00:00:00"/>
    <x v="5"/>
    <n v="11685438"/>
    <s v="WO35673"/>
    <s v="Debbie Power"/>
    <n v="141000"/>
    <n v="1"/>
    <s v="STAFF"/>
    <s v="Breakfast"/>
    <s v="Crowne Plaza Auckland"/>
    <x v="2"/>
    <x v="17"/>
    <x v="17"/>
    <m/>
    <n v="1"/>
    <d v="2024-11-24T00:00:00"/>
    <s v="AKL"/>
    <s v="AKL"/>
    <n v="33.04"/>
    <n v="4.96"/>
    <n v="38"/>
    <s v="Justina Gear"/>
    <s v="Brad Young"/>
    <s v="Domestic"/>
    <s v="Meeting external - eg supplier, stakeholder, agency, court etc"/>
    <s v="NO"/>
    <s v="TRAVEL WITH SIR BRIAN ROCHE - PUBLIC SERVICE COMMISSIONER"/>
  </r>
  <r>
    <d v="2024-12-01T00:00:00"/>
    <x v="5"/>
    <n v="11685438"/>
    <s v="WO35673"/>
    <s v="Debbie Power"/>
    <n v="141000"/>
    <n v="1"/>
    <s v="STAFF"/>
    <s v="Dinner"/>
    <s v="Crowne Plaza Auckland"/>
    <x v="2"/>
    <x v="17"/>
    <x v="17"/>
    <m/>
    <n v="1"/>
    <d v="2024-11-24T00:00:00"/>
    <s v="AKL"/>
    <s v="AKL"/>
    <n v="38.26"/>
    <n v="5.74"/>
    <n v="44"/>
    <s v="Justina Gear"/>
    <s v="Brad Young"/>
    <s v="Domestic"/>
    <s v="Meeting external - eg supplier, stakeholder, agency, court etc"/>
    <s v="NO"/>
    <s v="TRAVEL WITH SIR BRIAN ROCHE - PUBLIC SERVICE COMMISSIONER"/>
  </r>
  <r>
    <d v="2024-12-01T00:00:00"/>
    <x v="5"/>
    <n v="11685438"/>
    <s v="WO35673"/>
    <s v="Debbie Power"/>
    <n v="141000"/>
    <n v="1"/>
    <s v="STAFF"/>
    <s v="Charge Back Domestic Fee"/>
    <s v="Orbit World Travel Wellington"/>
    <x v="1"/>
    <x v="17"/>
    <x v="17"/>
    <m/>
    <m/>
    <d v="2024-11-24T00:00:00"/>
    <m/>
    <m/>
    <n v="8.1999999999999993"/>
    <n v="1.23"/>
    <n v="9.43"/>
    <s v="Justina Gear"/>
    <s v="Brad Young"/>
    <s v="Domestic"/>
    <s v="Meeting external - eg supplier, stakeholder, agency, court etc"/>
    <s v="NO"/>
    <s v="TRAVEL WITH SIR BRIAN ROCHE - PUBLIC SERVICE COMMISSIONER"/>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7">
  <r>
    <s v="F25"/>
    <s v="Pd02"/>
    <s v="Aug-24"/>
    <x v="0"/>
    <s v="Payables"/>
    <s v="Purchase Invoices"/>
    <s v="Payables A 3744893000001 3744922 Y"/>
    <s v="MSDCEX"/>
    <s v="Chief Executive Office"/>
    <s v="141000"/>
    <s v="CE - Executive"/>
    <s v="26251"/>
    <s v="Airfares - NZ"/>
    <s v="100000"/>
    <s v="Operational"/>
    <s v="01-08-2024 Purchase Invoices MSD01"/>
    <n v="-411.6"/>
    <s v="Air Debbie Power AKL 27/06/2024"/>
    <x v="0"/>
    <x v="0"/>
    <x v="0"/>
    <s v="Previous F24 Financial Year"/>
    <m/>
    <s v="WO34638"/>
    <m/>
    <m/>
    <s v="svc_Weka.Schedlsa"/>
    <s v="1001034035"/>
    <s v="ORBIT CORPORATE TRAVEL"/>
    <s v="SUPPLIER"/>
    <m/>
    <m/>
    <m/>
    <s v="WO34638"/>
    <d v="2024-07-25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438.64"/>
    <s v="Air Debbie Power AKL 27/06/2024"/>
    <x v="0"/>
    <x v="0"/>
    <x v="0"/>
    <s v="Previous F24 Financial Year"/>
    <m/>
    <s v="WO34638"/>
    <m/>
    <m/>
    <s v="svc_Weka.Schedlsa"/>
    <s v="1001034035"/>
    <s v="ORBIT CORPORATE TRAVEL"/>
    <s v="SUPPLIER"/>
    <m/>
    <m/>
    <m/>
    <s v="WO34638"/>
    <d v="2024-07-25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316.29000000000002"/>
    <s v="Air Debbie Power WLG 19/09/2023"/>
    <x v="0"/>
    <x v="0"/>
    <x v="0"/>
    <s v="Previous F24 Financial Year"/>
    <m/>
    <s v="WO34638"/>
    <m/>
    <m/>
    <s v="svc_Weka.Schedlsa"/>
    <s v="1001034035"/>
    <s v="ORBIT CORPORATE TRAVEL"/>
    <s v="SUPPLIER"/>
    <m/>
    <m/>
    <m/>
    <s v="WO34638"/>
    <d v="2024-07-25T00:00:00"/>
    <m/>
    <m/>
    <m/>
    <m/>
    <s v=" "/>
    <m/>
    <m/>
    <s v=" "/>
    <m/>
    <m/>
    <s v="Sub-ledger"/>
  </r>
  <r>
    <s v="F25"/>
    <s v="Pd02"/>
    <s v="Aug-24"/>
    <x v="0"/>
    <s v="Payables"/>
    <s v="Purchase Invoices"/>
    <s v="Payables A 3744893000001 3744922 Y"/>
    <s v="MSDCEX"/>
    <s v="Chief Executive Office"/>
    <s v="141000"/>
    <s v="CE - Executive"/>
    <s v="26255"/>
    <s v="Car Hire"/>
    <s v="100000"/>
    <s v="Operational"/>
    <s v="01-08-2024 Purchase Invoices MSD01"/>
    <n v="152.66"/>
    <s v="Car Hire Debbie Power AKL 27/06/2024"/>
    <x v="0"/>
    <x v="0"/>
    <x v="1"/>
    <s v="Previous F24 Financial Year"/>
    <m/>
    <s v="WO34638"/>
    <m/>
    <m/>
    <s v="svc_Weka.Schedlsa"/>
    <s v="1001034035"/>
    <s v="ORBIT CORPORATE TRAVEL"/>
    <s v="SUPPLIER"/>
    <m/>
    <m/>
    <m/>
    <s v="WO34638"/>
    <d v="2024-07-25T00:00:00"/>
    <m/>
    <m/>
    <m/>
    <m/>
    <s v=" "/>
    <m/>
    <m/>
    <s v=" "/>
    <m/>
    <m/>
    <s v="Sub-ledger"/>
  </r>
  <r>
    <s v="F25"/>
    <s v="Pd02"/>
    <s v="Aug-24"/>
    <x v="0"/>
    <s v="Payables"/>
    <s v="Purchase Invoices"/>
    <s v="Payables A 3744893000001 3744922 Y"/>
    <s v="MSDCEX"/>
    <s v="Chief Executive Office"/>
    <s v="141000"/>
    <s v="CE - Executive"/>
    <s v="26253"/>
    <s v="Accomodation - NZ"/>
    <s v="100000"/>
    <s v="Operational"/>
    <s v="01-08-2024 Purchase Invoices MSD01"/>
    <n v="165.22"/>
    <s v="Hotel Debbie Power DUD 28/05/2024"/>
    <x v="0"/>
    <x v="0"/>
    <x v="2"/>
    <s v="Previous F24 Financial Year"/>
    <m/>
    <s v="WO34638"/>
    <m/>
    <m/>
    <s v="svc_Weka.Schedlsa"/>
    <s v="1001034035"/>
    <s v="ORBIT CORPORATE TRAVEL"/>
    <s v="SUPPLIER"/>
    <m/>
    <m/>
    <m/>
    <s v="WO34638"/>
    <d v="2024-07-25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6.55"/>
    <s v="Orbit Fee Debbie Power 07/06/2024"/>
    <x v="0"/>
    <x v="0"/>
    <x v="3"/>
    <s v="Previous F24 Financial Year"/>
    <m/>
    <s v="WO34638"/>
    <m/>
    <m/>
    <s v="svc_Weka.Schedlsa"/>
    <s v="1001034035"/>
    <s v="ORBIT CORPORATE TRAVEL"/>
    <s v="SUPPLIER"/>
    <m/>
    <m/>
    <m/>
    <s v="WO34638"/>
    <d v="2024-07-25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23.95"/>
    <s v="Orbit Fee Debbie Power 17/05/2024"/>
    <x v="0"/>
    <x v="0"/>
    <x v="3"/>
    <s v="Previous F24 Financial Year"/>
    <m/>
    <s v="WO34638"/>
    <m/>
    <m/>
    <s v="svc_Weka.Schedlsa"/>
    <s v="1001034035"/>
    <s v="ORBIT CORPORATE TRAVEL"/>
    <s v="SUPPLIER"/>
    <m/>
    <m/>
    <m/>
    <s v="WO34638"/>
    <d v="2024-07-25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14.75"/>
    <s v="Orbit Fee Debbie Power 27/06/2024"/>
    <x v="0"/>
    <x v="0"/>
    <x v="3"/>
    <s v="Previous F24 Financial Year"/>
    <m/>
    <s v="WO34638"/>
    <m/>
    <m/>
    <s v="svc_Weka.Schedlsa"/>
    <s v="1001034035"/>
    <s v="ORBIT CORPORATE TRAVEL"/>
    <s v="SUPPLIER"/>
    <m/>
    <m/>
    <m/>
    <s v="WO34638"/>
    <d v="2024-07-25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8.1999999999999993"/>
    <s v="Orbit Fee Debbie Power 28/05/2024"/>
    <x v="0"/>
    <x v="0"/>
    <x v="3"/>
    <s v="Previous F24 Financial Year"/>
    <m/>
    <s v="WO34638"/>
    <m/>
    <m/>
    <s v="svc_Weka.Schedlsa"/>
    <s v="1001034035"/>
    <s v="ORBIT CORPORATE TRAVEL"/>
    <s v="SUPPLIER"/>
    <m/>
    <m/>
    <m/>
    <s v="WO34638"/>
    <d v="2024-07-25T00:00:00"/>
    <m/>
    <m/>
    <m/>
    <m/>
    <s v=" "/>
    <m/>
    <m/>
    <s v=" "/>
    <m/>
    <m/>
    <s v="Sub-ledger"/>
  </r>
  <r>
    <s v="F25"/>
    <s v="Pd01"/>
    <s v="Jul-24"/>
    <x v="1"/>
    <s v="Payables"/>
    <s v="Purchase Invoices"/>
    <s v="Payables A 3668400000001 3668433 Y"/>
    <s v="MSDCEX"/>
    <s v="Chief Executive Office"/>
    <s v="141000"/>
    <s v="CE - Executive"/>
    <s v="26256"/>
    <s v="Taxi Fares"/>
    <s v="100000"/>
    <s v="Operational"/>
    <s v="11-07-2024 Purchase Invoices MSD01"/>
    <n v="106.56"/>
    <s v="TAXICHARGE JUNE CHARGE 24 -DEBBIE POWER"/>
    <x v="0"/>
    <x v="0"/>
    <x v="4"/>
    <s v="Taxi Total Amt $106.56"/>
    <m/>
    <s v="4374932724"/>
    <m/>
    <m/>
    <s v="svc_Weka.Schedlsa"/>
    <s v="1001030917"/>
    <s v="TAXICHARGE NEW ZEALAND LIMITED"/>
    <s v="SUPPLIER"/>
    <m/>
    <m/>
    <m/>
    <s v="4374932724"/>
    <d v="2024-06-30T00:00:00"/>
    <m/>
    <m/>
    <m/>
    <m/>
    <s v=" "/>
    <m/>
    <m/>
    <s v=" "/>
    <m/>
    <m/>
    <s v="Sub-ledger"/>
  </r>
  <r>
    <s v="F24"/>
    <s v="Pd00"/>
    <s v="Jun-24"/>
    <x v="2"/>
    <s v="Payables"/>
    <s v="Purchase Invoices"/>
    <s v="Payables A 3602184000001 3602223 Y"/>
    <s v="MSDCEX"/>
    <s v="Chief Executive Office"/>
    <s v="141000"/>
    <s v="CE - Executive"/>
    <s v="26251"/>
    <s v="Airfares - NZ"/>
    <s v="100000"/>
    <s v="Operational"/>
    <s v="23-06-2024 Purchase Invoices MSD01"/>
    <n v="308.70999999999998"/>
    <s v="Air Debbie Power WLG 01/07/2024"/>
    <x v="1"/>
    <x v="1"/>
    <x v="0"/>
    <s v="Airfare - Return to Wellington from Whangarei"/>
    <s v="Whangarei"/>
    <s v="WO34447"/>
    <m/>
    <m/>
    <s v="svc_Weka.Schedlsa"/>
    <s v="1001034035"/>
    <s v="ORBIT CORPORATE TRAVEL"/>
    <s v="SUPPLIER"/>
    <m/>
    <m/>
    <m/>
    <s v="WO34447"/>
    <d v="2024-06-23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6.55"/>
    <s v="Orbit Fee Debbie Power 01/07/2024"/>
    <x v="1"/>
    <x v="1"/>
    <x v="3"/>
    <s v="Orbit Fee"/>
    <m/>
    <s v="WO34638"/>
    <m/>
    <m/>
    <s v="svc_Weka.Schedlsa"/>
    <s v="1001034035"/>
    <s v="ORBIT CORPORATE TRAVEL"/>
    <s v="SUPPLIER"/>
    <m/>
    <m/>
    <m/>
    <s v="WO34638"/>
    <d v="2024-07-25T00:00:00"/>
    <m/>
    <m/>
    <m/>
    <m/>
    <s v=" "/>
    <m/>
    <m/>
    <s v=" "/>
    <m/>
    <m/>
    <s v="Sub-ledger"/>
  </r>
  <r>
    <s v="F24"/>
    <s v="Pd00"/>
    <s v="Jun-24"/>
    <x v="2"/>
    <s v="Payables"/>
    <s v="Purchase Invoices"/>
    <s v="Payables A 3602184000001 3602223 Y"/>
    <s v="MSDCEX"/>
    <s v="Chief Executive Office"/>
    <s v="141000"/>
    <s v="CE - Executive"/>
    <s v="26251"/>
    <s v="Airfares - NZ"/>
    <s v="100000"/>
    <s v="Operational"/>
    <s v="23-06-2024 Purchase Invoices MSD01"/>
    <n v="412.45"/>
    <s v="Air Debbie Power WRE 04/07/2024"/>
    <x v="2"/>
    <x v="2"/>
    <x v="0"/>
    <s v="Airfare - Wellington to Hamilton Return"/>
    <s v="Hamilton and Auckland"/>
    <s v="WO34447"/>
    <m/>
    <m/>
    <s v="svc_Weka.Schedlsa"/>
    <s v="1001034035"/>
    <s v="ORBIT CORPORATE TRAVEL"/>
    <s v="SUPPLIER"/>
    <m/>
    <m/>
    <m/>
    <s v="WO34447"/>
    <d v="2024-06-23T00:00:00"/>
    <m/>
    <m/>
    <m/>
    <m/>
    <s v=" "/>
    <m/>
    <m/>
    <s v=" "/>
    <m/>
    <m/>
    <s v="Sub-ledger"/>
  </r>
  <r>
    <s v="F25"/>
    <s v="Pd02"/>
    <s v="Aug-24"/>
    <x v="0"/>
    <s v="Payables"/>
    <s v="Purchase Invoices"/>
    <s v="Payables A 3744893000001 3744922 Y"/>
    <s v="MSDCEX"/>
    <s v="Chief Executive Office"/>
    <s v="141000"/>
    <s v="CE - Executive"/>
    <s v="26255"/>
    <s v="Car Hire"/>
    <s v="100000"/>
    <s v="Operational"/>
    <s v="01-08-2024 Purchase Invoices MSD01"/>
    <n v="145.07"/>
    <s v="Car Hire Debbie Power HLZ 04/07/2024"/>
    <x v="2"/>
    <x v="2"/>
    <x v="1"/>
    <s v="Rental Car - Hamilton"/>
    <s v="Hamilton and Auckland"/>
    <s v="WO34638"/>
    <m/>
    <m/>
    <s v="svc_Weka.Schedlsa"/>
    <s v="1001034035"/>
    <s v="ORBIT CORPORATE TRAVEL"/>
    <s v="SUPPLIER"/>
    <m/>
    <m/>
    <m/>
    <s v="WO34638"/>
    <d v="2024-07-25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51.35"/>
    <s v="Orbit Fee Debbie Power 04/07/2024"/>
    <x v="2"/>
    <x v="2"/>
    <x v="3"/>
    <s v="Orbit Fee"/>
    <m/>
    <s v="WO34638"/>
    <m/>
    <m/>
    <s v="svc_Weka.Schedlsa"/>
    <s v="1001034035"/>
    <s v="ORBIT CORPORATE TRAVEL"/>
    <s v="SUPPLIER"/>
    <m/>
    <m/>
    <m/>
    <s v="WO34638"/>
    <d v="2024-07-25T00:00:00"/>
    <m/>
    <m/>
    <m/>
    <m/>
    <s v=" "/>
    <m/>
    <m/>
    <s v=" "/>
    <m/>
    <m/>
    <s v="Sub-ledger"/>
  </r>
  <r>
    <s v="F25"/>
    <s v="Pd04"/>
    <s v="Oct-24"/>
    <x v="3"/>
    <s v="Payables"/>
    <s v="Purchase Invoices"/>
    <s v="Payables A 4079644000001 4079669 Y"/>
    <s v="MSDCEX"/>
    <s v="Chief Executive Office"/>
    <s v="141000"/>
    <s v="CE - Executive"/>
    <s v="26251"/>
    <s v="Airfares - NZ"/>
    <s v="100000"/>
    <s v="Operational"/>
    <s v="24-10-2024 Purchase Invoices MSD01"/>
    <n v="8.1999999999999993"/>
    <s v="Orbit Fee Debbie Power  04/07/2024"/>
    <x v="2"/>
    <x v="2"/>
    <x v="3"/>
    <s v="Orbit Fee"/>
    <m/>
    <s v="WO35321"/>
    <m/>
    <m/>
    <s v="svc_Weka.Schedlsa"/>
    <s v="1001034035"/>
    <s v="ORBIT CORPORATE TRAVEL"/>
    <s v="SUPPLIER"/>
    <m/>
    <m/>
    <m/>
    <s v="WO35321"/>
    <d v="2024-10-24T00:00:00"/>
    <m/>
    <m/>
    <m/>
    <m/>
    <s v=" "/>
    <m/>
    <m/>
    <s v=" "/>
    <m/>
    <m/>
    <s v="Sub-ledger"/>
  </r>
  <r>
    <s v="F25"/>
    <s v="Pd02"/>
    <s v="Aug-24"/>
    <x v="4"/>
    <s v="Payables"/>
    <s v="Purchase Invoices"/>
    <s v="Payables A 3790360000001 3790391 Y"/>
    <s v="MSDCEX"/>
    <s v="Chief Executive Office"/>
    <s v="141000"/>
    <s v="CE - Executive"/>
    <s v="26256"/>
    <s v="Taxi Fares"/>
    <s v="100000"/>
    <s v="Operational"/>
    <s v="12-08-2024 Purchase Invoices MSD01"/>
    <n v="51.74"/>
    <s v="TAXICHARGE JULY CHARGE 24 - DEBBIE POWER"/>
    <x v="2"/>
    <x v="2"/>
    <x v="4"/>
    <s v="Taxi - The Terrace to Wellington Airport"/>
    <m/>
    <s v="4374933124"/>
    <m/>
    <m/>
    <s v="svc_Weka.Schedlsa"/>
    <s v="1001030917"/>
    <s v="TAXICHARGE NEW ZEALAND LIMITED"/>
    <s v="SUPPLIER"/>
    <m/>
    <m/>
    <m/>
    <s v="4374933124"/>
    <d v="2024-07-31T00:00:00"/>
    <m/>
    <m/>
    <m/>
    <m/>
    <s v=" "/>
    <m/>
    <m/>
    <s v=" "/>
    <m/>
    <m/>
    <s v="Sub-ledger"/>
  </r>
  <r>
    <s v="F25"/>
    <s v="Pd04"/>
    <s v="Oct-24"/>
    <x v="3"/>
    <s v="Payables"/>
    <s v="Purchase Invoices"/>
    <s v="Payables A 4079644000001 4079669 Y"/>
    <s v="MSDCEX"/>
    <s v="Chief Executive Office"/>
    <s v="141000"/>
    <s v="CE - Executive"/>
    <s v="26253"/>
    <s v="Accomodation - NZ"/>
    <s v="100000"/>
    <s v="Operational"/>
    <s v="24-10-2024 Purchase Invoices MSD01"/>
    <n v="329.65"/>
    <s v="Hotel Debbie Power AKL 04/07/2024"/>
    <x v="3"/>
    <x v="3"/>
    <x v="2"/>
    <s v="Accommodation - Auckland "/>
    <s v="Auckland"/>
    <s v="WO35321"/>
    <m/>
    <m/>
    <s v="svc_Weka.Schedlsa"/>
    <s v="1001034035"/>
    <s v="ORBIT CORPORATE TRAVEL"/>
    <s v="SUPPLIER"/>
    <m/>
    <m/>
    <m/>
    <s v="WO35321"/>
    <d v="2024-10-24T00:00:00"/>
    <m/>
    <m/>
    <m/>
    <m/>
    <s v=" "/>
    <m/>
    <m/>
    <s v=" "/>
    <m/>
    <m/>
    <s v="Sub-ledger"/>
  </r>
  <r>
    <s v="F24"/>
    <s v="Pd00"/>
    <s v="Jun-24"/>
    <x v="2"/>
    <s v="Payables"/>
    <s v="Purchase Invoices"/>
    <s v="Payables A 3602184000001 3602223 Y"/>
    <s v="MSDCEX"/>
    <s v="Chief Executive Office"/>
    <s v="141000"/>
    <s v="CE - Executive"/>
    <s v="26251"/>
    <s v="Airfares - NZ"/>
    <s v="100000"/>
    <s v="Operational"/>
    <s v="23-06-2024 Purchase Invoices MSD01"/>
    <n v="377.87"/>
    <s v="Air Debbie Power WLG 11/07/2024"/>
    <x v="4"/>
    <x v="4"/>
    <x v="0"/>
    <s v="Airfare - Wellington to Nelson Return"/>
    <s v="Nelson"/>
    <s v="WO34447"/>
    <m/>
    <m/>
    <s v="svc_Weka.Schedlsa"/>
    <s v="1001034035"/>
    <s v="ORBIT CORPORATE TRAVEL"/>
    <s v="SUPPLIER"/>
    <m/>
    <m/>
    <m/>
    <s v="WO34447"/>
    <d v="2024-06-23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6.55"/>
    <s v="Orbit Fee Debbie Power 11/07/2024"/>
    <x v="4"/>
    <x v="4"/>
    <x v="3"/>
    <s v="Orbit Fee"/>
    <m/>
    <s v="WO34638"/>
    <m/>
    <m/>
    <s v="svc_Weka.Schedlsa"/>
    <s v="1001034035"/>
    <s v="ORBIT CORPORATE TRAVEL"/>
    <s v="SUPPLIER"/>
    <m/>
    <m/>
    <m/>
    <s v="WO34638"/>
    <d v="2024-07-25T00:00:00"/>
    <m/>
    <m/>
    <m/>
    <m/>
    <s v=" "/>
    <m/>
    <m/>
    <s v=" "/>
    <m/>
    <m/>
    <s v="Sub-ledger"/>
  </r>
  <r>
    <s v="F25"/>
    <s v="Pd02"/>
    <s v="Aug-24"/>
    <x v="4"/>
    <s v="Payables"/>
    <s v="Purchase Invoices"/>
    <s v="Payables A 3790360000001 3790391 Y"/>
    <s v="MSDCEX"/>
    <s v="Chief Executive Office"/>
    <s v="141000"/>
    <s v="CE - Executive"/>
    <s v="26256"/>
    <s v="Taxi Fares"/>
    <s v="100000"/>
    <s v="Operational"/>
    <s v="12-08-2024 Purchase Invoices MSD01"/>
    <n v="55.1"/>
    <s v="TAXICHARGE JULY CHARGE 24 - DEBBIE POWER"/>
    <x v="4"/>
    <x v="4"/>
    <x v="4"/>
    <s v="Taxi - The Terrace to Wellington Airport"/>
    <m/>
    <s v="4374933124"/>
    <m/>
    <m/>
    <s v="svc_Weka.Schedlsa"/>
    <s v="1001030917"/>
    <s v="TAXICHARGE NEW ZEALAND LIMITED"/>
    <s v="SUPPLIER"/>
    <m/>
    <m/>
    <m/>
    <s v="4374933124"/>
    <d v="2024-07-31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178.8"/>
    <s v="Air Debbie Power AKL 25/07/2024"/>
    <x v="5"/>
    <x v="5"/>
    <x v="0"/>
    <s v="Airfare - Wellington to Rotorua"/>
    <m/>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178.8"/>
    <s v="Air Debbie Power AKL 25/07/2024"/>
    <x v="5"/>
    <x v="5"/>
    <x v="0"/>
    <s v="Airfare - Wellington to Rotorua"/>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178.8"/>
    <s v="Air Debbie Power AKL 25/07/2024"/>
    <x v="5"/>
    <x v="5"/>
    <x v="0"/>
    <s v="Airfare - Wellington to Rotorua"/>
    <m/>
    <s v="WO34821ZZA"/>
    <m/>
    <m/>
    <s v="svc_Weka.Schedlsa"/>
    <s v="1001034035"/>
    <s v="ORBIT CORPORATE TRAVEL"/>
    <s v="SUPPLIER"/>
    <m/>
    <m/>
    <m/>
    <s v="WO34821ZZA"/>
    <d v="2024-08-25T00:00:00"/>
    <m/>
    <m/>
    <m/>
    <m/>
    <s v=" "/>
    <m/>
    <m/>
    <s v=" "/>
    <m/>
    <m/>
    <s v="Sub-ledger"/>
  </r>
  <r>
    <s v="F24"/>
    <s v="Pd00"/>
    <s v="Jun-24"/>
    <x v="2"/>
    <s v="Payables"/>
    <s v="Purchase Invoices"/>
    <s v="Payables A 3602184000001 3602223 Y"/>
    <s v="MSDCEX"/>
    <s v="Chief Executive Office"/>
    <s v="141000"/>
    <s v="CE - Executive"/>
    <s v="26251"/>
    <s v="Airfares - NZ"/>
    <s v="100000"/>
    <s v="Operational"/>
    <s v="23-06-2024 Purchase Invoices MSD01"/>
    <n v="479.89"/>
    <s v="Air Debbie Power AKL 26/07/2024"/>
    <x v="5"/>
    <x v="5"/>
    <x v="0"/>
    <s v="Airfare - Wellington to Rotorua"/>
    <m/>
    <s v="WO34447"/>
    <m/>
    <m/>
    <s v="svc_Weka.Schedlsa"/>
    <s v="1001034035"/>
    <s v="ORBIT CORPORATE TRAVEL"/>
    <s v="SUPPLIER"/>
    <m/>
    <m/>
    <m/>
    <s v="WO34447"/>
    <d v="2024-06-23T00:00:00"/>
    <m/>
    <m/>
    <m/>
    <m/>
    <s v=" "/>
    <m/>
    <m/>
    <s v=" "/>
    <m/>
    <m/>
    <s v="Sub-ledger"/>
  </r>
  <r>
    <s v="F25"/>
    <s v="Pd03"/>
    <s v="Sep-24"/>
    <x v="7"/>
    <s v="Payables"/>
    <s v="Purchase Invoices"/>
    <s v="Payables A 3968066000001 3968086 Y"/>
    <s v="MSDCEX"/>
    <s v="Chief Executive Office"/>
    <s v="141000"/>
    <s v="CE - Executive"/>
    <s v="26251"/>
    <s v="Airfares - NZ"/>
    <s v="100000"/>
    <s v="Operational"/>
    <s v="24-09-2024 Purchase Invoices MSD01"/>
    <n v="-137.47"/>
    <s v="Air Debbie Power AKL 26/07/2024"/>
    <x v="5"/>
    <x v="5"/>
    <x v="0"/>
    <s v="Airfare - Wellington to Rotorua"/>
    <m/>
    <s v="WO35139"/>
    <m/>
    <m/>
    <s v="svc_Weka.Schedlsa"/>
    <s v="1001034035"/>
    <s v="ORBIT CORPORATE TRAVEL"/>
    <s v="SUPPLIER"/>
    <m/>
    <m/>
    <m/>
    <s v="WO35139"/>
    <d v="2024-09-24T00:00:00"/>
    <m/>
    <m/>
    <m/>
    <m/>
    <s v=" "/>
    <m/>
    <m/>
    <s v=" "/>
    <m/>
    <m/>
    <s v="Sub-ledger"/>
  </r>
  <r>
    <s v="F25"/>
    <s v="Pd02"/>
    <s v="Aug-24"/>
    <x v="5"/>
    <s v="Payables"/>
    <s v="Purchase Invoices"/>
    <s v="Payables A 3850167000001 3850198 Y"/>
    <s v="MSDCEX"/>
    <s v="Chief Executive Office"/>
    <s v="141000"/>
    <s v="CE - Executive"/>
    <s v="26255"/>
    <s v="Car Hire"/>
    <s v="100000"/>
    <s v="Operational"/>
    <s v="25-08-2024 Purchase Invoices MSD01"/>
    <n v="304.89999999999998"/>
    <s v="Car Hire Debbie Power AKL 26/07/2024"/>
    <x v="5"/>
    <x v="5"/>
    <x v="1"/>
    <s v="Rental Car - Rotorua to Whangarei"/>
    <s v="Rotorua/Taneatua/Whangerei"/>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5"/>
    <s v="Car Hire"/>
    <s v="100000"/>
    <s v="Operational"/>
    <s v="28-08-2024 Purchase Invoices MSD01"/>
    <n v="304.89999999999998"/>
    <s v="Car Hire Debbie Power AKL 26/07/2024"/>
    <x v="5"/>
    <x v="5"/>
    <x v="1"/>
    <s v="Rental Car - Rotorua to Whangarei"/>
    <s v="Rotorua/Taneatua/Whangerei"/>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5"/>
    <s v="Car Hire"/>
    <s v="100000"/>
    <s v="Operational"/>
    <s v="28-08-2024 Purchase Invoices MSD01"/>
    <n v="-304.89999999999998"/>
    <s v="Car Hire Debbie Power AKL 26/07/2024"/>
    <x v="5"/>
    <x v="5"/>
    <x v="1"/>
    <s v="Rental Car - Rotorua to Whangarei"/>
    <s v="Rotorua/Taneatua/Whangerei"/>
    <s v="WO34821ZZA"/>
    <m/>
    <m/>
    <s v="svc_Weka.Schedlsa"/>
    <s v="1001034035"/>
    <s v="ORBIT CORPORATE TRAVEL"/>
    <s v="SUPPLIER"/>
    <m/>
    <m/>
    <m/>
    <s v="WO34821ZZA"/>
    <d v="2024-08-25T00:00:00"/>
    <m/>
    <m/>
    <m/>
    <m/>
    <s v=" "/>
    <m/>
    <m/>
    <s v=" "/>
    <m/>
    <m/>
    <s v="Sub-ledger"/>
  </r>
  <r>
    <s v="F25"/>
    <s v="Pd02"/>
    <s v="Aug-24"/>
    <x v="5"/>
    <s v="Payables"/>
    <s v="Purchase Invoices"/>
    <s v="Payables A 3850167000001 3850198 Y"/>
    <s v="MSDCEX"/>
    <s v="Chief Executive Office"/>
    <s v="141000"/>
    <s v="CE - Executive"/>
    <s v="26253"/>
    <s v="Accomodation - NZ"/>
    <s v="100000"/>
    <s v="Operational"/>
    <s v="25-08-2024 Purchase Invoices MSD01"/>
    <n v="146.96"/>
    <s v="Hotel Debbie Power WHK 26/07/2024"/>
    <x v="5"/>
    <x v="5"/>
    <x v="2"/>
    <s v="Accommodation - Whakatane"/>
    <s v="Whakatane"/>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3"/>
    <s v="Accomodation - NZ"/>
    <s v="100000"/>
    <s v="Operational"/>
    <s v="28-08-2024 Purchase Invoices MSD01"/>
    <n v="146.96"/>
    <s v="Hotel Debbie Power WHK 26/07/2024"/>
    <x v="5"/>
    <x v="5"/>
    <x v="2"/>
    <s v="Accommodation - Whakatane"/>
    <s v="Whakatane"/>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3"/>
    <s v="Accomodation - NZ"/>
    <s v="100000"/>
    <s v="Operational"/>
    <s v="28-08-2024 Purchase Invoices MSD01"/>
    <n v="-146.96"/>
    <s v="Hotel Debbie Power WHK 26/07/2024"/>
    <x v="5"/>
    <x v="5"/>
    <x v="2"/>
    <s v="Accommodation - Whakatane"/>
    <s v="Whakatane"/>
    <s v="WO34821ZZA"/>
    <m/>
    <m/>
    <s v="svc_Weka.Schedlsa"/>
    <s v="1001034035"/>
    <s v="ORBIT CORPORATE TRAVEL"/>
    <s v="SUPPLIER"/>
    <m/>
    <m/>
    <m/>
    <s v="WO34821ZZA"/>
    <d v="2024-08-25T00:00:00"/>
    <m/>
    <m/>
    <m/>
    <m/>
    <s v=" "/>
    <m/>
    <m/>
    <s v=" "/>
    <m/>
    <m/>
    <s v="Sub-ledger"/>
  </r>
  <r>
    <s v="F24"/>
    <s v="Pd00"/>
    <s v="Jun-24"/>
    <x v="2"/>
    <s v="Payables"/>
    <s v="Purchase Invoices"/>
    <s v="Payables A 3602184000001 3602223 Y"/>
    <s v="MSDCEX"/>
    <s v="Chief Executive Office"/>
    <s v="141000"/>
    <s v="CE - Executive"/>
    <s v="26251"/>
    <s v="Airfares - NZ"/>
    <s v="100000"/>
    <s v="Operational"/>
    <s v="23-06-2024 Purchase Invoices MSD01"/>
    <n v="6.55"/>
    <s v="Orbit Fee Debbie Power 26/07/2024"/>
    <x v="5"/>
    <x v="5"/>
    <x v="3"/>
    <s v="Orbit Fee"/>
    <m/>
    <s v="WO34447"/>
    <m/>
    <m/>
    <s v="svc_Weka.Schedlsa"/>
    <s v="1001034035"/>
    <s v="ORBIT CORPORATE TRAVEL"/>
    <s v="SUPPLIER"/>
    <m/>
    <m/>
    <m/>
    <s v="WO34447"/>
    <d v="2024-06-23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17.75"/>
    <s v="Orbit Fee Debbie Power 25/07/2024"/>
    <x v="5"/>
    <x v="5"/>
    <x v="3"/>
    <s v="Orbit Fee"/>
    <m/>
    <s v="WO34638"/>
    <m/>
    <m/>
    <s v="svc_Weka.Schedlsa"/>
    <s v="1001034035"/>
    <s v="ORBIT CORPORATE TRAVEL"/>
    <s v="SUPPLIER"/>
    <m/>
    <m/>
    <m/>
    <s v="WO34638"/>
    <d v="2024-07-25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8.1999999999999993"/>
    <s v="Orbit Fee Debbie Power 25/07/2024"/>
    <x v="5"/>
    <x v="5"/>
    <x v="3"/>
    <s v="Orbit Fee"/>
    <m/>
    <s v="WO34821"/>
    <m/>
    <m/>
    <s v="svc_Weka.Schedlsa"/>
    <s v="1001034035"/>
    <s v="ORBIT CORPORATE TRAVEL"/>
    <s v="SUPPLIER"/>
    <m/>
    <m/>
    <m/>
    <s v="WO34821"/>
    <d v="2024-08-25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14.75"/>
    <s v="Orbit Fee Debbie Power 26/07/2024"/>
    <x v="5"/>
    <x v="5"/>
    <x v="3"/>
    <s v="Orbit Fee"/>
    <m/>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8.1999999999999993"/>
    <s v="Orbit Fee Debbie Power 25/07/2024"/>
    <x v="5"/>
    <x v="5"/>
    <x v="3"/>
    <s v="Orbit Fee"/>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8.1999999999999993"/>
    <s v="Orbit Fee Debbie Power 25/07/2024"/>
    <x v="5"/>
    <x v="5"/>
    <x v="3"/>
    <s v="Orbit Fee"/>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14.75"/>
    <s v="Orbit Fee Debbie Power 26/07/2024"/>
    <x v="5"/>
    <x v="5"/>
    <x v="3"/>
    <s v="Orbit Fee"/>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14.75"/>
    <s v="Orbit Fee Debbie Power 26/07/2024"/>
    <x v="5"/>
    <x v="5"/>
    <x v="3"/>
    <s v="Orbit Fee"/>
    <m/>
    <s v="WO34821ZZA"/>
    <m/>
    <m/>
    <s v="svc_Weka.Schedlsa"/>
    <s v="1001034035"/>
    <s v="ORBIT CORPORATE TRAVEL"/>
    <s v="SUPPLIER"/>
    <m/>
    <m/>
    <m/>
    <s v="WO34821ZZA"/>
    <d v="2024-08-25T00:00:00"/>
    <m/>
    <m/>
    <m/>
    <m/>
    <s v=" "/>
    <m/>
    <m/>
    <s v=" "/>
    <m/>
    <m/>
    <s v="Sub-ledger"/>
  </r>
  <r>
    <s v="F25"/>
    <s v="Pd02"/>
    <s v="Aug-24"/>
    <x v="4"/>
    <s v="Payables"/>
    <s v="Purchase Invoices"/>
    <s v="Payables A 3790360000001 3790391 Y"/>
    <s v="MSDCEX"/>
    <s v="Chief Executive Office"/>
    <s v="141000"/>
    <s v="CE - Executive"/>
    <s v="26256"/>
    <s v="Taxi Fares"/>
    <s v="100000"/>
    <s v="Operational"/>
    <s v="12-08-2024 Purchase Invoices MSD01"/>
    <n v="61.5"/>
    <s v="TAXICHARGE JULY CHARGE 24 - DEBBIE POWER"/>
    <x v="5"/>
    <x v="5"/>
    <x v="4"/>
    <s v="Taxi - Ngaio to Wellington Airport"/>
    <m/>
    <s v="4374933124"/>
    <m/>
    <m/>
    <s v="svc_Weka.Schedlsa"/>
    <s v="1001030917"/>
    <s v="TAXICHARGE NEW ZEALAND LIMITED"/>
    <s v="SUPPLIER"/>
    <m/>
    <m/>
    <m/>
    <s v="4374933124"/>
    <d v="2024-07-31T00:00:00"/>
    <m/>
    <m/>
    <m/>
    <m/>
    <s v=" "/>
    <m/>
    <m/>
    <s v=" "/>
    <m/>
    <m/>
    <s v="Sub-ledger"/>
  </r>
  <r>
    <s v="F24"/>
    <s v="Pd00"/>
    <s v="Jun-24"/>
    <x v="2"/>
    <s v="Payables"/>
    <s v="Purchase Invoices"/>
    <s v="Payables A 3602184000001 3602223 Y"/>
    <s v="MSDCEX"/>
    <s v="Chief Executive Office"/>
    <s v="141000"/>
    <s v="CE - Executive"/>
    <s v="26251"/>
    <s v="Airfares - NZ"/>
    <s v="100000"/>
    <s v="Operational"/>
    <s v="23-06-2024 Purchase Invoices MSD01"/>
    <n v="325.52"/>
    <s v="Air Debbie Power WRE 01/08/2024"/>
    <x v="6"/>
    <x v="6"/>
    <x v="0"/>
    <s v="Airfare - Wellington to Auckland Return"/>
    <s v="Auckland"/>
    <s v="WO34447"/>
    <m/>
    <m/>
    <s v="svc_Weka.Schedlsa"/>
    <s v="1001034035"/>
    <s v="ORBIT CORPORATE TRAVEL"/>
    <s v="SUPPLIER"/>
    <m/>
    <m/>
    <m/>
    <s v="WO34447"/>
    <d v="2024-06-23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166.86"/>
    <s v="Air Debbie Power WRE 01/08/2024"/>
    <x v="6"/>
    <x v="6"/>
    <x v="0"/>
    <s v="Airfare - Wellington to Auckland Return"/>
    <s v="Auckland"/>
    <s v="WO34638"/>
    <m/>
    <m/>
    <s v="svc_Weka.Schedlsa"/>
    <s v="1001034035"/>
    <s v="ORBIT CORPORATE TRAVEL"/>
    <s v="SUPPLIER"/>
    <m/>
    <m/>
    <m/>
    <s v="WO34638"/>
    <d v="2024-07-25T00:00:00"/>
    <m/>
    <m/>
    <m/>
    <m/>
    <s v=" "/>
    <m/>
    <m/>
    <s v=" "/>
    <m/>
    <m/>
    <s v="Sub-ledger"/>
  </r>
  <r>
    <s v="F25"/>
    <s v="Pd02"/>
    <s v="Aug-24"/>
    <x v="5"/>
    <s v="Payables"/>
    <s v="Purchase Invoices"/>
    <s v="Payables A 3850167000001 3850198 Y"/>
    <s v="MSDCEX"/>
    <s v="Chief Executive Office"/>
    <s v="141000"/>
    <s v="CE - Executive"/>
    <s v="26253"/>
    <s v="Accomodation - NZ"/>
    <s v="100000"/>
    <s v="Operational"/>
    <s v="25-08-2024 Purchase Invoices MSD01"/>
    <n v="257.08"/>
    <s v="Hotel Debbie Power AKL 01/08/2024"/>
    <x v="6"/>
    <x v="6"/>
    <x v="2"/>
    <s v="Accommodation -  Auckland"/>
    <s v="Auckland"/>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3"/>
    <s v="Accomodation - NZ"/>
    <s v="100000"/>
    <s v="Operational"/>
    <s v="28-08-2024 Purchase Invoices MSD01"/>
    <n v="257.08"/>
    <s v="Hotel Debbie Power AKL 01/08/2024"/>
    <x v="6"/>
    <x v="6"/>
    <x v="2"/>
    <s v="Accommodation -  Auckland"/>
    <s v="Auckland"/>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3"/>
    <s v="Accomodation - NZ"/>
    <s v="100000"/>
    <s v="Operational"/>
    <s v="28-08-2024 Purchase Invoices MSD01"/>
    <n v="-257.08"/>
    <s v="Hotel Debbie Power AKL 01/08/2024"/>
    <x v="6"/>
    <x v="6"/>
    <x v="2"/>
    <s v="Accommodation -  Auckland"/>
    <s v="Auckland"/>
    <s v="WO34821ZZA"/>
    <m/>
    <m/>
    <s v="svc_Weka.Schedlsa"/>
    <s v="1001034035"/>
    <s v="ORBIT CORPORATE TRAVEL"/>
    <s v="SUPPLIER"/>
    <m/>
    <m/>
    <m/>
    <s v="WO34821ZZA"/>
    <d v="2024-08-25T00:00:00"/>
    <m/>
    <m/>
    <m/>
    <m/>
    <s v=" "/>
    <m/>
    <m/>
    <s v=" "/>
    <m/>
    <m/>
    <s v="Sub-ledger"/>
  </r>
  <r>
    <s v="F25"/>
    <s v="Pd03"/>
    <s v="Sep-24"/>
    <x v="7"/>
    <s v="Payables"/>
    <s v="Purchase Invoices"/>
    <s v="Payables A 3968066000001 3968086 Y"/>
    <s v="MSDCEX"/>
    <s v="Chief Executive Office"/>
    <s v="141000"/>
    <s v="CE - Executive"/>
    <s v="26253"/>
    <s v="Accomodation - NZ"/>
    <s v="100000"/>
    <s v="Operational"/>
    <s v="24-09-2024 Purchase Invoices MSD01"/>
    <n v="86.96"/>
    <s v="Hotel Debbie Power AKL 01/08/2024"/>
    <x v="6"/>
    <x v="6"/>
    <x v="2"/>
    <s v="Accommodation -  Auckland"/>
    <s v="Auckland"/>
    <s v="WO35139"/>
    <m/>
    <m/>
    <s v="svc_Weka.Schedlsa"/>
    <s v="1001034035"/>
    <s v="ORBIT CORPORATE TRAVEL"/>
    <s v="SUPPLIER"/>
    <m/>
    <m/>
    <m/>
    <s v="WO35139"/>
    <d v="2024-09-24T00:00:00"/>
    <m/>
    <m/>
    <m/>
    <m/>
    <s v=" "/>
    <m/>
    <m/>
    <s v=" "/>
    <m/>
    <m/>
    <s v="Sub-ledger"/>
  </r>
  <r>
    <s v="F25"/>
    <s v="Pd04"/>
    <s v="Oct-24"/>
    <x v="3"/>
    <s v="Payables"/>
    <s v="Purchase Invoices"/>
    <s v="Payables A 4079644000001 4079669 Y"/>
    <s v="MSDCEX"/>
    <s v="Chief Executive Office"/>
    <s v="141000"/>
    <s v="CE - Executive"/>
    <s v="26253"/>
    <s v="Accomodation - NZ"/>
    <s v="100000"/>
    <s v="Operational"/>
    <s v="24-10-2024 Purchase Invoices MSD01"/>
    <n v="-86.96"/>
    <s v="Hotel Debbie Power AKL 01/08/2024"/>
    <x v="6"/>
    <x v="6"/>
    <x v="2"/>
    <s v="Accommodation -  Auckland"/>
    <s v="Auckland"/>
    <s v="WO35321"/>
    <m/>
    <m/>
    <s v="svc_Weka.Schedlsa"/>
    <s v="1001034035"/>
    <s v="ORBIT CORPORATE TRAVEL"/>
    <s v="SUPPLIER"/>
    <m/>
    <m/>
    <m/>
    <s v="WO35321"/>
    <d v="2024-10-24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17.75"/>
    <s v="Orbit Fee Debbie Power 01/08/2024"/>
    <x v="6"/>
    <x v="6"/>
    <x v="3"/>
    <s v="Orbit Fee"/>
    <m/>
    <s v="WO34638"/>
    <m/>
    <m/>
    <s v="svc_Weka.Schedlsa"/>
    <s v="1001034035"/>
    <s v="ORBIT CORPORATE TRAVEL"/>
    <s v="SUPPLIER"/>
    <m/>
    <m/>
    <m/>
    <s v="WO34638"/>
    <d v="2024-07-25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8.1999999999999993"/>
    <s v="Orbit Fee Debbie Power 01/08/2024"/>
    <x v="6"/>
    <x v="6"/>
    <x v="3"/>
    <s v="Orbit Fee"/>
    <m/>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8.1999999999999993"/>
    <s v="Orbit Fee Debbie Power 01/08/2024"/>
    <x v="6"/>
    <x v="6"/>
    <x v="3"/>
    <s v="Orbit Fee"/>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8.1999999999999993"/>
    <s v="Orbit Fee Debbie Power 01/08/2024"/>
    <x v="6"/>
    <x v="6"/>
    <x v="3"/>
    <s v="Orbit Fee"/>
    <m/>
    <s v="WO34821ZZA"/>
    <m/>
    <m/>
    <s v="svc_Weka.Schedlsa"/>
    <s v="1001034035"/>
    <s v="ORBIT CORPORATE TRAVEL"/>
    <s v="SUPPLIER"/>
    <m/>
    <m/>
    <m/>
    <s v="WO34821ZZA"/>
    <d v="2024-08-25T00:00:00"/>
    <m/>
    <m/>
    <m/>
    <m/>
    <s v=" "/>
    <m/>
    <m/>
    <s v=" "/>
    <m/>
    <m/>
    <s v="Sub-ledger"/>
  </r>
  <r>
    <s v="F25"/>
    <s v="Pd03"/>
    <s v="Sep-24"/>
    <x v="8"/>
    <s v="Payables"/>
    <s v="Purchase Invoices"/>
    <s v="Payables A 3906286000001 3906325 Y"/>
    <s v="MSDCEX"/>
    <s v="Chief Executive Office"/>
    <s v="141000"/>
    <s v="CE - Executive"/>
    <s v="26256"/>
    <s v="Taxi Fares"/>
    <s v="100000"/>
    <s v="Operational"/>
    <s v="13-09-2024 Purchase Invoices MSD01"/>
    <n v="61.79"/>
    <s v="TAXICHARGE AUGUST CHARGE 24-DEBBIE POWER"/>
    <x v="6"/>
    <x v="6"/>
    <x v="4"/>
    <s v="Taxi - The Terrace to Wellington Airport"/>
    <m/>
    <s v="4374933524"/>
    <m/>
    <m/>
    <s v="svc_Weka.Schedlsa"/>
    <s v="1001030917"/>
    <s v="TAXICHARGE NEW ZEALAND LIMITED"/>
    <s v="SUPPLIER"/>
    <m/>
    <m/>
    <m/>
    <s v="4374933524"/>
    <d v="2024-08-31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564.25"/>
    <s v="Air Debbie Power WRE 08/08/2024"/>
    <x v="7"/>
    <x v="7"/>
    <x v="0"/>
    <s v="Airfare - Wellington to Auckland"/>
    <s v="Auckland"/>
    <s v="WO34638"/>
    <m/>
    <m/>
    <s v="svc_Weka.Schedlsa"/>
    <s v="1001034035"/>
    <s v="ORBIT CORPORATE TRAVEL"/>
    <s v="SUPPLIER"/>
    <m/>
    <m/>
    <m/>
    <s v="WO34638"/>
    <d v="2024-07-25T00:00:00"/>
    <m/>
    <m/>
    <m/>
    <m/>
    <s v=" "/>
    <m/>
    <m/>
    <s v=" "/>
    <m/>
    <m/>
    <s v="Sub-ledger"/>
  </r>
  <r>
    <s v="F25"/>
    <s v="Pd03"/>
    <s v="Sep-24"/>
    <x v="7"/>
    <s v="Payables"/>
    <s v="Purchase Invoices"/>
    <s v="Payables A 3968066000001 3968086 Y"/>
    <s v="MSDCEX"/>
    <s v="Chief Executive Office"/>
    <s v="141000"/>
    <s v="CE - Executive"/>
    <s v="26251"/>
    <s v="Airfares - NZ"/>
    <s v="100000"/>
    <s v="Operational"/>
    <s v="24-09-2024 Purchase Invoices MSD01"/>
    <n v="-162.78"/>
    <s v="Air Debbie Power WRE 08/08/2024"/>
    <x v="7"/>
    <x v="7"/>
    <x v="0"/>
    <s v="Airfare - Wellington to Auckland"/>
    <s v="Auckland"/>
    <s v="WO35139"/>
    <m/>
    <m/>
    <s v="svc_Weka.Schedlsa"/>
    <s v="1001034035"/>
    <s v="ORBIT CORPORATE TRAVEL"/>
    <s v="SUPPLIER"/>
    <m/>
    <m/>
    <m/>
    <s v="WO35139"/>
    <d v="2024-09-24T00:00:00"/>
    <m/>
    <m/>
    <m/>
    <m/>
    <s v=" "/>
    <m/>
    <m/>
    <s v=" "/>
    <m/>
    <m/>
    <s v="Sub-ledger"/>
  </r>
  <r>
    <s v="F25"/>
    <s v="Pd02"/>
    <s v="Aug-24"/>
    <x v="5"/>
    <s v="Payables"/>
    <s v="Purchase Invoices"/>
    <s v="Payables A 3850167000001 3850198 Y"/>
    <s v="MSDCEX"/>
    <s v="Chief Executive Office"/>
    <s v="141000"/>
    <s v="CE - Executive"/>
    <s v="26255"/>
    <s v="Car Hire"/>
    <s v="100000"/>
    <s v="Operational"/>
    <s v="25-08-2024 Purchase Invoices MSD01"/>
    <n v="124.11"/>
    <s v="Car Hire Debbie Power AKL 08/08/2024"/>
    <x v="7"/>
    <x v="7"/>
    <x v="1"/>
    <s v="Rental Car - Auckland to Whangerei"/>
    <s v="Auckland"/>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5"/>
    <s v="Car Hire"/>
    <s v="100000"/>
    <s v="Operational"/>
    <s v="28-08-2024 Purchase Invoices MSD01"/>
    <n v="124.11"/>
    <s v="Car Hire Debbie Power AKL 08/08/2024"/>
    <x v="7"/>
    <x v="7"/>
    <x v="1"/>
    <s v="Rental Car - Auckland to Whangerei"/>
    <s v="Auckland"/>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5"/>
    <s v="Car Hire"/>
    <s v="100000"/>
    <s v="Operational"/>
    <s v="28-08-2024 Purchase Invoices MSD01"/>
    <n v="-124.11"/>
    <s v="Car Hire Debbie Power AKL 08/08/2024"/>
    <x v="7"/>
    <x v="7"/>
    <x v="1"/>
    <s v="Rental Car - Auckland to Whangerei"/>
    <s v="Auckland"/>
    <s v="WO34821ZZA"/>
    <m/>
    <m/>
    <s v="svc_Weka.Schedlsa"/>
    <s v="1001034035"/>
    <s v="ORBIT CORPORATE TRAVEL"/>
    <s v="SUPPLIER"/>
    <m/>
    <m/>
    <m/>
    <s v="WO34821ZZA"/>
    <d v="2024-08-25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18.850000000000001"/>
    <s v="Orbit Fee Debbie Power 08/08/2024"/>
    <x v="7"/>
    <x v="7"/>
    <x v="3"/>
    <s v="Orbit Fee"/>
    <m/>
    <s v="WO34638"/>
    <m/>
    <m/>
    <s v="svc_Weka.Schedlsa"/>
    <s v="1001034035"/>
    <s v="ORBIT CORPORATE TRAVEL"/>
    <s v="SUPPLIER"/>
    <m/>
    <m/>
    <m/>
    <s v="WO34638"/>
    <d v="2024-07-25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8.1999999999999993"/>
    <s v="Orbit Fee Debbie Power 08/08/2024"/>
    <x v="7"/>
    <x v="7"/>
    <x v="3"/>
    <s v="Orbit Fee"/>
    <m/>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8.1999999999999993"/>
    <s v="Orbit Fee Debbie Power 08/08/2024"/>
    <x v="7"/>
    <x v="7"/>
    <x v="3"/>
    <s v="Orbit Fee"/>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8.1999999999999993"/>
    <s v="Orbit Fee Debbie Power 08/08/2024"/>
    <x v="7"/>
    <x v="7"/>
    <x v="3"/>
    <s v="Orbit Fee"/>
    <m/>
    <s v="WO34821ZZA"/>
    <m/>
    <m/>
    <s v="svc_Weka.Schedlsa"/>
    <s v="1001034035"/>
    <s v="ORBIT CORPORATE TRAVEL"/>
    <s v="SUPPLIER"/>
    <m/>
    <m/>
    <m/>
    <s v="WO34821ZZA"/>
    <d v="2024-08-25T00:00:00"/>
    <m/>
    <m/>
    <m/>
    <m/>
    <s v=" "/>
    <m/>
    <m/>
    <s v=" "/>
    <m/>
    <m/>
    <s v="Sub-ledger"/>
  </r>
  <r>
    <s v="F25"/>
    <s v="Pd03"/>
    <s v="Sep-24"/>
    <x v="8"/>
    <s v="Payables"/>
    <s v="Purchase Invoices"/>
    <s v="Payables A 3906286000001 3906325 Y"/>
    <s v="MSDCEX"/>
    <s v="Chief Executive Office"/>
    <s v="141000"/>
    <s v="CE - Executive"/>
    <s v="26256"/>
    <s v="Taxi Fares"/>
    <s v="100000"/>
    <s v="Operational"/>
    <s v="13-09-2024 Purchase Invoices MSD01"/>
    <n v="57.300000000000004"/>
    <s v="TAXICHARGE AUGUST CHARGE 24-DEBBIE POWER"/>
    <x v="7"/>
    <x v="7"/>
    <x v="4"/>
    <s v="Taxi - The Terrace to Wellington Airport"/>
    <m/>
    <s v="4374933524"/>
    <m/>
    <m/>
    <s v="svc_Weka.Schedlsa"/>
    <s v="1001030917"/>
    <s v="TAXICHARGE NEW ZEALAND LIMITED"/>
    <s v="SUPPLIER"/>
    <m/>
    <m/>
    <m/>
    <s v="4374933524"/>
    <d v="2024-08-31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423.42"/>
    <s v="Air Debbie Power WLG 14/08/2024"/>
    <x v="8"/>
    <x v="8"/>
    <x v="0"/>
    <s v="Airfare - Wellington to Napier Return"/>
    <s v="Napier"/>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423.42"/>
    <s v="Air Debbie Power WLG 14/08/2024"/>
    <x v="8"/>
    <x v="8"/>
    <x v="0"/>
    <s v="Airfare - Wellington to Napier Return"/>
    <s v="Napier"/>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423.42"/>
    <s v="Air Debbie Power WLG 14/08/2024"/>
    <x v="8"/>
    <x v="8"/>
    <x v="0"/>
    <s v="Airfare - Wellington to Napier Return"/>
    <s v="Napier"/>
    <s v="WO34821ZZA"/>
    <m/>
    <m/>
    <s v="svc_Weka.Schedlsa"/>
    <s v="1001034035"/>
    <s v="ORBIT CORPORATE TRAVEL"/>
    <s v="SUPPLIER"/>
    <m/>
    <m/>
    <m/>
    <s v="WO34821ZZA"/>
    <d v="2024-08-25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6.55"/>
    <s v="Orbit Fee Debbie Power 14/08/2024"/>
    <x v="8"/>
    <x v="8"/>
    <x v="3"/>
    <s v="Orbit Fee"/>
    <m/>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6.55"/>
    <s v="Orbit Fee Debbie Power 14/08/2024"/>
    <x v="8"/>
    <x v="8"/>
    <x v="3"/>
    <s v="Orbit Fee"/>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6.55"/>
    <s v="Orbit Fee Debbie Power 14/08/2024"/>
    <x v="8"/>
    <x v="8"/>
    <x v="3"/>
    <s v="Orbit Fee"/>
    <m/>
    <s v="WO34821ZZA"/>
    <m/>
    <m/>
    <s v="svc_Weka.Schedlsa"/>
    <s v="1001034035"/>
    <s v="ORBIT CORPORATE TRAVEL"/>
    <s v="SUPPLIER"/>
    <m/>
    <m/>
    <m/>
    <s v="WO34821ZZA"/>
    <d v="2024-08-25T00:00:00"/>
    <m/>
    <m/>
    <m/>
    <m/>
    <s v=" "/>
    <m/>
    <m/>
    <s v=" "/>
    <m/>
    <m/>
    <s v="Sub-ledger"/>
  </r>
  <r>
    <s v="F25"/>
    <s v="Pd03"/>
    <s v="Sep-24"/>
    <x v="8"/>
    <s v="Payables"/>
    <s v="Purchase Invoices"/>
    <s v="Payables A 3906286000001 3906325 Y"/>
    <s v="MSDCEX"/>
    <s v="Chief Executive Office"/>
    <s v="141000"/>
    <s v="CE - Executive"/>
    <s v="26256"/>
    <s v="Taxi Fares"/>
    <s v="100000"/>
    <s v="Operational"/>
    <s v="13-09-2024 Purchase Invoices MSD01"/>
    <n v="57.2"/>
    <s v="TAXICHARGE AUGUST CHARGE 24-DEBBIE POWER"/>
    <x v="8"/>
    <x v="8"/>
    <x v="4"/>
    <s v="Taxi - The Terrace to Wellington Airport"/>
    <m/>
    <s v="4374933524"/>
    <m/>
    <m/>
    <s v="svc_Weka.Schedlsa"/>
    <s v="1001030917"/>
    <s v="TAXICHARGE NEW ZEALAND LIMITED"/>
    <s v="SUPPLIER"/>
    <m/>
    <m/>
    <m/>
    <s v="4374933524"/>
    <d v="2024-08-31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530.34"/>
    <s v="Air Debbie Power WRE 15/08/2024"/>
    <x v="9"/>
    <x v="9"/>
    <x v="0"/>
    <s v="Airfare - Wellington to Auckland Return"/>
    <s v="Auckland"/>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530.34"/>
    <s v="Air Debbie Power WRE 15/08/2024"/>
    <x v="9"/>
    <x v="9"/>
    <x v="0"/>
    <s v="Airfare - Wellington to Auckland Return"/>
    <s v="Auckland"/>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530.34"/>
    <s v="Air Debbie Power WRE 15/08/2024"/>
    <x v="9"/>
    <x v="9"/>
    <x v="0"/>
    <s v="Airfare - Wellington to Auckland Return"/>
    <s v="Auckland"/>
    <s v="WO34821ZZA"/>
    <m/>
    <m/>
    <s v="svc_Weka.Schedlsa"/>
    <s v="1001034035"/>
    <s v="ORBIT CORPORATE TRAVEL"/>
    <s v="SUPPLIER"/>
    <m/>
    <m/>
    <m/>
    <s v="WO34821ZZA"/>
    <d v="2024-08-25T00:00:00"/>
    <m/>
    <m/>
    <m/>
    <m/>
    <s v=" "/>
    <m/>
    <m/>
    <s v=" "/>
    <m/>
    <m/>
    <s v="Sub-ledger"/>
  </r>
  <r>
    <s v="F25"/>
    <s v="Pd02"/>
    <s v="Aug-24"/>
    <x v="5"/>
    <s v="Payables"/>
    <s v="Purchase Invoices"/>
    <s v="Payables A 3850167000001 3850198 Y"/>
    <s v="MSDCEX"/>
    <s v="Chief Executive Office"/>
    <s v="141000"/>
    <s v="CE - Executive"/>
    <s v="26253"/>
    <s v="Accomodation - NZ"/>
    <s v="100000"/>
    <s v="Operational"/>
    <s v="25-08-2024 Purchase Invoices MSD01"/>
    <n v="146.09"/>
    <s v="Hotel Debbie Power AKL 15/08/2024"/>
    <x v="9"/>
    <x v="9"/>
    <x v="2"/>
    <s v="Accommodation - Auckland"/>
    <m/>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3"/>
    <s v="Accomodation - NZ"/>
    <s v="100000"/>
    <s v="Operational"/>
    <s v="28-08-2024 Purchase Invoices MSD01"/>
    <n v="-146.09"/>
    <s v="Hotel Debbie Power AKL 15/08/2024"/>
    <x v="9"/>
    <x v="9"/>
    <x v="2"/>
    <s v="Accommodation - Auckland"/>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3"/>
    <s v="Accomodation - NZ"/>
    <s v="100000"/>
    <s v="Operational"/>
    <s v="28-08-2024 Purchase Invoices MSD01"/>
    <n v="146.09"/>
    <s v="Hotel Debbie Power AKL 15/08/2024"/>
    <x v="9"/>
    <x v="9"/>
    <x v="2"/>
    <s v="Accommodation - Auckland"/>
    <m/>
    <s v="WO34821ZZA"/>
    <m/>
    <m/>
    <s v="svc_Weka.Schedlsa"/>
    <s v="1001034035"/>
    <s v="ORBIT CORPORATE TRAVEL"/>
    <s v="SUPPLIER"/>
    <m/>
    <m/>
    <m/>
    <s v="WO34821ZZA"/>
    <d v="2024-08-25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37.15"/>
    <s v="Orbit Fee Debbie Power 15/08/2024"/>
    <x v="9"/>
    <x v="9"/>
    <x v="3"/>
    <s v="Orbit Fee"/>
    <m/>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37.15"/>
    <s v="Orbit Fee Debbie Power 15/08/2024"/>
    <x v="9"/>
    <x v="9"/>
    <x v="3"/>
    <s v="Orbit Fee"/>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37.15"/>
    <s v="Orbit Fee Debbie Power 15/08/2024"/>
    <x v="9"/>
    <x v="9"/>
    <x v="3"/>
    <s v="Orbit Fee"/>
    <m/>
    <s v="WO34821ZZA"/>
    <m/>
    <m/>
    <s v="svc_Weka.Schedlsa"/>
    <s v="1001034035"/>
    <s v="ORBIT CORPORATE TRAVEL"/>
    <s v="SUPPLIER"/>
    <m/>
    <m/>
    <m/>
    <s v="WO34821ZZA"/>
    <d v="2024-08-25T00:00:00"/>
    <m/>
    <m/>
    <m/>
    <m/>
    <s v=" "/>
    <m/>
    <m/>
    <s v=" "/>
    <m/>
    <m/>
    <s v="Sub-ledger"/>
  </r>
  <r>
    <s v="F25"/>
    <s v="Pd03"/>
    <s v="Sep-24"/>
    <x v="8"/>
    <s v="Payables"/>
    <s v="Purchase Invoices"/>
    <s v="Payables A 3906286000001 3906325 Y"/>
    <s v="MSDCEX"/>
    <s v="Chief Executive Office"/>
    <s v="141000"/>
    <s v="CE - Executive"/>
    <s v="26256"/>
    <s v="Taxi Fares"/>
    <s v="100000"/>
    <s v="Operational"/>
    <s v="13-09-2024 Purchase Invoices MSD01"/>
    <n v="14.83"/>
    <s v="TAXICHARGE AUGUST CHARGE 24-DEBBIE POWER"/>
    <x v="9"/>
    <x v="9"/>
    <x v="4"/>
    <s v="Taxi - City to Parnell"/>
    <m/>
    <s v="4374933524"/>
    <m/>
    <m/>
    <s v="svc_Weka.Schedlsa"/>
    <s v="1001030917"/>
    <s v="TAXICHARGE NEW ZEALAND LIMITED"/>
    <s v="SUPPLIER"/>
    <m/>
    <m/>
    <m/>
    <s v="4374933524"/>
    <d v="2024-08-31T00:00:00"/>
    <m/>
    <m/>
    <m/>
    <m/>
    <s v=" "/>
    <m/>
    <m/>
    <s v=" "/>
    <m/>
    <m/>
    <s v="Sub-ledger"/>
  </r>
  <r>
    <s v="F25"/>
    <s v="Pd03"/>
    <s v="Sep-24"/>
    <x v="8"/>
    <s v="Payables"/>
    <s v="Purchase Invoices"/>
    <s v="Payables A 3906286000001 3906325 Y"/>
    <s v="MSDCEX"/>
    <s v="Chief Executive Office"/>
    <s v="141000"/>
    <s v="CE - Executive"/>
    <s v="26256"/>
    <s v="Taxi Fares"/>
    <s v="100000"/>
    <s v="Operational"/>
    <s v="13-09-2024 Purchase Invoices MSD01"/>
    <n v="88.960000000000008"/>
    <s v="TAXICHARGE AUGUST CHARGE 24-DEBBIE POWER"/>
    <x v="9"/>
    <x v="9"/>
    <x v="4"/>
    <s v="Taxi - City to Airport"/>
    <m/>
    <s v="4374933524"/>
    <m/>
    <m/>
    <s v="svc_Weka.Schedlsa"/>
    <s v="1001030917"/>
    <s v="TAXICHARGE NEW ZEALAND LIMITED"/>
    <s v="SUPPLIER"/>
    <m/>
    <m/>
    <m/>
    <s v="4374933524"/>
    <d v="2024-08-31T00:00:00"/>
    <m/>
    <m/>
    <m/>
    <m/>
    <s v=" "/>
    <m/>
    <m/>
    <s v=" "/>
    <m/>
    <m/>
    <s v="Sub-ledger"/>
  </r>
  <r>
    <s v="F24"/>
    <s v="Pd00"/>
    <s v="May-24"/>
    <x v="9"/>
    <s v="Payables"/>
    <s v="Purchase Invoices"/>
    <s v="Payables A 3504092000001 3504116 Y"/>
    <s v="MSDCEX"/>
    <s v="Chief Executive Office"/>
    <s v="141000"/>
    <s v="CE - Executive"/>
    <s v="26251"/>
    <s v="Airfares - NZ"/>
    <s v="100000"/>
    <s v="Operational"/>
    <s v="26-05-2024 Purchase Invoices MSD01"/>
    <n v="279.98"/>
    <s v="Air Debbie Power WRE 27/08/2024"/>
    <x v="10"/>
    <x v="10"/>
    <x v="0"/>
    <s v="Airfare - Wellington to Auckland Return"/>
    <s v="Auckland"/>
    <s v="WO34254"/>
    <m/>
    <m/>
    <s v="svc_Weka.Schedlsa"/>
    <s v="1001034035"/>
    <s v="ORBIT CORPORATE TRAVEL"/>
    <s v="SUPPLIER"/>
    <m/>
    <m/>
    <m/>
    <s v="WO34254"/>
    <d v="2024-05-26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237.01"/>
    <s v="Air Debbie Power WRE 27/08/2024"/>
    <x v="10"/>
    <x v="10"/>
    <x v="0"/>
    <s v="Airfare - Wellington to Auckland Return"/>
    <s v="Auckland"/>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237.01"/>
    <s v="Air Debbie Power WRE 27/08/2024"/>
    <x v="10"/>
    <x v="10"/>
    <x v="0"/>
    <s v="Airfare - Wellington to Auckland Return"/>
    <s v="Auckland"/>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237.01"/>
    <s v="Air Debbie Power WRE 27/08/2024"/>
    <x v="10"/>
    <x v="10"/>
    <x v="0"/>
    <s v="Airfare - Wellington to Auckland Return"/>
    <s v="Auckland"/>
    <s v="WO34821ZZA"/>
    <m/>
    <m/>
    <s v="svc_Weka.Schedlsa"/>
    <s v="1001034035"/>
    <s v="ORBIT CORPORATE TRAVEL"/>
    <s v="SUPPLIER"/>
    <m/>
    <m/>
    <m/>
    <s v="WO34821ZZA"/>
    <d v="2024-08-25T00:00:00"/>
    <m/>
    <m/>
    <m/>
    <m/>
    <s v=" "/>
    <m/>
    <m/>
    <s v=" "/>
    <m/>
    <m/>
    <s v="Sub-ledger"/>
  </r>
  <r>
    <s v="F25"/>
    <s v="Pd04"/>
    <s v="Oct-24"/>
    <x v="3"/>
    <s v="Payables"/>
    <s v="Purchase Invoices"/>
    <s v="Payables A 4079644000001 4079669 Y"/>
    <s v="MSDCEX"/>
    <s v="Chief Executive Office"/>
    <s v="141000"/>
    <s v="CE - Executive"/>
    <s v="26251"/>
    <s v="Airfares - NZ"/>
    <s v="100000"/>
    <s v="Operational"/>
    <s v="24-10-2024 Purchase Invoices MSD01"/>
    <n v="-354.25"/>
    <s v="Air Debbie Power WRE 27/08/2024"/>
    <x v="10"/>
    <x v="10"/>
    <x v="0"/>
    <s v="Airfare - Wellington to Auckland Return"/>
    <s v="Auckland"/>
    <s v="WO35321"/>
    <m/>
    <m/>
    <s v="svc_Weka.Schedlsa"/>
    <s v="1001034035"/>
    <s v="ORBIT CORPORATE TRAVEL"/>
    <s v="SUPPLIER"/>
    <m/>
    <m/>
    <m/>
    <s v="WO35321"/>
    <d v="2024-10-24T00:00:00"/>
    <m/>
    <m/>
    <m/>
    <m/>
    <s v=" "/>
    <m/>
    <m/>
    <s v=" "/>
    <m/>
    <m/>
    <s v="Sub-ledger"/>
  </r>
  <r>
    <s v="F25"/>
    <s v="Pd03"/>
    <s v="Sep-24"/>
    <x v="7"/>
    <s v="Payables"/>
    <s v="Purchase Invoices"/>
    <s v="Payables A 3968066000001 3968086 Y"/>
    <s v="MSDCEX"/>
    <s v="Chief Executive Office"/>
    <s v="141000"/>
    <s v="CE - Executive"/>
    <s v="26253"/>
    <s v="Accomodation - NZ"/>
    <s v="100000"/>
    <s v="Operational"/>
    <s v="24-09-2024 Purchase Invoices MSD01"/>
    <n v="444.61"/>
    <s v="Hotel Debbie Power AKL 27/08/2024"/>
    <x v="10"/>
    <x v="10"/>
    <x v="2"/>
    <s v="Accommodation - Auckland"/>
    <s v="Auckland"/>
    <s v="WO35139"/>
    <m/>
    <m/>
    <s v="svc_Weka.Schedlsa"/>
    <s v="1001034035"/>
    <s v="ORBIT CORPORATE TRAVEL"/>
    <s v="SUPPLIER"/>
    <m/>
    <m/>
    <m/>
    <s v="WO35139"/>
    <d v="2024-09-24T00:00:00"/>
    <m/>
    <m/>
    <m/>
    <m/>
    <s v=" "/>
    <m/>
    <m/>
    <s v=" "/>
    <m/>
    <m/>
    <s v="Sub-ledger"/>
  </r>
  <r>
    <s v="F24"/>
    <s v="Pd00"/>
    <s v="May-24"/>
    <x v="9"/>
    <s v="Payables"/>
    <s v="Purchase Invoices"/>
    <s v="Payables A 3504092000001 3504116 Y"/>
    <s v="MSDCEX"/>
    <s v="Chief Executive Office"/>
    <s v="141000"/>
    <s v="CE - Executive"/>
    <s v="26251"/>
    <s v="Airfares - NZ"/>
    <s v="100000"/>
    <s v="Operational"/>
    <s v="26-05-2024 Purchase Invoices MSD01"/>
    <n v="17.75"/>
    <s v="Orbit Fee Debbie Power 27/08/2024"/>
    <x v="10"/>
    <x v="10"/>
    <x v="3"/>
    <s v="Orbit Fee"/>
    <m/>
    <s v="WO34254"/>
    <m/>
    <m/>
    <s v="svc_Weka.Schedlsa"/>
    <s v="1001034035"/>
    <s v="ORBIT CORPORATE TRAVEL"/>
    <s v="SUPPLIER"/>
    <m/>
    <m/>
    <m/>
    <s v="WO34254"/>
    <d v="2024-05-26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11.2"/>
    <s v="Orbit Fee Debbie Power 27/08/2024"/>
    <x v="10"/>
    <x v="10"/>
    <x v="3"/>
    <s v="Orbit Fee"/>
    <m/>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11.2"/>
    <s v="Orbit Fee Debbie Power 27/08/2024"/>
    <x v="10"/>
    <x v="10"/>
    <x v="3"/>
    <s v="Orbit Fee"/>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11.2"/>
    <s v="Orbit Fee Debbie Power 27/08/2024"/>
    <x v="10"/>
    <x v="10"/>
    <x v="3"/>
    <s v="Orbit Fee"/>
    <m/>
    <s v="WO34821ZZA"/>
    <m/>
    <m/>
    <s v="svc_Weka.Schedlsa"/>
    <s v="1001034035"/>
    <s v="ORBIT CORPORATE TRAVEL"/>
    <s v="SUPPLIER"/>
    <m/>
    <m/>
    <m/>
    <s v="WO34821ZZA"/>
    <d v="2024-08-25T00:00:00"/>
    <m/>
    <m/>
    <m/>
    <m/>
    <s v=" "/>
    <m/>
    <m/>
    <s v=" "/>
    <m/>
    <m/>
    <s v="Sub-ledger"/>
  </r>
  <r>
    <s v="F25"/>
    <s v="Pd03"/>
    <s v="Sep-24"/>
    <x v="7"/>
    <s v="Payables"/>
    <s v="Purchase Invoices"/>
    <s v="Payables A 3968066000001 3968086 Y"/>
    <s v="MSDCEX"/>
    <s v="Chief Executive Office"/>
    <s v="141000"/>
    <s v="CE - Executive"/>
    <s v="26251"/>
    <s v="Airfares - NZ"/>
    <s v="100000"/>
    <s v="Operational"/>
    <s v="24-09-2024 Purchase Invoices MSD01"/>
    <n v="8.1999999999999993"/>
    <s v="Orbit Fee Debbie Power 27/08/2024"/>
    <x v="10"/>
    <x v="10"/>
    <x v="3"/>
    <s v="Orbit Fee"/>
    <m/>
    <s v="WO35139"/>
    <m/>
    <m/>
    <s v="svc_Weka.Schedlsa"/>
    <s v="1001034035"/>
    <s v="ORBIT CORPORATE TRAVEL"/>
    <s v="SUPPLIER"/>
    <m/>
    <m/>
    <m/>
    <s v="WO35139"/>
    <d v="2024-09-24T00:00:00"/>
    <m/>
    <m/>
    <m/>
    <m/>
    <s v=" "/>
    <m/>
    <m/>
    <s v=" "/>
    <m/>
    <m/>
    <s v="Sub-ledger"/>
  </r>
  <r>
    <s v="F25"/>
    <s v="Pd03"/>
    <s v="Sep-24"/>
    <x v="8"/>
    <s v="Payables"/>
    <s v="Purchase Invoices"/>
    <s v="Payables A 3906286000001 3906325 Y"/>
    <s v="MSDCEX"/>
    <s v="Chief Executive Office"/>
    <s v="141000"/>
    <s v="CE - Executive"/>
    <s v="26256"/>
    <s v="Taxi Fares"/>
    <s v="100000"/>
    <s v="Operational"/>
    <s v="13-09-2024 Purchase Invoices MSD01"/>
    <n v="67.63"/>
    <s v="TAXICHARGE AUGUST CHARGE 24-DEBBIE POWER"/>
    <x v="10"/>
    <x v="10"/>
    <x v="4"/>
    <s v="Taxi - The Terrace to Wellington Airport"/>
    <m/>
    <s v="4374933524"/>
    <m/>
    <m/>
    <s v="svc_Weka.Schedlsa"/>
    <s v="1001030917"/>
    <s v="TAXICHARGE NEW ZEALAND LIMITED"/>
    <s v="SUPPLIER"/>
    <m/>
    <m/>
    <m/>
    <s v="4374933524"/>
    <d v="2024-08-31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8.1999999999999993"/>
    <s v="Orbit Fee Debbie Power 05/09/2024"/>
    <x v="11"/>
    <x v="11"/>
    <x v="3"/>
    <s v="Orbit Fee"/>
    <m/>
    <s v="WO35504"/>
    <m/>
    <m/>
    <s v="svc_Weka.Schedlsa"/>
    <s v="1001034035"/>
    <s v="ORBIT CORPORATE TRAVEL"/>
    <s v="SUPPLIER"/>
    <m/>
    <m/>
    <m/>
    <s v="WO35504"/>
    <d v="2024-11-24T00:00:00"/>
    <m/>
    <m/>
    <m/>
    <m/>
    <s v=" "/>
    <m/>
    <m/>
    <s v=" "/>
    <m/>
    <m/>
    <s v="Sub-ledger"/>
  </r>
  <r>
    <s v="F25"/>
    <s v="Pd05"/>
    <s v="Nov-24"/>
    <x v="10"/>
    <s v="Payables"/>
    <s v="Purchase Invoices"/>
    <s v="Payables A 4191836000001 4191875 Y"/>
    <s v="MSDCEX"/>
    <s v="Chief Executive Office"/>
    <s v="141000"/>
    <s v="CE - Executive"/>
    <s v="26255"/>
    <s v="Car Hire"/>
    <s v="100000"/>
    <s v="Operational"/>
    <s v="24-11-2024 Purchase Invoices MSD01"/>
    <n v="131.31"/>
    <s v="Car Hire Debbie Power AKL 14/09/2024"/>
    <x v="11"/>
    <x v="11"/>
    <x v="1"/>
    <s v="Rental Car - Whangarei to Auckland"/>
    <m/>
    <s v="WO35504"/>
    <m/>
    <m/>
    <s v="svc_Weka.Schedlsa"/>
    <s v="1001034035"/>
    <s v="ORBIT CORPORATE TRAVEL"/>
    <s v="SUPPLIER"/>
    <m/>
    <m/>
    <m/>
    <s v="WO35504"/>
    <d v="2024-11-24T00:00:00"/>
    <m/>
    <m/>
    <m/>
    <m/>
    <s v=" "/>
    <m/>
    <m/>
    <s v=" "/>
    <m/>
    <m/>
    <s v="Sub-ledger"/>
  </r>
  <r>
    <s v="F25"/>
    <s v="Pd05"/>
    <s v="Nov-24"/>
    <x v="11"/>
    <s v="Payables"/>
    <s v="Purchase Invoices"/>
    <s v="Payables A 4132230000001 4132258 Y"/>
    <s v="MSDCEX"/>
    <s v="Chief Executive Office"/>
    <s v="141000"/>
    <s v="CE - Executive"/>
    <s v="26257"/>
    <s v="Travel - Other (Overseas)"/>
    <s v="100000"/>
    <s v="Operational"/>
    <s v="13-11-2024 Purchase Invoices MSD01"/>
    <n v="66.430000000000007"/>
    <s v="Travel for Debbie Power to Baltimore, USA - 7th September 2024"/>
    <x v="11"/>
    <x v="11"/>
    <x v="3"/>
    <s v="Orbit Fee"/>
    <m/>
    <s v="WO35337"/>
    <m/>
    <m/>
    <s v="svc_Weka.Schedlsa"/>
    <s v="1001034035"/>
    <s v="ORBIT CORPORATE TRAVEL"/>
    <s v="SUPPLIER"/>
    <s v="MSDP00076135"/>
    <d v="2024-08-08T22:29:16"/>
    <s v="Line 1: Travel for Debbie Power to Baltimore, USA - 7th September 2024"/>
    <s v="WO35337"/>
    <d v="2024-10-24T00:00:00"/>
    <m/>
    <m/>
    <m/>
    <m/>
    <s v=" "/>
    <m/>
    <m/>
    <s v=" "/>
    <m/>
    <m/>
    <s v="Sub-ledger"/>
  </r>
  <r>
    <s v="F25"/>
    <s v="Pd03"/>
    <s v="Sep-24"/>
    <x v="7"/>
    <s v="Payables"/>
    <s v="Purchase Invoices"/>
    <s v="Payables A 3968066000001 3968086 Y"/>
    <s v="MSDCEX"/>
    <s v="Chief Executive Office"/>
    <s v="141000"/>
    <s v="CE - Executive"/>
    <s v="26255"/>
    <s v="Car Hire"/>
    <s v="100000"/>
    <s v="Operational"/>
    <s v="24-09-2024 Purchase Invoices MSD01"/>
    <n v="175.17"/>
    <s v="Car Hire Debbie Power AKL 05/09/2024"/>
    <x v="11"/>
    <x v="11"/>
    <x v="1"/>
    <s v="Rental Car - Whangarei to Auckland"/>
    <m/>
    <s v="WO35139"/>
    <m/>
    <m/>
    <s v="svc_Weka.Schedlsa"/>
    <s v="1001034035"/>
    <s v="ORBIT CORPORATE TRAVEL"/>
    <s v="SUPPLIER"/>
    <m/>
    <m/>
    <m/>
    <s v="WO35139"/>
    <d v="2024-09-24T00:00:00"/>
    <m/>
    <m/>
    <m/>
    <m/>
    <s v=" "/>
    <m/>
    <m/>
    <s v=" "/>
    <m/>
    <m/>
    <s v="Sub-ledger"/>
  </r>
  <r>
    <s v="F25"/>
    <s v="Pd03"/>
    <s v="Sep-24"/>
    <x v="12"/>
    <s v="Payables"/>
    <s v="Purchase Invoices"/>
    <s v="Payables A 3890811000001 3890833 Y"/>
    <s v="MSDCEX"/>
    <s v="Chief Executive Office"/>
    <s v="141000"/>
    <s v="CE - Executive"/>
    <s v="26257"/>
    <s v="Travel - Other (Overseas)"/>
    <s v="100000"/>
    <s v="Operational"/>
    <s v="06-09-2024 Purchase Invoices MSD01"/>
    <n v="8109.4"/>
    <s v="Travel for Debbie Power to Baltimore, USA - 7th September 2024"/>
    <x v="11"/>
    <x v="11"/>
    <x v="5"/>
    <s v="Airfares - Auckland to Balitmore Return"/>
    <s v="United States of America"/>
    <s v="WO34887"/>
    <m/>
    <m/>
    <s v="svc_Weka.Schedlsa"/>
    <s v="1001034035"/>
    <s v="ORBIT CORPORATE TRAVEL"/>
    <s v="SUPPLIER"/>
    <s v="MSDP00076135"/>
    <d v="2024-08-08T22:29:16"/>
    <s v="Line 1: Travel for Debbie Power to Baltimore, USA - 7th September 2024"/>
    <s v="WO34887"/>
    <d v="2024-08-25T00:00:00"/>
    <m/>
    <m/>
    <m/>
    <m/>
    <s v=" "/>
    <m/>
    <m/>
    <s v=" "/>
    <m/>
    <m/>
    <s v="Sub-ledger"/>
  </r>
  <r>
    <s v="F25"/>
    <s v="Pd03"/>
    <s v="Sep-24"/>
    <x v="13"/>
    <s v="Payables"/>
    <s v="Purchase Invoices"/>
    <s v="Payables A 3968066000001 3968086 Y"/>
    <s v="MSDCEX"/>
    <s v="Chief Executive Office"/>
    <s v="141000"/>
    <s v="CE - Executive"/>
    <s v="26257"/>
    <s v="Travel - Other (Overseas)"/>
    <s v="100000"/>
    <s v="Operational"/>
    <s v="27-09-2024 Purchase Invoices MSD01"/>
    <n v="3170.03"/>
    <s v="Travel for Debbie Power to Baltimore, USA - 7th September 2024"/>
    <x v="11"/>
    <x v="11"/>
    <x v="5"/>
    <s v="Accommodation Hotel - San Fransisco Sagamore Pendry Baltimore"/>
    <s v="United States of America"/>
    <s v="WO35144"/>
    <m/>
    <m/>
    <s v="svc_Weka.Schedlsa"/>
    <s v="1001034035"/>
    <s v="ORBIT CORPORATE TRAVEL"/>
    <s v="SUPPLIER"/>
    <s v="MSDP00076135"/>
    <d v="2024-08-08T22:29:16"/>
    <s v="Line 1: Travel for Debbie Power to Baltimore, USA - 7th September 2024"/>
    <s v="WO35144"/>
    <d v="2024-09-24T00:00:00"/>
    <m/>
    <m/>
    <m/>
    <m/>
    <s v=" "/>
    <m/>
    <m/>
    <s v=" "/>
    <m/>
    <m/>
    <s v="Sub-ledger"/>
  </r>
  <r>
    <s v="F25"/>
    <s v="Pd02"/>
    <s v="Aug-24"/>
    <x v="5"/>
    <s v="Payables"/>
    <s v="Purchase Invoices"/>
    <s v="Payables A 3850167000001 3850198 Y"/>
    <s v="MSDCEX"/>
    <s v="Chief Executive Office"/>
    <s v="141000"/>
    <s v="CE - Executive"/>
    <s v="26251"/>
    <s v="Airfares - NZ"/>
    <s v="100000"/>
    <s v="Operational"/>
    <s v="25-08-2024 Purchase Invoices MSD01"/>
    <n v="6.55"/>
    <s v="Orbit Fee Debbie Power 05/09/2024"/>
    <x v="11"/>
    <x v="11"/>
    <x v="3"/>
    <s v="Orbit Fee"/>
    <m/>
    <s v="WO34821"/>
    <m/>
    <m/>
    <s v="svc_Weka.Schedlsa"/>
    <s v="1001034035"/>
    <s v="ORBIT CORPORATE TRAVEL"/>
    <s v="SUPPLIER"/>
    <m/>
    <m/>
    <m/>
    <s v="WO34821"/>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6.55"/>
    <s v="Orbit Fee Debbie Power 05/09/2024"/>
    <x v="11"/>
    <x v="11"/>
    <x v="3"/>
    <s v="Orbit Fee"/>
    <m/>
    <s v="WO34821ZZA"/>
    <m/>
    <m/>
    <s v="svc_Weka.Schedlsa"/>
    <s v="1001034035"/>
    <s v="ORBIT CORPORATE TRAVEL"/>
    <s v="SUPPLIER"/>
    <m/>
    <m/>
    <m/>
    <s v="WO34821ZZA"/>
    <d v="2024-08-25T00:00:00"/>
    <m/>
    <m/>
    <m/>
    <m/>
    <s v=" "/>
    <m/>
    <m/>
    <s v=" "/>
    <m/>
    <m/>
    <s v="Sub-ledger"/>
  </r>
  <r>
    <s v="F25"/>
    <s v="Pd02"/>
    <s v="Aug-24"/>
    <x v="6"/>
    <s v="Payables"/>
    <s v="Purchase Invoices"/>
    <s v="Payables A 3846129000001 3846153 Y"/>
    <s v="MSDCEX"/>
    <s v="Chief Executive Office"/>
    <s v="141000"/>
    <s v="CE - Executive"/>
    <s v="26251"/>
    <s v="Airfares - NZ"/>
    <s v="100000"/>
    <s v="Operational"/>
    <s v="28-08-2024 Purchase Invoices MSD01"/>
    <n v="-6.55"/>
    <s v="Orbit Fee Debbie Power 05/09/2024"/>
    <x v="11"/>
    <x v="11"/>
    <x v="3"/>
    <s v="Orbit Fee"/>
    <m/>
    <s v="WO34821ZZA"/>
    <m/>
    <m/>
    <s v="svc_Weka.Schedlsa"/>
    <s v="1001034035"/>
    <s v="ORBIT CORPORATE TRAVEL"/>
    <s v="SUPPLIER"/>
    <m/>
    <m/>
    <m/>
    <s v="WO34821ZZA"/>
    <d v="2024-08-25T00:00:00"/>
    <m/>
    <m/>
    <m/>
    <m/>
    <s v=" "/>
    <m/>
    <m/>
    <s v=" "/>
    <m/>
    <m/>
    <s v="Sub-ledger"/>
  </r>
  <r>
    <s v="F25"/>
    <s v="Pd03"/>
    <s v="Sep-24"/>
    <x v="7"/>
    <s v="Payables"/>
    <s v="Purchase Invoices"/>
    <s v="Payables A 3968066000001 3968086 Y"/>
    <s v="MSDCEX"/>
    <s v="Chief Executive Office"/>
    <s v="141000"/>
    <s v="CE - Executive"/>
    <s v="26251"/>
    <s v="Airfares - NZ"/>
    <s v="100000"/>
    <s v="Operational"/>
    <s v="24-09-2024 Purchase Invoices MSD01"/>
    <n v="8.1999999999999993"/>
    <s v="Orbit Fee Debbie Power 05/09/2024"/>
    <x v="11"/>
    <x v="11"/>
    <x v="3"/>
    <s v="Orbit Fee"/>
    <m/>
    <s v="WO35139"/>
    <m/>
    <m/>
    <s v="svc_Weka.Schedlsa"/>
    <s v="1001034035"/>
    <s v="ORBIT CORPORATE TRAVEL"/>
    <s v="SUPPLIER"/>
    <m/>
    <m/>
    <m/>
    <s v="WO35139"/>
    <d v="2024-09-24T00:00:00"/>
    <m/>
    <m/>
    <m/>
    <m/>
    <s v=" "/>
    <m/>
    <m/>
    <s v=" "/>
    <m/>
    <m/>
    <s v="Sub-ledger"/>
  </r>
  <r>
    <s v="F25"/>
    <s v="Pd03"/>
    <s v="Sep-24"/>
    <x v="7"/>
    <s v="Payables"/>
    <s v="Purchase Invoices"/>
    <s v="Payables A 3968066000001 3968086 Y"/>
    <s v="MSDCEX"/>
    <s v="Chief Executive Office"/>
    <s v="141000"/>
    <s v="CE - Executive"/>
    <s v="26251"/>
    <s v="Airfares - NZ"/>
    <s v="100000"/>
    <s v="Operational"/>
    <s v="24-09-2024 Purchase Invoices MSD01"/>
    <n v="223.51"/>
    <s v="Air Debbie Power WLG 23/09/2024"/>
    <x v="12"/>
    <x v="12"/>
    <x v="0"/>
    <s v="Airfare - Rotorua to Wellington"/>
    <s v="Rotorua"/>
    <s v="WO35139"/>
    <m/>
    <m/>
    <s v="svc_Weka.Schedlsa"/>
    <s v="1001034035"/>
    <s v="ORBIT CORPORATE TRAVEL"/>
    <s v="SUPPLIER"/>
    <m/>
    <m/>
    <m/>
    <s v="WO35139"/>
    <d v="2024-09-24T00:00:00"/>
    <m/>
    <m/>
    <m/>
    <m/>
    <s v=" "/>
    <m/>
    <m/>
    <s v=" "/>
    <m/>
    <m/>
    <s v="Sub-ledger"/>
  </r>
  <r>
    <s v="F25"/>
    <s v="Pd04"/>
    <s v="Oct-24"/>
    <x v="3"/>
    <s v="Payables"/>
    <s v="Purchase Invoices"/>
    <s v="Payables A 4079644000001 4079669 Y"/>
    <s v="MSDCEX"/>
    <s v="Chief Executive Office"/>
    <s v="141000"/>
    <s v="CE - Executive"/>
    <s v="26253"/>
    <s v="Accomodation - NZ"/>
    <s v="100000"/>
    <s v="Operational"/>
    <s v="24-10-2024 Purchase Invoices MSD01"/>
    <n v="199.37"/>
    <s v="Hotel Debbie Power ROT 23/09/2024"/>
    <x v="12"/>
    <x v="12"/>
    <x v="2"/>
    <s v="Accommodation - Rotorua"/>
    <s v="Rotorua"/>
    <s v="WO35321"/>
    <m/>
    <m/>
    <s v="svc_Weka.Schedlsa"/>
    <s v="1001034035"/>
    <s v="ORBIT CORPORATE TRAVEL"/>
    <s v="SUPPLIER"/>
    <m/>
    <m/>
    <m/>
    <s v="WO35321"/>
    <d v="2024-10-24T00:00:00"/>
    <m/>
    <m/>
    <m/>
    <m/>
    <s v=" "/>
    <m/>
    <m/>
    <s v=" "/>
    <m/>
    <m/>
    <s v="Sub-ledger"/>
  </r>
  <r>
    <s v="F25"/>
    <s v="Pd03"/>
    <s v="Sep-24"/>
    <x v="7"/>
    <s v="Payables"/>
    <s v="Purchase Invoices"/>
    <s v="Payables A 3968066000001 3968086 Y"/>
    <s v="MSDCEX"/>
    <s v="Chief Executive Office"/>
    <s v="141000"/>
    <s v="CE - Executive"/>
    <s v="26251"/>
    <s v="Airfares - NZ"/>
    <s v="100000"/>
    <s v="Operational"/>
    <s v="24-09-2024 Purchase Invoices MSD01"/>
    <n v="30.05"/>
    <s v="Orbit Fee Debbie Power 23/09/2024"/>
    <x v="12"/>
    <x v="12"/>
    <x v="3"/>
    <s v="Orbit Fee"/>
    <m/>
    <s v="WO35139"/>
    <m/>
    <m/>
    <s v="svc_Weka.Schedlsa"/>
    <s v="1001034035"/>
    <s v="ORBIT CORPORATE TRAVEL"/>
    <s v="SUPPLIER"/>
    <m/>
    <m/>
    <m/>
    <s v="WO35139"/>
    <d v="2024-09-24T00:00:00"/>
    <m/>
    <m/>
    <m/>
    <m/>
    <s v=" "/>
    <m/>
    <m/>
    <s v=" "/>
    <m/>
    <m/>
    <s v="Sub-ledger"/>
  </r>
  <r>
    <s v="F25"/>
    <s v="Pd04"/>
    <s v="Oct-24"/>
    <x v="3"/>
    <s v="Payables"/>
    <s v="Purchase Invoices"/>
    <s v="Payables A 4079644000001 4079669 Y"/>
    <s v="MSDCEX"/>
    <s v="Chief Executive Office"/>
    <s v="141000"/>
    <s v="CE - Executive"/>
    <s v="26251"/>
    <s v="Airfares - NZ"/>
    <s v="100000"/>
    <s v="Operational"/>
    <s v="24-10-2024 Purchase Invoices MSD01"/>
    <n v="8.1999999999999993"/>
    <s v="Orbit Fee Debbie Power  23/09/2024"/>
    <x v="12"/>
    <x v="12"/>
    <x v="3"/>
    <s v="Orbit Fee"/>
    <m/>
    <s v="WO35321"/>
    <m/>
    <m/>
    <s v="svc_Weka.Schedlsa"/>
    <s v="1001034035"/>
    <s v="ORBIT CORPORATE TRAVEL"/>
    <s v="SUPPLIER"/>
    <m/>
    <m/>
    <m/>
    <s v="WO35321"/>
    <d v="2024-10-24T00:00:00"/>
    <m/>
    <m/>
    <m/>
    <m/>
    <s v=" "/>
    <m/>
    <m/>
    <s v=" "/>
    <m/>
    <m/>
    <s v="Sub-ledger"/>
  </r>
  <r>
    <s v="F25"/>
    <s v="Pd05"/>
    <s v="Nov-24"/>
    <x v="14"/>
    <s v="Payables"/>
    <s v="Purchase Invoices"/>
    <s v="Payables A 4110761000001 4110790 Y"/>
    <s v="MSDCEX"/>
    <s v="Chief Executive Office"/>
    <s v="141000"/>
    <s v="CE - Executive"/>
    <s v="26256"/>
    <s v="Taxi Fares"/>
    <s v="100000"/>
    <s v="Operational"/>
    <s v="07-11-2024 Purchase Invoices MSD01"/>
    <n v="23.53"/>
    <s v="TAXICHARGE OCT CHARGE 2024 -DEBBIE POWER"/>
    <x v="13"/>
    <x v="13"/>
    <x v="4"/>
    <s v="Taxi - City to Newtown $23.53"/>
    <m/>
    <s v="4374934424"/>
    <m/>
    <m/>
    <s v="svc_Weka.Schedlsa"/>
    <s v="1001030917"/>
    <s v="TAXICHARGE NEW ZEALAND LIMITED"/>
    <s v="SUPPLIER"/>
    <m/>
    <m/>
    <m/>
    <s v="4374934424"/>
    <d v="2024-10-31T00:00:00"/>
    <m/>
    <m/>
    <m/>
    <m/>
    <s v=" "/>
    <m/>
    <m/>
    <s v=" "/>
    <m/>
    <m/>
    <s v="Sub-ledger"/>
  </r>
  <r>
    <s v="F25"/>
    <s v="Pd05"/>
    <s v="Nov-24"/>
    <x v="14"/>
    <s v="Payables"/>
    <s v="Purchase Invoices"/>
    <s v="Payables A 4110761000001 4110790 Y"/>
    <s v="MSDCEX"/>
    <s v="Chief Executive Office"/>
    <s v="141000"/>
    <s v="CE - Executive"/>
    <s v="26256"/>
    <s v="Taxi Fares"/>
    <s v="100000"/>
    <s v="Operational"/>
    <s v="07-11-2024 Purchase Invoices MSD01"/>
    <n v="19.13"/>
    <s v="TAXICHARGE OCT CHARGE 2024 -DEBBIE POWER"/>
    <x v="13"/>
    <x v="13"/>
    <x v="4"/>
    <s v="Taxi - Newtown to City $19.13"/>
    <m/>
    <s v="4374934424"/>
    <m/>
    <m/>
    <s v="svc_Weka.Schedlsa"/>
    <s v="1001030917"/>
    <s v="TAXICHARGE NEW ZEALAND LIMITED"/>
    <s v="SUPPLIER"/>
    <m/>
    <m/>
    <m/>
    <s v="4374934424"/>
    <d v="2024-10-31T00:00:00"/>
    <m/>
    <m/>
    <m/>
    <m/>
    <s v=" "/>
    <m/>
    <m/>
    <s v=" "/>
    <m/>
    <m/>
    <s v="Sub-ledger"/>
  </r>
  <r>
    <s v="F25"/>
    <s v="Pd03"/>
    <s v="Sep-24"/>
    <x v="7"/>
    <s v="Payables"/>
    <s v="Purchase Invoices"/>
    <s v="Payables A 3968066000001 3968086 Y"/>
    <s v="MSDCEX"/>
    <s v="Chief Executive Office"/>
    <s v="141000"/>
    <s v="CE - Executive"/>
    <s v="26251"/>
    <s v="Airfares - NZ"/>
    <s v="100000"/>
    <s v="Operational"/>
    <s v="24-09-2024 Purchase Invoices MSD01"/>
    <n v="493.21"/>
    <s v="Air Debbie Power WRE 10/10/2024"/>
    <x v="13"/>
    <x v="13"/>
    <x v="0"/>
    <s v="Airfare - Wellington to Auckland Return"/>
    <s v="Auckland"/>
    <s v="WO35139"/>
    <m/>
    <m/>
    <s v="svc_Weka.Schedlsa"/>
    <s v="1001034035"/>
    <s v="ORBIT CORPORATE TRAVEL"/>
    <s v="SUPPLIER"/>
    <m/>
    <m/>
    <m/>
    <s v="WO35139"/>
    <d v="2024-09-24T00:00:00"/>
    <m/>
    <m/>
    <m/>
    <m/>
    <s v=" "/>
    <m/>
    <m/>
    <s v=" "/>
    <m/>
    <m/>
    <s v="Sub-ledger"/>
  </r>
  <r>
    <s v="F25"/>
    <s v="Pd04"/>
    <s v="Oct-24"/>
    <x v="3"/>
    <s v="Payables"/>
    <s v="Purchase Invoices"/>
    <s v="Payables A 4079644000001 4079669 Y"/>
    <s v="MSDCEX"/>
    <s v="Chief Executive Office"/>
    <s v="141000"/>
    <s v="CE - Executive"/>
    <s v="26251"/>
    <s v="Airfares - NZ"/>
    <s v="100000"/>
    <s v="Operational"/>
    <s v="24-10-2024 Purchase Invoices MSD01"/>
    <n v="79.3"/>
    <s v="Air Debbie Power WRE 10/10/2024"/>
    <x v="13"/>
    <x v="13"/>
    <x v="0"/>
    <s v="Airfare - Wellington to Auckland Return"/>
    <s v="Auckland"/>
    <s v="WO35321"/>
    <m/>
    <m/>
    <s v="svc_Weka.Schedlsa"/>
    <s v="1001034035"/>
    <s v="ORBIT CORPORATE TRAVEL"/>
    <s v="SUPPLIER"/>
    <m/>
    <m/>
    <m/>
    <s v="WO35321"/>
    <d v="2024-10-24T00:00:00"/>
    <m/>
    <m/>
    <m/>
    <m/>
    <s v=" "/>
    <m/>
    <m/>
    <s v=" "/>
    <m/>
    <m/>
    <s v="Sub-ledger"/>
  </r>
  <r>
    <s v="F25"/>
    <s v="Pd04"/>
    <s v="Oct-24"/>
    <x v="3"/>
    <s v="Payables"/>
    <s v="Purchase Invoices"/>
    <s v="Payables A 4079644000001 4079669 Y"/>
    <s v="MSDCEX"/>
    <s v="Chief Executive Office"/>
    <s v="141000"/>
    <s v="CE - Executive"/>
    <s v="26253"/>
    <s v="Accomodation - NZ"/>
    <s v="100000"/>
    <s v="Operational"/>
    <s v="24-10-2024 Purchase Invoices MSD01"/>
    <n v="166.09"/>
    <s v="Hotel Debbie Power AKL 10/10/2024"/>
    <x v="13"/>
    <x v="13"/>
    <x v="2"/>
    <s v="Accommodation - Auckland"/>
    <m/>
    <s v="WO35321"/>
    <m/>
    <m/>
    <s v="svc_Weka.Schedlsa"/>
    <s v="1001034035"/>
    <s v="ORBIT CORPORATE TRAVEL"/>
    <s v="SUPPLIER"/>
    <m/>
    <m/>
    <m/>
    <s v="WO35321"/>
    <d v="2024-10-24T00:00:00"/>
    <m/>
    <m/>
    <m/>
    <m/>
    <s v=" "/>
    <m/>
    <m/>
    <s v=" "/>
    <m/>
    <m/>
    <s v="Sub-ledger"/>
  </r>
  <r>
    <s v="F25"/>
    <s v="Pd03"/>
    <s v="Sep-24"/>
    <x v="7"/>
    <s v="Payables"/>
    <s v="Purchase Invoices"/>
    <s v="Payables A 3968066000001 3968086 Y"/>
    <s v="MSDCEX"/>
    <s v="Chief Executive Office"/>
    <s v="141000"/>
    <s v="CE - Executive"/>
    <s v="26251"/>
    <s v="Airfares - NZ"/>
    <s v="100000"/>
    <s v="Operational"/>
    <s v="24-09-2024 Purchase Invoices MSD01"/>
    <n v="6.55"/>
    <s v="Orbit Fee Debbie Power 10/10/2024"/>
    <x v="13"/>
    <x v="13"/>
    <x v="3"/>
    <s v="Orbit Fee"/>
    <m/>
    <s v="WO35139"/>
    <m/>
    <m/>
    <s v="svc_Weka.Schedlsa"/>
    <s v="1001034035"/>
    <s v="ORBIT CORPORATE TRAVEL"/>
    <s v="SUPPLIER"/>
    <m/>
    <m/>
    <m/>
    <s v="WO35139"/>
    <d v="2024-09-24T00:00:00"/>
    <m/>
    <m/>
    <m/>
    <m/>
    <s v=" "/>
    <m/>
    <m/>
    <s v=" "/>
    <m/>
    <m/>
    <s v="Sub-ledger"/>
  </r>
  <r>
    <s v="F25"/>
    <s v="Pd04"/>
    <s v="Oct-24"/>
    <x v="3"/>
    <s v="Payables"/>
    <s v="Purchase Invoices"/>
    <s v="Payables A 4079644000001 4079669 Y"/>
    <s v="MSDCEX"/>
    <s v="Chief Executive Office"/>
    <s v="141000"/>
    <s v="CE - Executive"/>
    <s v="26251"/>
    <s v="Airfares - NZ"/>
    <s v="100000"/>
    <s v="Operational"/>
    <s v="24-10-2024 Purchase Invoices MSD01"/>
    <n v="19.399999999999999"/>
    <s v="Orbit Fee Debbie Power  10/10/2024"/>
    <x v="13"/>
    <x v="13"/>
    <x v="3"/>
    <s v="Orbit Fee"/>
    <m/>
    <s v="WO35321"/>
    <m/>
    <m/>
    <s v="svc_Weka.Schedlsa"/>
    <s v="1001034035"/>
    <s v="ORBIT CORPORATE TRAVEL"/>
    <s v="SUPPLIER"/>
    <m/>
    <m/>
    <m/>
    <s v="WO35321"/>
    <d v="2024-10-24T00:00:00"/>
    <m/>
    <m/>
    <m/>
    <m/>
    <s v=" "/>
    <m/>
    <m/>
    <s v=" "/>
    <m/>
    <m/>
    <s v="Sub-ledger"/>
  </r>
  <r>
    <s v="F24"/>
    <s v="Pd00"/>
    <s v="Jun-24"/>
    <x v="2"/>
    <s v="Payables"/>
    <s v="Purchase Invoices"/>
    <s v="Payables A 3602184000001 3602223 Y"/>
    <s v="MSDCEX"/>
    <s v="Chief Executive Office"/>
    <s v="141000"/>
    <s v="CE - Executive"/>
    <s v="26251"/>
    <s v="Airfares - NZ"/>
    <s v="100000"/>
    <s v="Operational"/>
    <s v="23-06-2024 Purchase Invoices MSD01"/>
    <n v="114.83"/>
    <s v="Air Debbie Power CHC 30/10/2024"/>
    <x v="14"/>
    <x v="14"/>
    <x v="0"/>
    <s v="Airfare - Wellington to Christchurch"/>
    <s v="Christchurch"/>
    <s v="WO34447"/>
    <m/>
    <m/>
    <s v="svc_Weka.Schedlsa"/>
    <s v="1001034035"/>
    <s v="ORBIT CORPORATE TRAVEL"/>
    <s v="SUPPLIER"/>
    <m/>
    <m/>
    <m/>
    <s v="WO34447"/>
    <d v="2024-06-23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114.83"/>
    <s v="Air Debbie Power CHC 09/10/2024"/>
    <x v="14"/>
    <x v="14"/>
    <x v="0"/>
    <s v="Airfare - Wellington to Christchurch"/>
    <s v="Christchurch"/>
    <s v="WO35504"/>
    <m/>
    <m/>
    <s v="svc_Weka.Schedlsa"/>
    <s v="1001034035"/>
    <s v="ORBIT CORPORATE TRAVEL"/>
    <s v="SUPPLIER"/>
    <m/>
    <m/>
    <m/>
    <s v="WO35504"/>
    <d v="2024-11-24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6.55"/>
    <s v="Orbit Fee Debbie Power 30/10/2024"/>
    <x v="14"/>
    <x v="14"/>
    <x v="3"/>
    <s v="Orbit Fee"/>
    <m/>
    <s v="WO34638"/>
    <m/>
    <m/>
    <s v="svc_Weka.Schedlsa"/>
    <s v="1001034035"/>
    <s v="ORBIT CORPORATE TRAVEL"/>
    <s v="SUPPLIER"/>
    <m/>
    <m/>
    <m/>
    <s v="WO34638"/>
    <d v="2024-07-25T00:00:00"/>
    <m/>
    <m/>
    <m/>
    <m/>
    <s v=" "/>
    <m/>
    <m/>
    <s v=" "/>
    <m/>
    <m/>
    <s v="Sub-ledger"/>
  </r>
  <r>
    <s v="F24"/>
    <s v="Pd00"/>
    <s v="Jun-24"/>
    <x v="2"/>
    <s v="Payables"/>
    <s v="Purchase Invoices"/>
    <s v="Payables A 3602184000001 3602223 Y"/>
    <s v="MSDCEX"/>
    <s v="Chief Executive Office"/>
    <s v="141000"/>
    <s v="CE - Executive"/>
    <s v="26251"/>
    <s v="Airfares - NZ"/>
    <s v="100000"/>
    <s v="Operational"/>
    <s v="23-06-2024 Purchase Invoices MSD01"/>
    <n v="443.65"/>
    <s v="Air Debbie Power AKL 31/10/2024"/>
    <x v="15"/>
    <x v="15"/>
    <x v="0"/>
    <s v="Airfare - Christchurch to Napier Return"/>
    <s v="Napier"/>
    <s v="WO34447"/>
    <m/>
    <m/>
    <s v="svc_Weka.Schedlsa"/>
    <s v="1001034035"/>
    <s v="ORBIT CORPORATE TRAVEL"/>
    <s v="SUPPLIER"/>
    <m/>
    <m/>
    <m/>
    <s v="WO34447"/>
    <d v="2024-06-23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443.65"/>
    <s v="Air Debbie Power AKL 14/10/2024"/>
    <x v="15"/>
    <x v="15"/>
    <x v="0"/>
    <s v="Airfare - Christchurch to Napier Return"/>
    <s v="Napier"/>
    <s v="WO35504"/>
    <m/>
    <m/>
    <s v="svc_Weka.Schedlsa"/>
    <s v="1001034035"/>
    <s v="ORBIT CORPORATE TRAVEL"/>
    <s v="SUPPLIER"/>
    <m/>
    <m/>
    <m/>
    <s v="WO35504"/>
    <d v="2024-11-24T00:00:00"/>
    <m/>
    <m/>
    <m/>
    <m/>
    <s v=" "/>
    <m/>
    <m/>
    <s v=" "/>
    <m/>
    <m/>
    <s v="Sub-ledger"/>
  </r>
  <r>
    <s v="F25"/>
    <s v="Pd02"/>
    <s v="Aug-24"/>
    <x v="0"/>
    <s v="Payables"/>
    <s v="Purchase Invoices"/>
    <s v="Payables A 3744893000001 3744922 Y"/>
    <s v="MSDCEX"/>
    <s v="Chief Executive Office"/>
    <s v="141000"/>
    <s v="CE - Executive"/>
    <s v="26251"/>
    <s v="Airfares - NZ"/>
    <s v="100000"/>
    <s v="Operational"/>
    <s v="01-08-2024 Purchase Invoices MSD01"/>
    <n v="6.55"/>
    <s v="Orbit Fee Debbie Power 31/10/2024"/>
    <x v="15"/>
    <x v="15"/>
    <x v="3"/>
    <s v="Orbit Fee"/>
    <m/>
    <s v="WO34638"/>
    <m/>
    <m/>
    <s v="svc_Weka.Schedlsa"/>
    <s v="1001034035"/>
    <s v="ORBIT CORPORATE TRAVEL"/>
    <s v="SUPPLIER"/>
    <m/>
    <m/>
    <m/>
    <s v="WO34638"/>
    <d v="2024-07-25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678.2"/>
    <s v="Air Debbie Power WLG 13/11/2024"/>
    <x v="16"/>
    <x v="16"/>
    <x v="0"/>
    <s v="Airfare - Wellington to Dunedin Return"/>
    <s v="Dunedin"/>
    <s v="WO35504"/>
    <m/>
    <m/>
    <s v="svc_Weka.Schedlsa"/>
    <s v="1001034035"/>
    <s v="ORBIT CORPORATE TRAVEL"/>
    <s v="SUPPLIER"/>
    <m/>
    <m/>
    <m/>
    <s v="WO35504"/>
    <d v="2024-11-24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6.55"/>
    <s v="Orbit Fee Debbie Power 13/11/2024"/>
    <x v="16"/>
    <x v="16"/>
    <x v="3"/>
    <s v="Orbit Fee"/>
    <m/>
    <s v="WO35504"/>
    <m/>
    <m/>
    <s v="svc_Weka.Schedlsa"/>
    <s v="1001034035"/>
    <s v="ORBIT CORPORATE TRAVEL"/>
    <s v="SUPPLIER"/>
    <m/>
    <m/>
    <m/>
    <s v="WO35504"/>
    <d v="2024-11-24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23.95"/>
    <s v="Orbit Fee Debbie Power 15/11/2024"/>
    <x v="16"/>
    <x v="16"/>
    <x v="3"/>
    <s v="Orbit Fee"/>
    <m/>
    <s v="WO35504"/>
    <m/>
    <m/>
    <s v="svc_Weka.Schedlsa"/>
    <s v="1001034035"/>
    <s v="ORBIT CORPORATE TRAVEL"/>
    <s v="SUPPLIER"/>
    <m/>
    <m/>
    <m/>
    <s v="WO35504"/>
    <d v="2024-11-24T00:00:00"/>
    <m/>
    <m/>
    <m/>
    <m/>
    <s v=" "/>
    <m/>
    <m/>
    <s v=" "/>
    <m/>
    <m/>
    <s v="Sub-ledger"/>
  </r>
  <r>
    <s v="F25"/>
    <s v="Pd06"/>
    <s v="Dec-24"/>
    <x v="15"/>
    <s v="Payables"/>
    <s v="Purchase Invoices"/>
    <s v="Payables A 4270352000001 4270384 Y"/>
    <s v="MSDCEX"/>
    <s v="Chief Executive Office"/>
    <s v="141000"/>
    <s v="CE - Executive"/>
    <s v="26251"/>
    <s v="Airfares - NZ"/>
    <s v="100000"/>
    <s v="Operational"/>
    <s v="18-12-2024 Purchase Invoices MSD01"/>
    <n v="-250.3"/>
    <s v="Air Debbie Power WLG 25/11/2024"/>
    <x v="17"/>
    <x v="17"/>
    <x v="0"/>
    <s v="Airfare - Wellington to Auckland Return"/>
    <s v="Auckland"/>
    <s v="WO35673"/>
    <m/>
    <m/>
    <s v="svc_Weka.Schedlsa"/>
    <s v="1001034035"/>
    <s v="ORBIT CORPORATE TRAVEL"/>
    <s v="SUPPLIER"/>
    <m/>
    <m/>
    <m/>
    <s v="WO35673"/>
    <d v="2024-12-18T00:00:00"/>
    <m/>
    <m/>
    <m/>
    <m/>
    <s v=" "/>
    <m/>
    <m/>
    <s v=" "/>
    <m/>
    <m/>
    <s v="Sub-ledger"/>
  </r>
  <r>
    <s v="F25"/>
    <s v="Pd06"/>
    <s v="Dec-24"/>
    <x v="15"/>
    <s v="Payables"/>
    <s v="Purchase Invoices"/>
    <s v="Payables A 4270352000001 4270384 Y"/>
    <s v="MSDCEX"/>
    <s v="Chief Executive Office"/>
    <s v="141000"/>
    <s v="CE - Executive"/>
    <s v="26253"/>
    <s v="Accomodation - NZ"/>
    <s v="100000"/>
    <s v="Operational"/>
    <s v="18-12-2024 Purchase Invoices MSD01"/>
    <n v="240.87"/>
    <s v="Hotel Debbie Power AKL 24/11/2024"/>
    <x v="17"/>
    <x v="17"/>
    <x v="2"/>
    <s v="Accommodation -  Auckland"/>
    <s v="Auckland"/>
    <s v="WO35673"/>
    <m/>
    <m/>
    <s v="svc_Weka.Schedlsa"/>
    <s v="1001034035"/>
    <s v="ORBIT CORPORATE TRAVEL"/>
    <s v="SUPPLIER"/>
    <m/>
    <m/>
    <m/>
    <s v="WO35673"/>
    <d v="2024-12-18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500.6"/>
    <s v="Air Debbie Power WLG 25/11/2024"/>
    <x v="17"/>
    <x v="17"/>
    <x v="0"/>
    <s v="Airfare - Wellington to Auckland Return"/>
    <s v="Auckland"/>
    <s v="WO35504"/>
    <m/>
    <m/>
    <s v="svc_Weka.Schedlsa"/>
    <s v="1001034035"/>
    <s v="ORBIT CORPORATE TRAVEL"/>
    <s v="SUPPLIER"/>
    <m/>
    <m/>
    <m/>
    <s v="WO35504"/>
    <d v="2024-11-24T00:00:00"/>
    <m/>
    <m/>
    <m/>
    <m/>
    <s v=" "/>
    <m/>
    <m/>
    <s v=" "/>
    <m/>
    <m/>
    <s v="Sub-ledger"/>
  </r>
  <r>
    <s v="F25"/>
    <s v="Pd06"/>
    <s v="Dec-24"/>
    <x v="15"/>
    <s v="Payables"/>
    <s v="Purchase Invoices"/>
    <s v="Payables A 4270352000001 4270384 Y"/>
    <s v="MSDCEX"/>
    <s v="Chief Executive Office"/>
    <s v="141000"/>
    <s v="CE - Executive"/>
    <s v="26253"/>
    <s v="Accomodation - NZ"/>
    <s v="100000"/>
    <s v="Operational"/>
    <s v="18-12-2024 Purchase Invoices MSD01"/>
    <n v="303.31"/>
    <s v="Hotel Debbie Power IVC 26/11/2024"/>
    <x v="18"/>
    <x v="18"/>
    <x v="2"/>
    <s v="Accommodation - Invercargill"/>
    <s v="Invercargill"/>
    <s v="WO35673"/>
    <m/>
    <m/>
    <s v="svc_Weka.Schedlsa"/>
    <s v="1001034035"/>
    <s v="ORBIT CORPORATE TRAVEL"/>
    <s v="SUPPLIER"/>
    <m/>
    <m/>
    <m/>
    <s v="WO35673"/>
    <d v="2024-12-18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573.54999999999995"/>
    <s v="Air Debbie Power WLG 26/11/2024"/>
    <x v="17"/>
    <x v="17"/>
    <x v="0"/>
    <s v="Airfare - Wellington to Auckland Return"/>
    <m/>
    <s v="WO35504"/>
    <m/>
    <m/>
    <s v="svc_Weka.Schedlsa"/>
    <s v="1001034035"/>
    <s v="ORBIT CORPORATE TRAVEL"/>
    <s v="SUPPLIER"/>
    <m/>
    <m/>
    <m/>
    <s v="WO35504"/>
    <d v="2024-11-24T00:00:00"/>
    <m/>
    <m/>
    <m/>
    <m/>
    <s v=" "/>
    <m/>
    <m/>
    <s v=" "/>
    <m/>
    <m/>
    <s v="Sub-ledger"/>
  </r>
  <r>
    <s v="F25"/>
    <s v="Pd06"/>
    <s v="Dec-24"/>
    <x v="16"/>
    <s v="Spreadsheet"/>
    <s v="Accrual"/>
    <s v="Reverses DS3050925 Accrual MSD01 04-12-24 03:39:31 4211285"/>
    <s v="MSDCEX"/>
    <s v="Chief Executive Office"/>
    <s v="141000"/>
    <s v="CE - Executive"/>
    <s v="26050"/>
    <s v="Mobile Device Monthly Charges"/>
    <s v="100000"/>
    <s v="Operational"/>
    <s v="Reverses DS3050925 Accrual MSD01 04-12-24 03:39:32"/>
    <n v="-10"/>
    <s v="One NZ Call and Data Costs November 24 Accrual Debbie Power L"/>
    <x v="19"/>
    <x v="19"/>
    <x v="6"/>
    <s v="Mobility Charges - December 2024"/>
    <m/>
    <m/>
    <m/>
    <m/>
    <s v="evelyn.tanedo001@msd.govt.nz"/>
    <m/>
    <m/>
    <m/>
    <m/>
    <m/>
    <m/>
    <m/>
    <m/>
    <m/>
    <m/>
    <m/>
    <m/>
    <s v=" "/>
    <m/>
    <m/>
    <s v=" "/>
    <m/>
    <m/>
    <s v="GL"/>
  </r>
  <r>
    <s v="F25"/>
    <s v="Pd05"/>
    <s v="Nov-24"/>
    <x v="10"/>
    <s v="Payables"/>
    <s v="Purchase Invoices"/>
    <s v="Payables A 4191836000001 4191875 Y"/>
    <s v="MSDCEX"/>
    <s v="Chief Executive Office"/>
    <s v="141000"/>
    <s v="CE - Executive"/>
    <s v="26251"/>
    <s v="Airfares - NZ"/>
    <s v="100000"/>
    <s v="Operational"/>
    <s v="24-11-2024 Purchase Invoices MSD01"/>
    <n v="6.55"/>
    <s v="Orbit Fee Debbie Power 24/11/2024"/>
    <x v="17"/>
    <x v="17"/>
    <x v="3"/>
    <s v="Orbit Fee"/>
    <m/>
    <s v="WO35504"/>
    <m/>
    <m/>
    <s v="svc_Weka.Schedlsa"/>
    <s v="1001034035"/>
    <s v="ORBIT CORPORATE TRAVEL"/>
    <s v="SUPPLIER"/>
    <m/>
    <m/>
    <m/>
    <s v="WO35504"/>
    <d v="2024-11-24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6.55"/>
    <s v="Orbit Fee Debbie Power 25/11/2024"/>
    <x v="17"/>
    <x v="17"/>
    <x v="3"/>
    <s v="Orbit Fee"/>
    <m/>
    <s v="WO35504"/>
    <m/>
    <m/>
    <s v="svc_Weka.Schedlsa"/>
    <s v="1001034035"/>
    <s v="ORBIT CORPORATE TRAVEL"/>
    <s v="SUPPLIER"/>
    <m/>
    <m/>
    <m/>
    <s v="WO35504"/>
    <d v="2024-11-24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23.95"/>
    <s v="Orbit Fee Debbie Power 26/11/2024"/>
    <x v="17"/>
    <x v="17"/>
    <x v="3"/>
    <s v="Orbit Fee"/>
    <m/>
    <s v="WO35504"/>
    <m/>
    <m/>
    <s v="svc_Weka.Schedlsa"/>
    <s v="1001034035"/>
    <s v="ORBIT CORPORATE TRAVEL"/>
    <s v="SUPPLIER"/>
    <m/>
    <m/>
    <m/>
    <s v="WO35504"/>
    <d v="2024-11-24T00:00:00"/>
    <m/>
    <m/>
    <m/>
    <m/>
    <s v=" "/>
    <m/>
    <m/>
    <s v=" "/>
    <m/>
    <m/>
    <s v="Sub-ledger"/>
  </r>
  <r>
    <s v="F25"/>
    <s v="Pd06"/>
    <s v="Dec-24"/>
    <x v="16"/>
    <s v="Spreadsheet"/>
    <s v="Accrual"/>
    <s v="Reverses DS3050925 Accrual MSD01 04-12-24 03:39:31 4211285"/>
    <s v="MSDCEX"/>
    <s v="Chief Executive Office"/>
    <s v="141000"/>
    <s v="CE - Executive"/>
    <s v="26050"/>
    <s v="Mobile Device Monthly Charges"/>
    <s v="100000"/>
    <s v="Operational"/>
    <s v="Reverses DS3050925 Accrual MSD01 04-12-24 03:39:32"/>
    <n v="-10"/>
    <s v="One NZ Call and Data Costs November 24 Accrual Debbie Power"/>
    <x v="19"/>
    <x v="19"/>
    <x v="6"/>
    <s v="Mobility Charges - December 2024"/>
    <m/>
    <m/>
    <m/>
    <m/>
    <s v="evelyn.tanedo001@msd.govt.nz"/>
    <m/>
    <m/>
    <m/>
    <m/>
    <m/>
    <m/>
    <m/>
    <m/>
    <m/>
    <m/>
    <m/>
    <m/>
    <s v=" "/>
    <m/>
    <m/>
    <s v=" "/>
    <m/>
    <m/>
    <s v="GL"/>
  </r>
  <r>
    <s v="F25"/>
    <s v="Pd06"/>
    <s v="Dec-24"/>
    <x v="16"/>
    <s v="Spreadsheet"/>
    <s v="Accrual"/>
    <s v="Reverses DS3050925 Accrual MSD01 04-12-24 03:39:31 4211285"/>
    <s v="MSDCEX"/>
    <s v="Chief Executive Office"/>
    <s v="141000"/>
    <s v="CE - Executive"/>
    <s v="26050"/>
    <s v="Mobile Device Monthly Charges"/>
    <s v="100000"/>
    <s v="Operational"/>
    <s v="Reverses DS3050925 Accrual MSD01 04-12-24 03:39:32"/>
    <n v="-10"/>
    <s v="One NZ Call and Data Costs November 24 Accrual Debbie Power L"/>
    <x v="19"/>
    <x v="19"/>
    <x v="6"/>
    <s v="Mobility Charges - December 2024"/>
    <m/>
    <m/>
    <m/>
    <m/>
    <s v="evelyn.tanedo001@msd.govt.nz"/>
    <m/>
    <m/>
    <m/>
    <m/>
    <m/>
    <m/>
    <m/>
    <m/>
    <m/>
    <m/>
    <m/>
    <m/>
    <s v=" "/>
    <m/>
    <m/>
    <s v=" "/>
    <m/>
    <m/>
    <s v="GL"/>
  </r>
  <r>
    <s v="F25"/>
    <s v="Pd06"/>
    <s v="Dec-24"/>
    <x v="16"/>
    <s v="Spreadsheet"/>
    <s v="Accrual"/>
    <s v="Reverses DS3050925 Accrual MSD01 04-12-24 03:39:31 4211285"/>
    <s v="MSDCEX"/>
    <s v="Chief Executive Office"/>
    <s v="141000"/>
    <s v="CE - Executive"/>
    <s v="26050"/>
    <s v="Mobile Device Monthly Charges"/>
    <s v="100000"/>
    <s v="Operational"/>
    <s v="Reverses DS3050925 Accrual MSD01 04-12-24 03:39:32"/>
    <n v="-24.46"/>
    <s v="One NZ Call and Data Costs November 24 Accrual Debbie Power"/>
    <x v="19"/>
    <x v="19"/>
    <x v="6"/>
    <s v="Mobility Charges - December 2024"/>
    <m/>
    <m/>
    <m/>
    <m/>
    <s v="evelyn.tanedo001@msd.govt.nz"/>
    <m/>
    <m/>
    <m/>
    <m/>
    <m/>
    <m/>
    <m/>
    <m/>
    <m/>
    <m/>
    <m/>
    <m/>
    <s v=" "/>
    <m/>
    <m/>
    <s v=" "/>
    <m/>
    <m/>
    <s v="GL"/>
  </r>
  <r>
    <s v="F25"/>
    <s v="Pd06"/>
    <s v="Dec-24"/>
    <x v="17"/>
    <s v="Spreadsheet"/>
    <s v="Accrual"/>
    <s v="DS3060225 Spreadsheet A 300000045011560 4269106 N"/>
    <s v="MSDCEX"/>
    <s v="Chief Executive Office"/>
    <s v="141000"/>
    <s v="CE - Executive"/>
    <s v="26050"/>
    <s v="Mobile Device Monthly Charges"/>
    <s v="100000"/>
    <s v="Operational"/>
    <s v="DS3060225 Accrual MSD01"/>
    <n v="10"/>
    <s v="One NZ Call and Data Costs December 24 Accrual Debbie Power L"/>
    <x v="19"/>
    <x v="19"/>
    <x v="6"/>
    <s v="Mobility Charges - December 2024"/>
    <m/>
    <m/>
    <m/>
    <m/>
    <s v="Duleep.DeSilva003@msd.govt.nz"/>
    <m/>
    <m/>
    <m/>
    <m/>
    <m/>
    <m/>
    <m/>
    <m/>
    <m/>
    <m/>
    <m/>
    <m/>
    <s v=" "/>
    <m/>
    <m/>
    <s v=" "/>
    <m/>
    <m/>
    <s v="GL"/>
  </r>
  <r>
    <s v="F25"/>
    <s v="Pd06"/>
    <s v="Dec-24"/>
    <x v="17"/>
    <s v="Spreadsheet"/>
    <s v="Accrual"/>
    <s v="DS3060225 Spreadsheet A 300000045011560 4269106 N"/>
    <s v="MSDCEX"/>
    <s v="Chief Executive Office"/>
    <s v="141000"/>
    <s v="CE - Executive"/>
    <s v="26050"/>
    <s v="Mobile Device Monthly Charges"/>
    <s v="100000"/>
    <s v="Operational"/>
    <s v="DS3060225 Accrual MSD01"/>
    <n v="10"/>
    <s v="One NZ Call and Data Costs December 24 Accrual Debbie Power L"/>
    <x v="19"/>
    <x v="19"/>
    <x v="6"/>
    <s v="Mobility Charges - December 2024"/>
    <m/>
    <m/>
    <m/>
    <m/>
    <s v="Duleep.DeSilva003@msd.govt.nz"/>
    <m/>
    <m/>
    <m/>
    <m/>
    <m/>
    <m/>
    <m/>
    <m/>
    <m/>
    <m/>
    <m/>
    <m/>
    <s v=" "/>
    <m/>
    <m/>
    <s v=" "/>
    <m/>
    <m/>
    <s v="GL"/>
  </r>
  <r>
    <s v="F25"/>
    <s v="Pd06"/>
    <s v="Dec-24"/>
    <x v="17"/>
    <s v="Spreadsheet"/>
    <s v="Accrual"/>
    <s v="DS3060225 Spreadsheet A 300000045011560 4269106 N"/>
    <s v="MSDCEX"/>
    <s v="Chief Executive Office"/>
    <s v="141000"/>
    <s v="CE - Executive"/>
    <s v="26050"/>
    <s v="Mobile Device Monthly Charges"/>
    <s v="100000"/>
    <s v="Operational"/>
    <s v="DS3060225 Accrual MSD01"/>
    <n v="10"/>
    <s v="One NZ Call and Data Costs December 24 Accrual Debbie Power"/>
    <x v="19"/>
    <x v="19"/>
    <x v="6"/>
    <s v="Mobility Charges - December 2024"/>
    <m/>
    <m/>
    <m/>
    <m/>
    <s v="Duleep.DeSilva003@msd.govt.nz"/>
    <m/>
    <m/>
    <m/>
    <m/>
    <m/>
    <m/>
    <m/>
    <m/>
    <m/>
    <m/>
    <m/>
    <m/>
    <s v=" "/>
    <m/>
    <m/>
    <s v=" "/>
    <m/>
    <m/>
    <s v="GL"/>
  </r>
  <r>
    <s v="F25"/>
    <s v="Pd06"/>
    <s v="Dec-24"/>
    <x v="17"/>
    <s v="Spreadsheet"/>
    <s v="Accrual"/>
    <s v="DS3060225 Spreadsheet A 300000045011560 4269106 N"/>
    <s v="MSDCEX"/>
    <s v="Chief Executive Office"/>
    <s v="141000"/>
    <s v="CE - Executive"/>
    <s v="26050"/>
    <s v="Mobile Device Monthly Charges"/>
    <s v="100000"/>
    <s v="Operational"/>
    <s v="DS3060225 Accrual MSD01"/>
    <n v="24.46"/>
    <s v="One NZ Call and Data Costs December 24 Accrual Debbie Power"/>
    <x v="19"/>
    <x v="19"/>
    <x v="6"/>
    <s v="Mobility Charges - December 2024"/>
    <m/>
    <m/>
    <m/>
    <m/>
    <s v="Duleep.DeSilva003@msd.govt.nz"/>
    <m/>
    <m/>
    <m/>
    <m/>
    <m/>
    <m/>
    <m/>
    <m/>
    <m/>
    <m/>
    <m/>
    <m/>
    <s v=" "/>
    <m/>
    <m/>
    <s v=" "/>
    <m/>
    <m/>
    <s v="GL"/>
  </r>
  <r>
    <s v="F25"/>
    <s v="Pd06"/>
    <s v="Dec-24"/>
    <x v="17"/>
    <s v="Spreadsheet"/>
    <s v="Accrual"/>
    <s v="DS3060125 Spreadsheet A 300000045011560 4268937 N"/>
    <s v="MSDCEX"/>
    <s v="Chief Executive Office"/>
    <s v="141000"/>
    <s v="CE - Executive"/>
    <s v="26050"/>
    <s v="Mobile Device Monthly Charges"/>
    <s v="100000"/>
    <s v="Operational"/>
    <s v="DS3060125 Accrual MSD01"/>
    <n v="10"/>
    <s v="One NZ Call and Data Costs November 24 Accrual Debbie Power L"/>
    <x v="19"/>
    <x v="19"/>
    <x v="6"/>
    <s v="Mobility Charges - December 2024"/>
    <m/>
    <m/>
    <m/>
    <m/>
    <s v="Duleep.DeSilva003@msd.govt.nz"/>
    <m/>
    <m/>
    <m/>
    <m/>
    <m/>
    <m/>
    <m/>
    <m/>
    <m/>
    <m/>
    <m/>
    <m/>
    <s v=" "/>
    <m/>
    <m/>
    <s v=" "/>
    <m/>
    <m/>
    <s v="GL"/>
  </r>
  <r>
    <s v="F25"/>
    <s v="Pd06"/>
    <s v="Dec-24"/>
    <x v="17"/>
    <s v="Spreadsheet"/>
    <s v="Accrual"/>
    <s v="DS3060125 Spreadsheet A 300000045011560 4268937 N"/>
    <s v="MSDCEX"/>
    <s v="Chief Executive Office"/>
    <s v="141000"/>
    <s v="CE - Executive"/>
    <s v="26050"/>
    <s v="Mobile Device Monthly Charges"/>
    <s v="100000"/>
    <s v="Operational"/>
    <s v="DS3060125 Accrual MSD01"/>
    <n v="10"/>
    <s v="One NZ Call and Data Costs November 24 Accrual Debbie Power"/>
    <x v="19"/>
    <x v="19"/>
    <x v="6"/>
    <s v="Mobility Charges - December 2024"/>
    <m/>
    <m/>
    <m/>
    <m/>
    <s v="Duleep.DeSilva003@msd.govt.nz"/>
    <m/>
    <m/>
    <m/>
    <m/>
    <m/>
    <m/>
    <m/>
    <m/>
    <m/>
    <m/>
    <m/>
    <m/>
    <s v=" "/>
    <m/>
    <m/>
    <s v=" "/>
    <m/>
    <m/>
    <s v="GL"/>
  </r>
  <r>
    <s v="F25"/>
    <s v="Pd05"/>
    <s v="Nov-24"/>
    <x v="10"/>
    <s v="Payables"/>
    <s v="Purchase Invoices"/>
    <s v="Payables A 4191836000001 4191875 Y"/>
    <s v="MSDCEX"/>
    <s v="Chief Executive Office"/>
    <s v="141000"/>
    <s v="CE - Executive"/>
    <s v="26251"/>
    <s v="Airfares - NZ"/>
    <s v="100000"/>
    <s v="Operational"/>
    <s v="24-11-2024 Purchase Invoices MSD01"/>
    <n v="271.58999999999997"/>
    <s v="Air Debbie Power WLG 09/02/2025"/>
    <x v="20"/>
    <x v="20"/>
    <x v="0"/>
    <s v="Airfare - Wellington to Whangarei"/>
    <s v="Whangarei"/>
    <s v="WO35504"/>
    <m/>
    <m/>
    <s v="svc_Weka.Schedlsa"/>
    <s v="1001034035"/>
    <s v="ORBIT CORPORATE TRAVEL"/>
    <s v="SUPPLIER"/>
    <m/>
    <m/>
    <m/>
    <s v="WO35504"/>
    <d v="2024-11-24T00:00:00"/>
    <m/>
    <m/>
    <m/>
    <m/>
    <s v=" "/>
    <m/>
    <m/>
    <s v=" "/>
    <m/>
    <m/>
    <s v="Sub-ledger"/>
  </r>
  <r>
    <s v="F25"/>
    <s v="Pd05"/>
    <s v="Nov-24"/>
    <x v="10"/>
    <s v="Payables"/>
    <s v="Purchase Invoices"/>
    <s v="Payables A 4191836000001 4191875 Y"/>
    <s v="MSDCEX"/>
    <s v="Chief Executive Office"/>
    <s v="141000"/>
    <s v="CE - Executive"/>
    <s v="26251"/>
    <s v="Airfares - NZ"/>
    <s v="100000"/>
    <s v="Operational"/>
    <s v="24-11-2024 Purchase Invoices MSD01"/>
    <n v="6.55"/>
    <s v="Orbit Fee Debbie Power 09/02/2025"/>
    <x v="20"/>
    <x v="20"/>
    <x v="3"/>
    <s v="Orbit Fee"/>
    <m/>
    <s v="WO35504"/>
    <m/>
    <m/>
    <s v="svc_Weka.Schedlsa"/>
    <s v="1001034035"/>
    <s v="ORBIT CORPORATE TRAVEL"/>
    <s v="SUPPLIER"/>
    <m/>
    <m/>
    <m/>
    <s v="WO35504"/>
    <d v="2024-11-24T00:00:00"/>
    <m/>
    <m/>
    <m/>
    <m/>
    <s v=" "/>
    <m/>
    <m/>
    <s v=" "/>
    <m/>
    <m/>
    <s v="Sub-ledger"/>
  </r>
  <r>
    <s v="F25"/>
    <s v="Pd01"/>
    <s v="Jul-24"/>
    <x v="18"/>
    <s v="Spreadsheet"/>
    <s v="Manual"/>
    <s v="DS3010125 Spreadsheet A 300000045011560 3735868 N"/>
    <s v="MSDCEX"/>
    <s v="Chief Executive Office"/>
    <s v="141000"/>
    <s v="CE - Executive"/>
    <s v="26050"/>
    <s v="Mobile Device Monthly Charges"/>
    <s v="100000"/>
    <s v="Operational"/>
    <s v="DS3010125 Manual MSD01"/>
    <n v="10"/>
    <s v="One NZ Call and Data Costs July 24 Debbie Power"/>
    <x v="19"/>
    <x v="19"/>
    <x v="6"/>
    <s v="Mobility Charges - July 2024"/>
    <m/>
    <m/>
    <m/>
    <m/>
    <s v="Duleep.DeSilva003@msd.govt.nz"/>
    <m/>
    <m/>
    <m/>
    <m/>
    <m/>
    <m/>
    <m/>
    <m/>
    <m/>
    <m/>
    <m/>
    <m/>
    <s v=" "/>
    <m/>
    <m/>
    <s v=" "/>
    <m/>
    <m/>
    <s v="GL"/>
  </r>
  <r>
    <s v="F25"/>
    <s v="Pd01"/>
    <s v="Jul-24"/>
    <x v="18"/>
    <s v="Spreadsheet"/>
    <s v="Manual"/>
    <s v="DS3010125 Spreadsheet A 300000045011560 3735868 N"/>
    <s v="MSDCEX"/>
    <s v="Chief Executive Office"/>
    <s v="141000"/>
    <s v="CE - Executive"/>
    <s v="26050"/>
    <s v="Mobile Device Monthly Charges"/>
    <s v="100000"/>
    <s v="Operational"/>
    <s v="DS3010125 Manual MSD01"/>
    <n v="21.61"/>
    <s v="One NZ Call and Data Costs July 24 Debbie Power"/>
    <x v="19"/>
    <x v="19"/>
    <x v="6"/>
    <s v="Mobility Charges - July 2024"/>
    <m/>
    <m/>
    <m/>
    <m/>
    <s v="Duleep.DeSilva003@msd.govt.nz"/>
    <m/>
    <m/>
    <m/>
    <m/>
    <m/>
    <m/>
    <m/>
    <m/>
    <m/>
    <m/>
    <m/>
    <m/>
    <s v=" "/>
    <m/>
    <m/>
    <s v=" "/>
    <m/>
    <m/>
    <s v="GL"/>
  </r>
  <r>
    <s v="F25"/>
    <s v="Pd01"/>
    <s v="Jul-24"/>
    <x v="18"/>
    <s v="Spreadsheet"/>
    <s v="Manual"/>
    <s v="DS3010125 Spreadsheet A 300000045011560 3735868 N"/>
    <s v="MSDCEX"/>
    <s v="Chief Executive Office"/>
    <s v="141000"/>
    <s v="CE - Executive"/>
    <s v="26050"/>
    <s v="Mobile Device Monthly Charges"/>
    <s v="100000"/>
    <s v="Operational"/>
    <s v="DS3010125 Manual MSD01"/>
    <n v="10"/>
    <s v="One NZ Call and Data Costs July 24 Debbie Power L"/>
    <x v="19"/>
    <x v="19"/>
    <x v="6"/>
    <s v="Mobility Charges - July 2024"/>
    <m/>
    <m/>
    <m/>
    <m/>
    <s v="Duleep.DeSilva003@msd.govt.nz"/>
    <m/>
    <m/>
    <m/>
    <m/>
    <m/>
    <m/>
    <m/>
    <m/>
    <m/>
    <m/>
    <m/>
    <m/>
    <s v=" "/>
    <m/>
    <m/>
    <s v=" "/>
    <m/>
    <m/>
    <s v="GL"/>
  </r>
  <r>
    <s v="F25"/>
    <s v="Pd01"/>
    <s v="Jul-24"/>
    <x v="18"/>
    <s v="Spreadsheet"/>
    <s v="Manual"/>
    <s v="DS3010125 Spreadsheet A 300000045011560 3735868 N"/>
    <s v="MSDCEX"/>
    <s v="Chief Executive Office"/>
    <s v="141000"/>
    <s v="CE - Executive"/>
    <s v="26050"/>
    <s v="Mobile Device Monthly Charges"/>
    <s v="100000"/>
    <s v="Operational"/>
    <s v="DS3010125 Manual MSD01"/>
    <n v="10"/>
    <s v="One NZ Call and Data Costs July 24 Debbie Power L"/>
    <x v="19"/>
    <x v="19"/>
    <x v="6"/>
    <s v="Mobility Charges - July 2024"/>
    <m/>
    <m/>
    <m/>
    <m/>
    <s v="Duleep.DeSilva003@msd.govt.nz"/>
    <m/>
    <m/>
    <m/>
    <m/>
    <m/>
    <m/>
    <m/>
    <m/>
    <m/>
    <m/>
    <m/>
    <m/>
    <s v=" "/>
    <m/>
    <m/>
    <s v=" "/>
    <m/>
    <m/>
    <s v="GL"/>
  </r>
  <r>
    <s v="F25"/>
    <s v="Pd02"/>
    <s v="Aug-24"/>
    <x v="19"/>
    <s v="Spreadsheet"/>
    <s v="Manual"/>
    <s v="DS3020925 Spreadsheet A 300000045011560 3872782 N"/>
    <s v="MSDCEX"/>
    <s v="Chief Executive Office"/>
    <s v="141000"/>
    <s v="CE - Executive"/>
    <s v="26050"/>
    <s v="Mobile Device Monthly Charges"/>
    <s v="100000"/>
    <s v="Operational"/>
    <s v="DS3020925 Manual MSD01"/>
    <n v="10"/>
    <s v="One NZ Call and Data Costs August 24 Debbie Power"/>
    <x v="19"/>
    <x v="19"/>
    <x v="6"/>
    <s v="Mobility Charges - August 2024"/>
    <m/>
    <m/>
    <m/>
    <m/>
    <s v="Duleep.DeSilva003@msd.govt.nz"/>
    <m/>
    <m/>
    <m/>
    <m/>
    <m/>
    <m/>
    <m/>
    <m/>
    <m/>
    <m/>
    <m/>
    <m/>
    <s v=" "/>
    <m/>
    <m/>
    <s v=" "/>
    <m/>
    <m/>
    <s v="GL"/>
  </r>
  <r>
    <s v="F25"/>
    <s v="Pd02"/>
    <s v="Aug-24"/>
    <x v="19"/>
    <s v="Spreadsheet"/>
    <s v="Manual"/>
    <s v="DS3020925 Spreadsheet A 300000045011560 3872782 N"/>
    <s v="MSDCEX"/>
    <s v="Chief Executive Office"/>
    <s v="141000"/>
    <s v="CE - Executive"/>
    <s v="26050"/>
    <s v="Mobile Device Monthly Charges"/>
    <s v="100000"/>
    <s v="Operational"/>
    <s v="DS3020925 Manual MSD01"/>
    <n v="21.17"/>
    <s v="One NZ Call and Data Costs August 24 Debbie Power"/>
    <x v="19"/>
    <x v="19"/>
    <x v="6"/>
    <s v="Mobility Charges - August 2024"/>
    <m/>
    <m/>
    <m/>
    <m/>
    <s v="Duleep.DeSilva003@msd.govt.nz"/>
    <m/>
    <m/>
    <m/>
    <m/>
    <m/>
    <m/>
    <m/>
    <m/>
    <m/>
    <m/>
    <m/>
    <m/>
    <s v=" "/>
    <m/>
    <m/>
    <s v=" "/>
    <m/>
    <m/>
    <s v="GL"/>
  </r>
  <r>
    <s v="F25"/>
    <s v="Pd02"/>
    <s v="Aug-24"/>
    <x v="19"/>
    <s v="Spreadsheet"/>
    <s v="Manual"/>
    <s v="DS3020925 Spreadsheet A 300000045011560 3872782 N"/>
    <s v="MSDCEX"/>
    <s v="Chief Executive Office"/>
    <s v="141000"/>
    <s v="CE - Executive"/>
    <s v="26050"/>
    <s v="Mobile Device Monthly Charges"/>
    <s v="100000"/>
    <s v="Operational"/>
    <s v="DS3020925 Manual MSD01"/>
    <n v="10"/>
    <s v="One NZ Call and Data Costs August 24 Debbie Power L"/>
    <x v="19"/>
    <x v="19"/>
    <x v="6"/>
    <s v="Mobility Charges - August 2024"/>
    <m/>
    <m/>
    <m/>
    <m/>
    <s v="Duleep.DeSilva003@msd.govt.nz"/>
    <m/>
    <m/>
    <m/>
    <m/>
    <m/>
    <m/>
    <m/>
    <m/>
    <m/>
    <m/>
    <m/>
    <m/>
    <s v=" "/>
    <m/>
    <m/>
    <s v=" "/>
    <m/>
    <m/>
    <s v="GL"/>
  </r>
  <r>
    <s v="F25"/>
    <s v="Pd02"/>
    <s v="Aug-24"/>
    <x v="19"/>
    <s v="Spreadsheet"/>
    <s v="Manual"/>
    <s v="DS3020925 Spreadsheet A 300000045011560 3872782 N"/>
    <s v="MSDCEX"/>
    <s v="Chief Executive Office"/>
    <s v="141000"/>
    <s v="CE - Executive"/>
    <s v="26050"/>
    <s v="Mobile Device Monthly Charges"/>
    <s v="100000"/>
    <s v="Operational"/>
    <s v="DS3020925 Manual MSD01"/>
    <n v="10"/>
    <s v="One NZ Call and Data Costs August 24 Debbie Power L"/>
    <x v="19"/>
    <x v="19"/>
    <x v="6"/>
    <s v="Mobility Charges - August 2024"/>
    <m/>
    <m/>
    <m/>
    <m/>
    <s v="Duleep.DeSilva003@msd.govt.nz"/>
    <m/>
    <m/>
    <m/>
    <m/>
    <m/>
    <m/>
    <m/>
    <m/>
    <m/>
    <m/>
    <m/>
    <m/>
    <s v=" "/>
    <m/>
    <m/>
    <s v=" "/>
    <m/>
    <m/>
    <s v="GL"/>
  </r>
  <r>
    <s v="F25"/>
    <s v="Pd03"/>
    <s v="Sep-24"/>
    <x v="20"/>
    <s v="Spreadsheet"/>
    <s v="Manual"/>
    <s v="DS3031125 Spreadsheet A 300000045011560 3970823 N"/>
    <s v="MSDCEX"/>
    <s v="Chief Executive Office"/>
    <s v="141000"/>
    <s v="CE - Executive"/>
    <s v="26050"/>
    <s v="Mobile Device Monthly Charges"/>
    <s v="100000"/>
    <s v="Operational"/>
    <s v="DS3031125 Manual MSD01"/>
    <n v="10"/>
    <s v="One NZ Call and Data Costs September 24 Debbie Power"/>
    <x v="19"/>
    <x v="19"/>
    <x v="6"/>
    <s v="Mobility Charges - September 2024"/>
    <m/>
    <m/>
    <m/>
    <m/>
    <s v="Duleep.DeSilva003@msd.govt.nz"/>
    <m/>
    <m/>
    <m/>
    <m/>
    <m/>
    <m/>
    <m/>
    <m/>
    <m/>
    <m/>
    <m/>
    <m/>
    <s v=" "/>
    <m/>
    <m/>
    <s v=" "/>
    <m/>
    <m/>
    <s v="GL"/>
  </r>
  <r>
    <s v="F25"/>
    <s v="Pd03"/>
    <s v="Sep-24"/>
    <x v="20"/>
    <s v="Spreadsheet"/>
    <s v="Manual"/>
    <s v="DS3031125 Spreadsheet A 300000045011560 3970823 N"/>
    <s v="MSDCEX"/>
    <s v="Chief Executive Office"/>
    <s v="141000"/>
    <s v="CE - Executive"/>
    <s v="26050"/>
    <s v="Mobile Device Monthly Charges"/>
    <s v="100000"/>
    <s v="Operational"/>
    <s v="DS3031125 Manual MSD01"/>
    <n v="63.72"/>
    <s v="One NZ Call and Data Costs September 24 Debbie Power"/>
    <x v="19"/>
    <x v="19"/>
    <x v="6"/>
    <s v="Mobility Charges - September 2024"/>
    <m/>
    <m/>
    <m/>
    <m/>
    <s v="Duleep.DeSilva003@msd.govt.nz"/>
    <m/>
    <m/>
    <m/>
    <m/>
    <m/>
    <m/>
    <m/>
    <m/>
    <m/>
    <m/>
    <m/>
    <m/>
    <s v=" "/>
    <m/>
    <m/>
    <s v=" "/>
    <m/>
    <m/>
    <s v="GL"/>
  </r>
  <r>
    <s v="F25"/>
    <s v="Pd03"/>
    <s v="Sep-24"/>
    <x v="20"/>
    <s v="Spreadsheet"/>
    <s v="Manual"/>
    <s v="DS3031125 Spreadsheet A 300000045011560 3970823 N"/>
    <s v="MSDCEX"/>
    <s v="Chief Executive Office"/>
    <s v="141000"/>
    <s v="CE - Executive"/>
    <s v="26050"/>
    <s v="Mobile Device Monthly Charges"/>
    <s v="100000"/>
    <s v="Operational"/>
    <s v="DS3031125 Manual MSD01"/>
    <n v="10"/>
    <s v="One NZ Call and Data Costs September 24 Debbie Power L"/>
    <x v="19"/>
    <x v="19"/>
    <x v="6"/>
    <s v="Mobility Charges - September 2024"/>
    <m/>
    <m/>
    <m/>
    <m/>
    <s v="Duleep.DeSilva003@msd.govt.nz"/>
    <m/>
    <m/>
    <m/>
    <m/>
    <m/>
    <m/>
    <m/>
    <m/>
    <m/>
    <m/>
    <m/>
    <m/>
    <s v=" "/>
    <m/>
    <m/>
    <s v=" "/>
    <m/>
    <m/>
    <s v="GL"/>
  </r>
  <r>
    <s v="F25"/>
    <s v="Pd03"/>
    <s v="Sep-24"/>
    <x v="20"/>
    <s v="Spreadsheet"/>
    <s v="Manual"/>
    <s v="DS3031125 Spreadsheet A 300000045011560 3970823 N"/>
    <s v="MSDCEX"/>
    <s v="Chief Executive Office"/>
    <s v="141000"/>
    <s v="CE - Executive"/>
    <s v="26050"/>
    <s v="Mobile Device Monthly Charges"/>
    <s v="100000"/>
    <s v="Operational"/>
    <s v="DS3031125 Manual MSD01"/>
    <n v="10"/>
    <s v="One NZ Call and Data Costs September 24 Debbie Power L"/>
    <x v="19"/>
    <x v="19"/>
    <x v="6"/>
    <s v="Mobility Charges - September 2024"/>
    <m/>
    <m/>
    <m/>
    <m/>
    <s v="Duleep.DeSilva003@msd.govt.nz"/>
    <m/>
    <m/>
    <m/>
    <m/>
    <m/>
    <m/>
    <m/>
    <m/>
    <m/>
    <m/>
    <m/>
    <m/>
    <s v=" "/>
    <m/>
    <m/>
    <s v=" "/>
    <m/>
    <m/>
    <s v="GL"/>
  </r>
  <r>
    <s v="F25"/>
    <s v="Pd05"/>
    <s v="Nov-24"/>
    <x v="21"/>
    <s v="Spreadsheet"/>
    <s v="Accrual"/>
    <s v="DS3050925 Spreadsheet A 300000045011560 4206098 N"/>
    <s v="MSDCEX"/>
    <s v="Chief Executive Office"/>
    <s v="141000"/>
    <s v="CE - Executive"/>
    <s v="26050"/>
    <s v="Mobile Device Monthly Charges"/>
    <s v="100000"/>
    <s v="Operational"/>
    <s v="DS3050925 Accrual MSD01"/>
    <n v="10"/>
    <s v="One NZ Call and Data Costs November 24 Accrual Debbie Power L"/>
    <x v="19"/>
    <x v="19"/>
    <x v="6"/>
    <s v="Mobility Charges - November 2024"/>
    <m/>
    <m/>
    <m/>
    <m/>
    <s v="Duleep.DeSilva003@msd.govt.nz"/>
    <m/>
    <m/>
    <m/>
    <m/>
    <m/>
    <m/>
    <m/>
    <m/>
    <m/>
    <m/>
    <m/>
    <m/>
    <s v=" "/>
    <m/>
    <m/>
    <s v=" "/>
    <m/>
    <m/>
    <s v="GL"/>
  </r>
  <r>
    <s v="F25"/>
    <s v="Pd05"/>
    <s v="Nov-24"/>
    <x v="21"/>
    <s v="Spreadsheet"/>
    <s v="Accrual"/>
    <s v="DS3050925 Spreadsheet A 300000045011560 4206098 N"/>
    <s v="MSDCEX"/>
    <s v="Chief Executive Office"/>
    <s v="141000"/>
    <s v="CE - Executive"/>
    <s v="26050"/>
    <s v="Mobile Device Monthly Charges"/>
    <s v="100000"/>
    <s v="Operational"/>
    <s v="DS3050925 Accrual MSD01"/>
    <n v="10"/>
    <s v="One NZ Call and Data Costs November 24 Accrual Debbie Power"/>
    <x v="19"/>
    <x v="19"/>
    <x v="6"/>
    <s v="Mobility Charges - November 2024"/>
    <m/>
    <m/>
    <m/>
    <m/>
    <s v="Duleep.DeSilva003@msd.govt.nz"/>
    <m/>
    <m/>
    <m/>
    <m/>
    <m/>
    <m/>
    <m/>
    <m/>
    <m/>
    <m/>
    <m/>
    <m/>
    <s v=" "/>
    <m/>
    <m/>
    <s v=" "/>
    <m/>
    <m/>
    <s v="GL"/>
  </r>
  <r>
    <s v="F25"/>
    <s v="Pd05"/>
    <s v="Nov-24"/>
    <x v="21"/>
    <s v="Spreadsheet"/>
    <s v="Accrual"/>
    <s v="DS3050925 Spreadsheet A 300000045011560 4206098 N"/>
    <s v="MSDCEX"/>
    <s v="Chief Executive Office"/>
    <s v="141000"/>
    <s v="CE - Executive"/>
    <s v="26050"/>
    <s v="Mobile Device Monthly Charges"/>
    <s v="100000"/>
    <s v="Operational"/>
    <s v="DS3050925 Accrual MSD01"/>
    <n v="10"/>
    <s v="One NZ Call and Data Costs November 24 Accrual Debbie Power L"/>
    <x v="19"/>
    <x v="19"/>
    <x v="6"/>
    <s v="Mobility Charges - November 2024"/>
    <m/>
    <m/>
    <m/>
    <m/>
    <s v="Duleep.DeSilva003@msd.govt.nz"/>
    <m/>
    <m/>
    <m/>
    <m/>
    <m/>
    <m/>
    <m/>
    <m/>
    <m/>
    <m/>
    <m/>
    <m/>
    <s v=" "/>
    <m/>
    <m/>
    <s v=" "/>
    <m/>
    <m/>
    <s v="GL"/>
  </r>
  <r>
    <s v="F25"/>
    <s v="Pd05"/>
    <s v="Nov-24"/>
    <x v="21"/>
    <s v="Spreadsheet"/>
    <s v="Accrual"/>
    <s v="DS3050925 Spreadsheet A 300000045011560 4206098 N"/>
    <s v="MSDCEX"/>
    <s v="Chief Executive Office"/>
    <s v="141000"/>
    <s v="CE - Executive"/>
    <s v="26050"/>
    <s v="Mobile Device Monthly Charges"/>
    <s v="100000"/>
    <s v="Operational"/>
    <s v="DS3050925 Accrual MSD01"/>
    <n v="24.46"/>
    <s v="One NZ Call and Data Costs November 24 Accrual Debbie Power"/>
    <x v="19"/>
    <x v="19"/>
    <x v="6"/>
    <s v="Mobility Charges - November 2024"/>
    <m/>
    <m/>
    <m/>
    <m/>
    <s v="Duleep.DeSilva003@msd.govt.nz"/>
    <m/>
    <m/>
    <m/>
    <m/>
    <m/>
    <m/>
    <m/>
    <m/>
    <m/>
    <m/>
    <m/>
    <m/>
    <s v=" "/>
    <m/>
    <m/>
    <s v=" "/>
    <m/>
    <m/>
    <s v="GL"/>
  </r>
  <r>
    <s v="F25"/>
    <s v="Pd06"/>
    <s v="Dec-24"/>
    <x v="17"/>
    <s v="Spreadsheet"/>
    <s v="Accrual"/>
    <s v="DS3060125 Spreadsheet A 300000045011560 4268937 N"/>
    <s v="MSDCEX"/>
    <s v="Chief Executive Office"/>
    <s v="141000"/>
    <s v="CE - Executive"/>
    <s v="26050"/>
    <s v="Mobile Device Monthly Charges"/>
    <s v="100000"/>
    <s v="Operational"/>
    <s v="DS3060125 Accrual MSD01"/>
    <n v="10"/>
    <s v="One NZ Call and Data Costs November 24 Accrual Debbie Power L"/>
    <x v="19"/>
    <x v="19"/>
    <x v="6"/>
    <s v="Mobility Charges - December 2024"/>
    <m/>
    <m/>
    <m/>
    <m/>
    <s v="Duleep.DeSilva003@msd.govt.nz"/>
    <m/>
    <m/>
    <m/>
    <m/>
    <m/>
    <m/>
    <m/>
    <m/>
    <m/>
    <m/>
    <m/>
    <m/>
    <s v=" "/>
    <m/>
    <m/>
    <s v=" "/>
    <m/>
    <m/>
    <s v="GL"/>
  </r>
  <r>
    <s v="F25"/>
    <s v="Pd06"/>
    <s v="Dec-24"/>
    <x v="17"/>
    <s v="Spreadsheet"/>
    <s v="Accrual"/>
    <s v="DS3060125 Spreadsheet A 300000045011560 4268937 N"/>
    <s v="MSDCEX"/>
    <s v="Chief Executive Office"/>
    <s v="141000"/>
    <s v="CE - Executive"/>
    <s v="26050"/>
    <s v="Mobile Device Monthly Charges"/>
    <s v="100000"/>
    <s v="Operational"/>
    <s v="DS3060125 Accrual MSD01"/>
    <n v="24.46"/>
    <s v="One NZ Call and Data Costs November 24 Accrual Debbie Power"/>
    <x v="19"/>
    <x v="19"/>
    <x v="6"/>
    <s v="Mobility Charges - December 2024"/>
    <m/>
    <m/>
    <m/>
    <m/>
    <s v="Duleep.DeSilva003@msd.govt.nz"/>
    <m/>
    <m/>
    <m/>
    <m/>
    <m/>
    <m/>
    <m/>
    <m/>
    <m/>
    <m/>
    <m/>
    <m/>
    <s v=" "/>
    <m/>
    <m/>
    <s v=" "/>
    <m/>
    <m/>
    <s v="GL"/>
  </r>
  <r>
    <s v="F25"/>
    <s v="Pd06"/>
    <s v="Dec-24"/>
    <x v="15"/>
    <s v="Payables"/>
    <s v="Purchase Invoices"/>
    <s v="Payables A 4270352000001 4270384 Y"/>
    <s v="MSDCEX"/>
    <s v="Chief Executive Office"/>
    <s v="141000"/>
    <s v="CE - Executive"/>
    <s v="26251"/>
    <s v="Airfares - NZ"/>
    <s v="100000"/>
    <s v="Operational"/>
    <s v="18-12-2024 Purchase Invoices MSD01"/>
    <n v="8.1999999999999993"/>
    <s v="Orbit Fee Debbie Power 24/11/2024"/>
    <x v="17"/>
    <x v="17"/>
    <x v="3"/>
    <s v="Orbit Fee"/>
    <m/>
    <s v="WO35673"/>
    <m/>
    <m/>
    <s v="svc_Weka.Schedlsa"/>
    <s v="1001034035"/>
    <s v="ORBIT CORPORATE TRAVEL"/>
    <s v="SUPPLIER"/>
    <m/>
    <m/>
    <m/>
    <s v="WO35673"/>
    <d v="2024-12-18T00:00:00"/>
    <m/>
    <m/>
    <m/>
    <m/>
    <s v=" "/>
    <m/>
    <m/>
    <s v=" "/>
    <m/>
    <m/>
    <s v="Sub-ledger"/>
  </r>
  <r>
    <s v="F25"/>
    <s v="Pd06"/>
    <s v="Dec-24"/>
    <x v="15"/>
    <s v="Payables"/>
    <s v="Purchase Invoices"/>
    <s v="Payables A 4270352000001 4270384 Y"/>
    <s v="MSDCEX"/>
    <s v="Chief Executive Office"/>
    <s v="141000"/>
    <s v="CE - Executive"/>
    <s v="26251"/>
    <s v="Airfares - NZ"/>
    <s v="100000"/>
    <s v="Operational"/>
    <s v="18-12-2024 Purchase Invoices MSD01"/>
    <n v="11.2"/>
    <s v="Orbit Fee Debbie Power 25/11/2024"/>
    <x v="17"/>
    <x v="17"/>
    <x v="3"/>
    <s v="Orbit Fee"/>
    <m/>
    <s v="WO35673"/>
    <m/>
    <m/>
    <s v="svc_Weka.Schedlsa"/>
    <s v="1001034035"/>
    <s v="ORBIT CORPORATE TRAVEL"/>
    <s v="SUPPLIER"/>
    <m/>
    <m/>
    <m/>
    <s v="WO35673"/>
    <d v="2024-12-18T00:00:00"/>
    <m/>
    <m/>
    <m/>
    <m/>
    <s v=" "/>
    <m/>
    <m/>
    <s v=" "/>
    <m/>
    <m/>
    <s v="Sub-ledger"/>
  </r>
  <r>
    <s v="F25"/>
    <s v="Pd06"/>
    <s v="Dec-24"/>
    <x v="15"/>
    <s v="Payables"/>
    <s v="Purchase Invoices"/>
    <s v="Payables A 4270352000001 4270384 Y"/>
    <s v="MSDCEX"/>
    <s v="Chief Executive Office"/>
    <s v="141000"/>
    <s v="CE - Executive"/>
    <s v="26251"/>
    <s v="Airfares - NZ"/>
    <s v="100000"/>
    <s v="Operational"/>
    <s v="18-12-2024 Purchase Invoices MSD01"/>
    <n v="8.1999999999999993"/>
    <s v="Orbit Fee Debbie Power 26/11/2024"/>
    <x v="18"/>
    <x v="18"/>
    <x v="3"/>
    <s v="Orbit Fee"/>
    <m/>
    <s v="WO35673"/>
    <m/>
    <m/>
    <s v="svc_Weka.Schedlsa"/>
    <s v="1001034035"/>
    <s v="ORBIT CORPORATE TRAVEL"/>
    <s v="SUPPLIER"/>
    <m/>
    <m/>
    <m/>
    <s v="WO35673"/>
    <d v="2024-12-18T00:00:00"/>
    <m/>
    <m/>
    <m/>
    <m/>
    <s v=" "/>
    <m/>
    <m/>
    <s v=" "/>
    <m/>
    <m/>
    <s v="Sub-ledger"/>
  </r>
  <r>
    <s v="F25"/>
    <s v="Pd06"/>
    <s v="Dec-24"/>
    <x v="22"/>
    <s v="Payables"/>
    <s v="Purchase Invoices"/>
    <s v="Payables A 4233597000001 4233610 Y"/>
    <s v="MSDCEX"/>
    <s v="Chief Executive Office"/>
    <s v="141000"/>
    <s v="CE - Executive"/>
    <s v="26256"/>
    <s v="Taxi Fares"/>
    <s v="100000"/>
    <s v="Operational"/>
    <s v="10-12-2024 Purchase Invoices MSD01"/>
    <n v="67.53"/>
    <s v="TAXICHARGE NOV CHARGE 2024 -DEBBIE POWER"/>
    <x v="16"/>
    <x v="16"/>
    <x v="4"/>
    <s v="Taxi - The Terrace to Wellington Airport $67.53"/>
    <m/>
    <s v="4374934824"/>
    <m/>
    <m/>
    <s v="svc_Weka.Schedlsa"/>
    <s v="1001030917"/>
    <s v="TAXICHARGE NEW ZEALAND LIMITED"/>
    <s v="SUPPLIER"/>
    <m/>
    <m/>
    <m/>
    <s v="4374934824"/>
    <d v="2024-11-30T00:00:00"/>
    <m/>
    <m/>
    <m/>
    <m/>
    <s v=" "/>
    <m/>
    <m/>
    <s v=" "/>
    <m/>
    <m/>
    <s v="Sub-ledger"/>
  </r>
  <r>
    <s v="F25"/>
    <s v="Pd06"/>
    <s v="Dec-24"/>
    <x v="22"/>
    <s v="Payables"/>
    <s v="Purchase Invoices"/>
    <s v="Payables A 4233597000001 4233610 Y"/>
    <s v="MSDCEX"/>
    <s v="Chief Executive Office"/>
    <s v="141000"/>
    <s v="CE - Executive"/>
    <s v="26256"/>
    <s v="Taxi Fares"/>
    <s v="100000"/>
    <s v="Operational"/>
    <s v="10-12-2024 Purchase Invoices MSD01"/>
    <n v="46.1"/>
    <s v="TAXICHARGE NOV CHARGE 2024 -DEBBIE POWER"/>
    <x v="16"/>
    <x v="16"/>
    <x v="4"/>
    <s v="Taxi - Wellington Airport to The Terrace $46.10"/>
    <m/>
    <s v="4374934824"/>
    <m/>
    <m/>
    <s v="svc_Weka.Schedlsa"/>
    <s v="1001030917"/>
    <s v="TAXICHARGE NEW ZEALAND LIMITED"/>
    <s v="SUPPLIER"/>
    <m/>
    <m/>
    <m/>
    <s v="4374934824"/>
    <d v="2024-11-30T00:00:00"/>
    <m/>
    <m/>
    <m/>
    <m/>
    <s v=" "/>
    <m/>
    <m/>
    <s v=" "/>
    <m/>
    <m/>
    <s v="Sub-ledger"/>
  </r>
  <r>
    <s v="F25"/>
    <s v="Pd06"/>
    <s v="Dec-24"/>
    <x v="22"/>
    <s v="Payables"/>
    <s v="Purchase Invoices"/>
    <s v="Payables A 4233597000001 4233610 Y"/>
    <s v="MSDCEX"/>
    <s v="Chief Executive Office"/>
    <s v="141000"/>
    <s v="CE - Executive"/>
    <s v="26256"/>
    <s v="Taxi Fares"/>
    <s v="100000"/>
    <s v="Operational"/>
    <s v="10-12-2024 Purchase Invoices MSD01"/>
    <n v="99.47"/>
    <s v="TAXICHARGE NOV CHARGE 2024 -DEBBIE POWER"/>
    <x v="17"/>
    <x v="17"/>
    <x v="4"/>
    <s v="Taxi - Auckland Airport to City $99.47"/>
    <m/>
    <s v="4374934824"/>
    <m/>
    <m/>
    <s v="svc_Weka.Schedlsa"/>
    <s v="1001030917"/>
    <s v="TAXICHARGE NEW ZEALAND LIMITED"/>
    <s v="SUPPLIER"/>
    <m/>
    <m/>
    <m/>
    <s v="4374934824"/>
    <d v="2024-11-30T00:00:00"/>
    <m/>
    <m/>
    <m/>
    <m/>
    <s v=" "/>
    <m/>
    <m/>
    <s v=" "/>
    <m/>
    <m/>
    <s v="Sub-ledger"/>
  </r>
  <r>
    <s v="F25"/>
    <s v="Pd06"/>
    <s v="Dec-24"/>
    <x v="22"/>
    <s v="Payables"/>
    <s v="Purchase Invoices"/>
    <s v="Payables A 4233597000001 4233610 Y"/>
    <s v="MSDCEX"/>
    <s v="Chief Executive Office"/>
    <s v="141000"/>
    <s v="CE - Executive"/>
    <s v="26256"/>
    <s v="Taxi Fares"/>
    <s v="100000"/>
    <s v="Operational"/>
    <s v="10-12-2024 Purchase Invoices MSD01"/>
    <n v="11.47"/>
    <s v="TAXICHARGE NOV CHARGE 2024 -DEBBIE POWER"/>
    <x v="17"/>
    <x v="17"/>
    <x v="4"/>
    <s v="Taxi - City to City $11.47"/>
    <m/>
    <s v="4374934824"/>
    <m/>
    <m/>
    <s v="svc_Weka.Schedlsa"/>
    <s v="1001030917"/>
    <s v="TAXICHARGE NEW ZEALAND LIMITED"/>
    <s v="SUPPLIER"/>
    <m/>
    <m/>
    <m/>
    <s v="4374934824"/>
    <d v="2024-11-30T00:00:00"/>
    <m/>
    <m/>
    <m/>
    <m/>
    <s v=" "/>
    <m/>
    <m/>
    <s v=" "/>
    <m/>
    <m/>
    <s v="Sub-ledger"/>
  </r>
  <r>
    <s v="F25"/>
    <s v="Pd06"/>
    <s v="Dec-24"/>
    <x v="22"/>
    <s v="Payables"/>
    <s v="Purchase Invoices"/>
    <s v="Payables A 4233597000001 4233610 Y"/>
    <s v="MSDCEX"/>
    <s v="Chief Executive Office"/>
    <s v="141000"/>
    <s v="CE - Executive"/>
    <s v="26256"/>
    <s v="Taxi Fares"/>
    <s v="100000"/>
    <s v="Operational"/>
    <s v="10-12-2024 Purchase Invoices MSD01"/>
    <n v="90.49"/>
    <s v="TAXICHARGE NOV CHARGE 2024 -DEBBIE POWER"/>
    <x v="17"/>
    <x v="17"/>
    <x v="4"/>
    <s v="Taxi - City to Auckland Airport $90.49"/>
    <m/>
    <s v="4374934824"/>
    <m/>
    <m/>
    <s v="svc_Weka.Schedlsa"/>
    <s v="1001030917"/>
    <s v="TAXICHARGE NEW ZEALAND LIMITED"/>
    <s v="SUPPLIER"/>
    <m/>
    <m/>
    <m/>
    <s v="4374934824"/>
    <d v="2024-11-30T00:00:00"/>
    <m/>
    <m/>
    <m/>
    <m/>
    <s v=" "/>
    <m/>
    <m/>
    <s v=" "/>
    <m/>
    <m/>
    <s v="Sub-ledger"/>
  </r>
  <r>
    <s v="F25"/>
    <s v="Pd06"/>
    <s v="Dec-24"/>
    <x v="22"/>
    <s v="Payables"/>
    <s v="Purchase Invoices"/>
    <s v="Payables A 4233597000001 4233610 Y"/>
    <s v="MSDCEX"/>
    <s v="Chief Executive Office"/>
    <s v="141000"/>
    <s v="CE - Executive"/>
    <s v="26256"/>
    <s v="Taxi Fares"/>
    <s v="100000"/>
    <s v="Operational"/>
    <s v="10-12-2024 Purchase Invoices MSD01"/>
    <n v="73.739999999999995"/>
    <s v="TAXICHARGE NOV CHARGE 2024 -DEBBIE POWER"/>
    <x v="17"/>
    <x v="17"/>
    <x v="4"/>
    <s v="Taxi - Wellington Airport to The Terrace $73.74"/>
    <m/>
    <s v="4374934824"/>
    <m/>
    <m/>
    <s v="svc_Weka.Schedlsa"/>
    <s v="1001030917"/>
    <s v="TAXICHARGE NEW ZEALAND LIMITED"/>
    <s v="SUPPLIER"/>
    <m/>
    <m/>
    <m/>
    <s v="4374934824"/>
    <d v="2024-11-30T00:00:00"/>
    <m/>
    <m/>
    <m/>
    <m/>
    <s v=" "/>
    <m/>
    <m/>
    <s v=" "/>
    <m/>
    <m/>
    <s v="Sub-ledger"/>
  </r>
  <r>
    <s v="F25"/>
    <s v="Pd06"/>
    <s v="Dec-24"/>
    <x v="22"/>
    <s v="Payables"/>
    <s v="Purchase Invoices"/>
    <s v="Payables A 4233597000001 4233610 Y"/>
    <s v="MSDCEX"/>
    <s v="Chief Executive Office"/>
    <s v="141000"/>
    <s v="CE - Executive"/>
    <s v="26256"/>
    <s v="Taxi Fares"/>
    <s v="100000"/>
    <s v="Operational"/>
    <s v="10-12-2024 Purchase Invoices MSD01"/>
    <n v="66.86"/>
    <s v="TAXICHARGE NOV CHARGE 2024 -DEBBIE POWER"/>
    <x v="18"/>
    <x v="18"/>
    <x v="4"/>
    <s v="Taxi - The Terrace to Wellington Airport $66.86"/>
    <m/>
    <s v="4374934824"/>
    <m/>
    <m/>
    <s v="svc_Weka.Schedlsa"/>
    <s v="1001030917"/>
    <s v="TAXICHARGE NEW ZEALAND LIMITED"/>
    <s v="SUPPLIER"/>
    <m/>
    <m/>
    <m/>
    <s v="4374934824"/>
    <d v="2024-11-30T00:00:00"/>
    <m/>
    <m/>
    <m/>
    <m/>
    <s v=" "/>
    <m/>
    <m/>
    <s v=" "/>
    <m/>
    <m/>
    <s v="Sub-ledger"/>
  </r>
  <r>
    <s v="F25"/>
    <s v="Pd02"/>
    <s v="Aug-24"/>
    <x v="4"/>
    <s v="Payables"/>
    <s v="Purchase Invoices"/>
    <s v="Payables A 3790360000001 3790391 Y"/>
    <s v="MSDCEX"/>
    <s v="Chief Executive Office"/>
    <s v="141000"/>
    <s v="CE - Executive"/>
    <s v="26256"/>
    <s v="Taxi Fares"/>
    <s v="100000"/>
    <s v="Operational"/>
    <s v="12-08-2024 Purchase Invoices MSD01"/>
    <n v="0"/>
    <s v="TAXICHARGE JULY CHARGE 24 - DEBBIE POWER"/>
    <x v="21"/>
    <x v="21"/>
    <x v="4"/>
    <s v="Taxi Total Amt $168.34"/>
    <m/>
    <s v="4374933124"/>
    <m/>
    <m/>
    <s v="svc_Weka.Schedlsa"/>
    <s v="1001030917"/>
    <s v="TAXICHARGE NEW ZEALAND LIMITED"/>
    <s v="SUPPLIER"/>
    <m/>
    <m/>
    <m/>
    <s v="4374933124"/>
    <d v="2024-07-31T00:00:00"/>
    <m/>
    <m/>
    <m/>
    <m/>
    <s v=" "/>
    <m/>
    <m/>
    <s v=" "/>
    <m/>
    <m/>
    <s v="Sub-ledger"/>
  </r>
  <r>
    <s v="F25"/>
    <s v="Pd03"/>
    <s v="Sep-24"/>
    <x v="8"/>
    <s v="Payables"/>
    <s v="Purchase Invoices"/>
    <s v="Payables A 3906286000001 3906325 Y"/>
    <s v="MSDCEX"/>
    <s v="Chief Executive Office"/>
    <s v="141000"/>
    <s v="CE - Executive"/>
    <s v="26256"/>
    <s v="Taxi Fares"/>
    <s v="100000"/>
    <s v="Operational"/>
    <s v="13-09-2024 Purchase Invoices MSD01"/>
    <n v="0"/>
    <s v="TAXICHARGE AUGUST CHARGE 24-DEBBIE POWER"/>
    <x v="21"/>
    <x v="21"/>
    <x v="4"/>
    <s v="Taxi Total Amt $347.71"/>
    <m/>
    <s v="4374933524"/>
    <m/>
    <m/>
    <s v="svc_Weka.Schedlsa"/>
    <s v="1001030917"/>
    <s v="TAXICHARGE NEW ZEALAND LIMITED"/>
    <s v="SUPPLIER"/>
    <m/>
    <m/>
    <m/>
    <s v="4374933524"/>
    <d v="2024-08-31T00:00:00"/>
    <m/>
    <m/>
    <m/>
    <m/>
    <s v=" "/>
    <m/>
    <m/>
    <s v=" "/>
    <m/>
    <m/>
    <s v="Sub-ledger"/>
  </r>
  <r>
    <s v="F25"/>
    <s v="Pd05"/>
    <s v="Nov-24"/>
    <x v="14"/>
    <s v="Payables"/>
    <s v="Purchase Invoices"/>
    <s v="Payables A 4110761000001 4110790 Y"/>
    <s v="MSDCEX"/>
    <s v="Chief Executive Office"/>
    <s v="141000"/>
    <s v="CE - Executive"/>
    <s v="26256"/>
    <s v="Taxi Fares"/>
    <s v="100000"/>
    <s v="Operational"/>
    <s v="07-11-2024 Purchase Invoices MSD01"/>
    <n v="0"/>
    <s v="TAXICHARGE OCT CHARGE 2024 -DEBBIE POWER"/>
    <x v="21"/>
    <x v="21"/>
    <x v="4"/>
    <s v="Taxi Total Amt $89.91"/>
    <m/>
    <s v="4374934424"/>
    <m/>
    <m/>
    <s v="svc_Weka.Schedlsa"/>
    <s v="1001030917"/>
    <s v="TAXICHARGE NEW ZEALAND LIMITED"/>
    <s v="SUPPLIER"/>
    <m/>
    <m/>
    <m/>
    <s v="4374934424"/>
    <d v="2024-10-31T00:00:00"/>
    <m/>
    <m/>
    <m/>
    <m/>
    <s v=" "/>
    <m/>
    <m/>
    <s v=" "/>
    <m/>
    <m/>
    <s v="Sub-ledger"/>
  </r>
  <r>
    <s v="F25"/>
    <s v="Pd06"/>
    <s v="Dec-24"/>
    <x v="22"/>
    <s v="Payables"/>
    <s v="Purchase Invoices"/>
    <s v="Payables A 4233597000001 4233610 Y"/>
    <s v="MSDCEX"/>
    <s v="Chief Executive Office"/>
    <s v="141000"/>
    <s v="CE - Executive"/>
    <s v="26256"/>
    <s v="Taxi Fares"/>
    <s v="100000"/>
    <s v="Operational"/>
    <s v="10-12-2024 Purchase Invoices MSD01"/>
    <n v="0"/>
    <s v="TAXICHARGE NOV CHARGE 2024 -DEBBIE POWER"/>
    <x v="21"/>
    <x v="21"/>
    <x v="4"/>
    <s v="Taxi Total Amt $455.66"/>
    <m/>
    <s v="4374934824"/>
    <m/>
    <m/>
    <s v="svc_Weka.Schedlsa"/>
    <s v="1001030917"/>
    <s v="TAXICHARGE NEW ZEALAND LIMITED"/>
    <s v="SUPPLIER"/>
    <m/>
    <m/>
    <m/>
    <s v="4374934824"/>
    <d v="2024-11-30T00:00:00"/>
    <m/>
    <m/>
    <m/>
    <m/>
    <s v=" "/>
    <m/>
    <m/>
    <s v=" "/>
    <m/>
    <m/>
    <s v="Sub-ledger"/>
  </r>
  <r>
    <s v="F25"/>
    <s v="Pd04"/>
    <s v="Oct-24"/>
    <x v="23"/>
    <s v="Payables"/>
    <s v="Purchase Invoices"/>
    <s v="Payables A 4002807000001 4002833 Y"/>
    <s v="MSDCEX"/>
    <s v="Chief Executive Office"/>
    <s v="141000"/>
    <s v="CE - Executive"/>
    <s v="26256"/>
    <s v="Taxi Fares"/>
    <s v="100000"/>
    <s v="Operational"/>
    <s v="08-10-2024 Purchase Invoices MSD01"/>
    <n v="77.86"/>
    <s v="TAXICHARGE SEPT CHARGE 2024 -DEBBIE POWER"/>
    <x v="22"/>
    <x v="21"/>
    <x v="4"/>
    <s v="Taxi Total Amt $77.81"/>
    <m/>
    <s v="4374934024"/>
    <m/>
    <m/>
    <s v="svc_Weka.Schedlsa"/>
    <s v="1001030917"/>
    <s v="TAXICHARGE NEW ZEALAND LIMITED"/>
    <s v="SUPPLIER"/>
    <m/>
    <m/>
    <m/>
    <s v="4374934024"/>
    <d v="2024-09-30T00:00:00"/>
    <m/>
    <m/>
    <m/>
    <m/>
    <s v=" "/>
    <m/>
    <m/>
    <s v=" "/>
    <m/>
    <m/>
    <s v="Sub-ledger"/>
  </r>
  <r>
    <s v="F25"/>
    <s v="Pd05"/>
    <s v="Nov-24"/>
    <x v="14"/>
    <s v="Payables"/>
    <s v="Purchase Invoices"/>
    <s v="Payables A 4110761000001 4110790 Y"/>
    <s v="MSDCEX"/>
    <s v="Chief Executive Office"/>
    <s v="141000"/>
    <s v="CE - Executive"/>
    <s v="26256"/>
    <s v="Taxi Fares"/>
    <s v="100000"/>
    <s v="Operational"/>
    <s v="07-11-2024 Purchase Invoices MSD01"/>
    <n v="47.25"/>
    <s v="TAXICHARGE OCT CHARGE 2024 -DEBBIE POWER"/>
    <x v="22"/>
    <x v="21"/>
    <x v="4"/>
    <s v="Taxi Total Amt $47.25"/>
    <m/>
    <s v="4374934424"/>
    <m/>
    <m/>
    <s v="svc_Weka.Schedlsa"/>
    <s v="1001030917"/>
    <s v="TAXICHARGE NEW ZEALAND LIMITED"/>
    <s v="SUPPLIER"/>
    <m/>
    <m/>
    <m/>
    <s v="4374934424"/>
    <d v="2024-10-31T00:00:00"/>
    <m/>
    <m/>
    <m/>
    <m/>
    <s v=" "/>
    <m/>
    <m/>
    <s v=" "/>
    <m/>
    <m/>
    <s v="Sub-ledg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3840FA-D529-49B8-A787-4D3155A17011}"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L100" firstHeaderRow="1" firstDataRow="4" firstDataCol="3"/>
  <pivotFields count="48">
    <pivotField showAll="0"/>
    <pivotField showAll="0"/>
    <pivotField showAll="0"/>
    <pivotField axis="axisCol" numFmtId="169" showAll="0">
      <items count="25">
        <item x="9"/>
        <item x="2"/>
        <item x="1"/>
        <item x="18"/>
        <item x="0"/>
        <item x="4"/>
        <item x="5"/>
        <item x="6"/>
        <item x="19"/>
        <item x="12"/>
        <item x="8"/>
        <item x="7"/>
        <item x="13"/>
        <item x="20"/>
        <item x="23"/>
        <item x="3"/>
        <item x="14"/>
        <item x="11"/>
        <item x="10"/>
        <item x="21"/>
        <item x="15"/>
        <item x="16"/>
        <item x="17"/>
        <item x="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 showAll="0"/>
    <pivotField axis="axisRow" outline="0" showAll="0" sortType="ascending" defaultSubtotal="0">
      <items count="26">
        <item x="0"/>
        <item x="1"/>
        <item x="2"/>
        <item x="3"/>
        <item x="4"/>
        <item x="5"/>
        <item x="6"/>
        <item x="7"/>
        <item x="8"/>
        <item x="9"/>
        <item x="10"/>
        <item x="11"/>
        <item x="12"/>
        <item x="13"/>
        <item x="14"/>
        <item x="15"/>
        <item x="16"/>
        <item m="1" x="24"/>
        <item x="17"/>
        <item m="1" x="25"/>
        <item x="18"/>
        <item m="1" x="23"/>
        <item x="20"/>
        <item x="19"/>
        <item x="21"/>
        <item x="22"/>
      </items>
    </pivotField>
    <pivotField axis="axisRow" outline="0" showAll="0">
      <items count="25">
        <item x="6"/>
        <item x="1"/>
        <item x="2"/>
        <item x="3"/>
        <item x="7"/>
        <item x="13"/>
        <item x="4"/>
        <item x="8"/>
        <item x="9"/>
        <item x="12"/>
        <item x="5"/>
        <item x="10"/>
        <item x="14"/>
        <item x="15"/>
        <item x="11"/>
        <item x="19"/>
        <item x="0"/>
        <item x="21"/>
        <item x="17"/>
        <item m="1" x="23"/>
        <item x="20"/>
        <item x="18"/>
        <item x="16"/>
        <item m="1" x="22"/>
        <item t="default"/>
      </items>
    </pivotField>
    <pivotField axis="axisRow" outline="0" showAll="0" sortType="ascending" defaultSubtotal="0">
      <items count="7">
        <item x="0"/>
        <item x="1"/>
        <item x="2"/>
        <item x="5"/>
        <item x="6"/>
        <item x="3"/>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x="367"/>
        <item t="default"/>
      </items>
    </pivotField>
    <pivotField axis="axisCol" showAll="0">
      <items count="15">
        <item sd="0" x="0"/>
        <item sd="0" x="1"/>
        <item sd="0" x="2"/>
        <item sd="0" x="3"/>
        <item sd="0" x="4"/>
        <item sd="0" x="5"/>
        <item sd="0" x="6"/>
        <item sd="0" x="7"/>
        <item sd="0" x="8"/>
        <item sd="0" x="9"/>
        <item sd="0" x="10"/>
        <item sd="0" x="11"/>
        <item sd="0" x="12"/>
        <item sd="0" x="13"/>
        <item t="default"/>
      </items>
    </pivotField>
  </pivotFields>
  <rowFields count="3">
    <field x="18"/>
    <field x="19"/>
    <field x="20"/>
  </rowFields>
  <rowItems count="92">
    <i>
      <x/>
      <x v="16"/>
      <x/>
    </i>
    <i r="2">
      <x v="1"/>
    </i>
    <i r="2">
      <x v="2"/>
    </i>
    <i r="2">
      <x v="5"/>
    </i>
    <i r="2">
      <x v="6"/>
    </i>
    <i t="default" r="1">
      <x v="16"/>
    </i>
    <i>
      <x v="1"/>
      <x v="1"/>
      <x/>
    </i>
    <i r="2">
      <x v="5"/>
    </i>
    <i t="default" r="1">
      <x v="1"/>
    </i>
    <i>
      <x v="2"/>
      <x v="2"/>
      <x/>
    </i>
    <i r="2">
      <x v="1"/>
    </i>
    <i r="2">
      <x v="5"/>
    </i>
    <i r="2">
      <x v="6"/>
    </i>
    <i t="default" r="1">
      <x v="2"/>
    </i>
    <i>
      <x v="3"/>
      <x v="3"/>
      <x v="2"/>
    </i>
    <i t="default" r="1">
      <x v="3"/>
    </i>
    <i>
      <x v="4"/>
      <x v="6"/>
      <x/>
    </i>
    <i r="2">
      <x v="5"/>
    </i>
    <i r="2">
      <x v="6"/>
    </i>
    <i t="default" r="1">
      <x v="6"/>
    </i>
    <i>
      <x v="5"/>
      <x v="10"/>
      <x/>
    </i>
    <i r="2">
      <x v="1"/>
    </i>
    <i r="2">
      <x v="2"/>
    </i>
    <i r="2">
      <x v="5"/>
    </i>
    <i r="2">
      <x v="6"/>
    </i>
    <i t="default" r="1">
      <x v="10"/>
    </i>
    <i>
      <x v="6"/>
      <x/>
      <x/>
    </i>
    <i r="2">
      <x v="2"/>
    </i>
    <i r="2">
      <x v="5"/>
    </i>
    <i r="2">
      <x v="6"/>
    </i>
    <i t="default" r="1">
      <x/>
    </i>
    <i>
      <x v="7"/>
      <x v="4"/>
      <x/>
    </i>
    <i r="2">
      <x v="1"/>
    </i>
    <i r="2">
      <x v="5"/>
    </i>
    <i r="2">
      <x v="6"/>
    </i>
    <i t="default" r="1">
      <x v="4"/>
    </i>
    <i>
      <x v="8"/>
      <x v="7"/>
      <x/>
    </i>
    <i r="2">
      <x v="5"/>
    </i>
    <i r="2">
      <x v="6"/>
    </i>
    <i t="default" r="1">
      <x v="7"/>
    </i>
    <i>
      <x v="9"/>
      <x v="8"/>
      <x/>
    </i>
    <i r="2">
      <x v="2"/>
    </i>
    <i r="2">
      <x v="5"/>
    </i>
    <i r="2">
      <x v="6"/>
    </i>
    <i t="default" r="1">
      <x v="8"/>
    </i>
    <i>
      <x v="10"/>
      <x v="11"/>
      <x/>
    </i>
    <i r="2">
      <x v="2"/>
    </i>
    <i r="2">
      <x v="5"/>
    </i>
    <i r="2">
      <x v="6"/>
    </i>
    <i t="default" r="1">
      <x v="11"/>
    </i>
    <i>
      <x v="11"/>
      <x v="14"/>
      <x v="1"/>
    </i>
    <i r="2">
      <x v="3"/>
    </i>
    <i r="2">
      <x v="5"/>
    </i>
    <i t="default" r="1">
      <x v="14"/>
    </i>
    <i>
      <x v="12"/>
      <x v="9"/>
      <x/>
    </i>
    <i r="2">
      <x v="2"/>
    </i>
    <i r="2">
      <x v="5"/>
    </i>
    <i t="default" r="1">
      <x v="9"/>
    </i>
    <i>
      <x v="13"/>
      <x v="5"/>
      <x/>
    </i>
    <i r="2">
      <x v="2"/>
    </i>
    <i r="2">
      <x v="5"/>
    </i>
    <i r="2">
      <x v="6"/>
    </i>
    <i t="default" r="1">
      <x v="5"/>
    </i>
    <i>
      <x v="14"/>
      <x v="12"/>
      <x/>
    </i>
    <i r="2">
      <x v="5"/>
    </i>
    <i t="default" r="1">
      <x v="12"/>
    </i>
    <i>
      <x v="15"/>
      <x v="13"/>
      <x/>
    </i>
    <i r="2">
      <x v="5"/>
    </i>
    <i t="default" r="1">
      <x v="13"/>
    </i>
    <i>
      <x v="16"/>
      <x v="22"/>
      <x/>
    </i>
    <i r="2">
      <x v="5"/>
    </i>
    <i r="2">
      <x v="6"/>
    </i>
    <i t="default" r="1">
      <x v="22"/>
    </i>
    <i>
      <x v="18"/>
      <x v="18"/>
      <x/>
    </i>
    <i r="2">
      <x v="2"/>
    </i>
    <i r="2">
      <x v="5"/>
    </i>
    <i r="2">
      <x v="6"/>
    </i>
    <i t="default" r="1">
      <x v="18"/>
    </i>
    <i>
      <x v="20"/>
      <x v="21"/>
      <x v="2"/>
    </i>
    <i r="2">
      <x v="5"/>
    </i>
    <i r="2">
      <x v="6"/>
    </i>
    <i t="default" r="1">
      <x v="21"/>
    </i>
    <i>
      <x v="22"/>
      <x v="20"/>
      <x/>
    </i>
    <i r="2">
      <x v="5"/>
    </i>
    <i t="default" r="1">
      <x v="20"/>
    </i>
    <i>
      <x v="23"/>
      <x v="15"/>
      <x v="4"/>
    </i>
    <i t="default" r="1">
      <x v="15"/>
    </i>
    <i>
      <x v="24"/>
      <x v="17"/>
      <x v="6"/>
    </i>
    <i t="default" r="1">
      <x v="17"/>
    </i>
    <i>
      <x v="25"/>
      <x v="17"/>
      <x v="6"/>
    </i>
    <i t="default" r="1">
      <x v="17"/>
    </i>
    <i t="grand">
      <x/>
    </i>
  </rowItems>
  <colFields count="3">
    <field x="47"/>
    <field x="46"/>
    <field x="3"/>
  </colFields>
  <colItems count="9">
    <i>
      <x v="5"/>
    </i>
    <i>
      <x v="6"/>
    </i>
    <i>
      <x v="7"/>
    </i>
    <i>
      <x v="8"/>
    </i>
    <i>
      <x v="9"/>
    </i>
    <i>
      <x v="10"/>
    </i>
    <i>
      <x v="11"/>
    </i>
    <i>
      <x v="12"/>
    </i>
    <i t="grand">
      <x/>
    </i>
  </colItems>
  <dataFields count="1">
    <dataField name="Sum of Journal Line Amount (Net, NZD)" fld="16" baseField="0" baseItem="0" numFmtId="170"/>
  </dataFields>
  <formats count="4">
    <format dxfId="19">
      <pivotArea outline="0" collapsedLevelsAreSubtotals="1" fieldPosition="0"/>
    </format>
    <format dxfId="18">
      <pivotArea field="3" type="button" dataOnly="0" labelOnly="1" outline="0" axis="axisCol" fieldPosition="2"/>
    </format>
    <format dxfId="17">
      <pivotArea type="topRight" dataOnly="0" labelOnly="1" outline="0" fieldPosition="0"/>
    </format>
    <format dxfId="1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56B463-FC5F-4407-982A-CA7A7E9484B1}"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K32" firstHeaderRow="1" firstDataRow="4" firstDataCol="2"/>
  <pivotFields count="48">
    <pivotField showAll="0"/>
    <pivotField showAll="0"/>
    <pivotField showAll="0"/>
    <pivotField axis="axisCol" numFmtId="169" showAll="0">
      <items count="25">
        <item x="9"/>
        <item x="2"/>
        <item x="1"/>
        <item x="18"/>
        <item x="0"/>
        <item x="4"/>
        <item x="5"/>
        <item x="6"/>
        <item x="19"/>
        <item x="12"/>
        <item x="8"/>
        <item x="7"/>
        <item x="13"/>
        <item x="20"/>
        <item x="23"/>
        <item x="3"/>
        <item x="14"/>
        <item x="11"/>
        <item x="10"/>
        <item x="21"/>
        <item x="15"/>
        <item x="16"/>
        <item x="17"/>
        <item x="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 showAll="0"/>
    <pivotField axis="axisRow" outline="0" multipleItemSelectionAllowed="1" showAll="0" sortType="ascending" defaultSubtotal="0">
      <items count="26">
        <item x="0"/>
        <item x="1"/>
        <item x="2"/>
        <item x="3"/>
        <item x="4"/>
        <item x="5"/>
        <item x="6"/>
        <item x="7"/>
        <item x="8"/>
        <item x="9"/>
        <item x="10"/>
        <item x="11"/>
        <item x="12"/>
        <item x="13"/>
        <item x="14"/>
        <item x="15"/>
        <item x="16"/>
        <item m="1" x="24"/>
        <item x="17"/>
        <item m="1" x="25"/>
        <item x="18"/>
        <item m="1" x="23"/>
        <item x="20"/>
        <item x="19"/>
        <item x="21"/>
        <item x="22"/>
      </items>
    </pivotField>
    <pivotField axis="axisRow" outline="0" showAll="0">
      <items count="25">
        <item x="6"/>
        <item x="1"/>
        <item x="2"/>
        <item x="3"/>
        <item x="7"/>
        <item x="13"/>
        <item x="4"/>
        <item x="8"/>
        <item x="9"/>
        <item x="12"/>
        <item x="5"/>
        <item x="10"/>
        <item x="14"/>
        <item x="15"/>
        <item x="11"/>
        <item x="19"/>
        <item x="0"/>
        <item x="21"/>
        <item m="1" x="23"/>
        <item x="20"/>
        <item x="17"/>
        <item x="18"/>
        <item x="16"/>
        <item m="1" x="22"/>
        <item t="default"/>
      </items>
    </pivotField>
    <pivotField outline="0"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x="367"/>
        <item t="default"/>
      </items>
    </pivotField>
    <pivotField axis="axisCol" showAll="0">
      <items count="15">
        <item sd="0" x="0"/>
        <item sd="0" x="1"/>
        <item sd="0" x="2"/>
        <item sd="0" x="3"/>
        <item sd="0" x="4"/>
        <item sd="0" x="5"/>
        <item sd="0" x="6"/>
        <item sd="0" x="7"/>
        <item sd="0" x="8"/>
        <item sd="0" x="9"/>
        <item sd="0" x="10"/>
        <item sd="0" x="11"/>
        <item sd="0" x="12"/>
        <item sd="0" x="13"/>
        <item t="default"/>
      </items>
    </pivotField>
  </pivotFields>
  <rowFields count="2">
    <field x="18"/>
    <field x="19"/>
  </rowFields>
  <rowItems count="24">
    <i>
      <x/>
      <x v="16"/>
    </i>
    <i>
      <x v="1"/>
      <x v="1"/>
    </i>
    <i>
      <x v="2"/>
      <x v="2"/>
    </i>
    <i>
      <x v="3"/>
      <x v="3"/>
    </i>
    <i>
      <x v="4"/>
      <x v="6"/>
    </i>
    <i>
      <x v="5"/>
      <x v="10"/>
    </i>
    <i>
      <x v="6"/>
      <x/>
    </i>
    <i>
      <x v="7"/>
      <x v="4"/>
    </i>
    <i>
      <x v="8"/>
      <x v="7"/>
    </i>
    <i>
      <x v="9"/>
      <x v="8"/>
    </i>
    <i>
      <x v="10"/>
      <x v="11"/>
    </i>
    <i>
      <x v="11"/>
      <x v="14"/>
    </i>
    <i>
      <x v="12"/>
      <x v="9"/>
    </i>
    <i>
      <x v="13"/>
      <x v="5"/>
    </i>
    <i>
      <x v="14"/>
      <x v="12"/>
    </i>
    <i>
      <x v="15"/>
      <x v="13"/>
    </i>
    <i>
      <x v="16"/>
      <x v="22"/>
    </i>
    <i>
      <x v="18"/>
      <x v="20"/>
    </i>
    <i>
      <x v="20"/>
      <x v="21"/>
    </i>
    <i>
      <x v="22"/>
      <x v="19"/>
    </i>
    <i>
      <x v="23"/>
      <x v="15"/>
    </i>
    <i>
      <x v="24"/>
      <x v="17"/>
    </i>
    <i>
      <x v="25"/>
      <x v="17"/>
    </i>
    <i t="grand">
      <x/>
    </i>
  </rowItems>
  <colFields count="3">
    <field x="47"/>
    <field x="46"/>
    <field x="3"/>
  </colFields>
  <colItems count="9">
    <i>
      <x v="5"/>
    </i>
    <i>
      <x v="6"/>
    </i>
    <i>
      <x v="7"/>
    </i>
    <i>
      <x v="8"/>
    </i>
    <i>
      <x v="9"/>
    </i>
    <i>
      <x v="10"/>
    </i>
    <i>
      <x v="11"/>
    </i>
    <i>
      <x v="12"/>
    </i>
    <i t="grand">
      <x/>
    </i>
  </colItems>
  <dataFields count="1">
    <dataField name="Sum of Journal Line Amount (Net, NZD)" fld="16" baseField="0" baseItem="0" numFmtId="170"/>
  </dataFields>
  <formats count="4">
    <format dxfId="15">
      <pivotArea outline="0" collapsedLevelsAreSubtotals="1" fieldPosition="0"/>
    </format>
    <format dxfId="14">
      <pivotArea field="3" type="button" dataOnly="0" labelOnly="1" outline="0" axis="axisCol" fieldPosition="2"/>
    </format>
    <format dxfId="13">
      <pivotArea type="topRight" dataOnly="0" labelOnly="1" outline="0" fieldPosition="0"/>
    </format>
    <format dxfId="1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14A01DA-77FB-431E-8A9F-6643CB271618}"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J28" firstHeaderRow="1" firstDataRow="4" firstDataCol="2"/>
  <pivotFields count="48">
    <pivotField showAll="0"/>
    <pivotField showAll="0"/>
    <pivotField showAll="0"/>
    <pivotField axis="axisCol" numFmtId="169" showAll="0">
      <items count="25">
        <item x="9"/>
        <item x="2"/>
        <item x="1"/>
        <item x="18"/>
        <item x="0"/>
        <item x="4"/>
        <item x="5"/>
        <item x="6"/>
        <item x="19"/>
        <item x="12"/>
        <item x="8"/>
        <item x="7"/>
        <item x="13"/>
        <item x="20"/>
        <item x="23"/>
        <item x="3"/>
        <item x="10"/>
        <item x="11"/>
        <item x="14"/>
        <item x="21"/>
        <item x="22"/>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 showAll="0"/>
    <pivotField axis="axisRow" outline="0" multipleItemSelectionAllowed="1" showAll="0" sortType="ascending" defaultSubtotal="0">
      <items count="26">
        <item h="1" x="0"/>
        <item x="1"/>
        <item x="2"/>
        <item x="3"/>
        <item x="4"/>
        <item x="5"/>
        <item x="6"/>
        <item x="7"/>
        <item x="8"/>
        <item x="9"/>
        <item x="10"/>
        <item h="1" x="11"/>
        <item x="12"/>
        <item x="13"/>
        <item x="14"/>
        <item x="15"/>
        <item x="16"/>
        <item m="1" x="24"/>
        <item x="17"/>
        <item m="1" x="25"/>
        <item x="18"/>
        <item m="1" x="23"/>
        <item x="20"/>
        <item h="1" x="19"/>
        <item x="21"/>
        <item h="1" x="22"/>
      </items>
    </pivotField>
    <pivotField axis="axisRow" outline="0" showAll="0">
      <items count="25">
        <item x="6"/>
        <item x="1"/>
        <item x="2"/>
        <item x="3"/>
        <item x="7"/>
        <item x="13"/>
        <item x="4"/>
        <item x="8"/>
        <item x="9"/>
        <item x="12"/>
        <item x="5"/>
        <item x="10"/>
        <item x="14"/>
        <item x="15"/>
        <item x="11"/>
        <item x="19"/>
        <item x="0"/>
        <item x="21"/>
        <item x="17"/>
        <item m="1" x="23"/>
        <item x="20"/>
        <item x="16"/>
        <item x="18"/>
        <item m="1" x="22"/>
        <item t="default"/>
      </items>
    </pivotField>
    <pivotField outline="0"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x="367"/>
        <item t="default"/>
      </items>
    </pivotField>
    <pivotField axis="axisCol" showAll="0">
      <items count="15">
        <item sd="0" x="0"/>
        <item sd="0" x="1"/>
        <item sd="0" x="2"/>
        <item sd="0" x="3"/>
        <item sd="0" x="4"/>
        <item sd="0" x="5"/>
        <item sd="0" x="6"/>
        <item sd="0" x="7"/>
        <item sd="0" x="8"/>
        <item sd="0" x="9"/>
        <item sd="0" x="10"/>
        <item sd="0" x="11"/>
        <item sd="0" x="12"/>
        <item sd="0" x="13"/>
        <item t="default"/>
      </items>
    </pivotField>
  </pivotFields>
  <rowFields count="2">
    <field x="18"/>
    <field x="19"/>
  </rowFields>
  <rowItems count="20">
    <i>
      <x v="1"/>
      <x v="1"/>
    </i>
    <i>
      <x v="2"/>
      <x v="2"/>
    </i>
    <i>
      <x v="3"/>
      <x v="3"/>
    </i>
    <i>
      <x v="4"/>
      <x v="6"/>
    </i>
    <i>
      <x v="5"/>
      <x v="10"/>
    </i>
    <i>
      <x v="6"/>
      <x/>
    </i>
    <i>
      <x v="7"/>
      <x v="4"/>
    </i>
    <i>
      <x v="8"/>
      <x v="7"/>
    </i>
    <i>
      <x v="9"/>
      <x v="8"/>
    </i>
    <i>
      <x v="10"/>
      <x v="11"/>
    </i>
    <i>
      <x v="12"/>
      <x v="9"/>
    </i>
    <i>
      <x v="13"/>
      <x v="5"/>
    </i>
    <i>
      <x v="14"/>
      <x v="12"/>
    </i>
    <i>
      <x v="15"/>
      <x v="13"/>
    </i>
    <i>
      <x v="16"/>
      <x v="21"/>
    </i>
    <i>
      <x v="18"/>
      <x v="18"/>
    </i>
    <i>
      <x v="20"/>
      <x v="22"/>
    </i>
    <i>
      <x v="22"/>
      <x v="20"/>
    </i>
    <i>
      <x v="24"/>
      <x v="17"/>
    </i>
    <i t="grand">
      <x/>
    </i>
  </rowItems>
  <colFields count="3">
    <field x="47"/>
    <field x="46"/>
    <field x="3"/>
  </colFields>
  <colItems count="8">
    <i>
      <x v="5"/>
    </i>
    <i>
      <x v="6"/>
    </i>
    <i>
      <x v="8"/>
    </i>
    <i>
      <x v="9"/>
    </i>
    <i>
      <x v="10"/>
    </i>
    <i>
      <x v="11"/>
    </i>
    <i>
      <x v="12"/>
    </i>
    <i t="grand">
      <x/>
    </i>
  </colItems>
  <dataFields count="1">
    <dataField name="Sum of Journal Line Amount (Net, NZD)" fld="16" baseField="0" baseItem="0" numFmtId="170"/>
  </dataFields>
  <formats count="7">
    <format dxfId="11">
      <pivotArea outline="0" collapsedLevelsAreSubtotals="1" fieldPosition="0"/>
    </format>
    <format dxfId="10">
      <pivotArea field="47" type="button" dataOnly="0" labelOnly="1" outline="0" axis="axisCol" fieldPosition="0"/>
    </format>
    <format dxfId="9">
      <pivotArea field="46" type="button" dataOnly="0" labelOnly="1" outline="0" axis="axisCol" fieldPosition="1"/>
    </format>
    <format dxfId="8">
      <pivotArea field="3" type="button" dataOnly="0" labelOnly="1" outline="0" axis="axisCol" fieldPosition="2"/>
    </format>
    <format dxfId="7">
      <pivotArea type="topRight" dataOnly="0" labelOnly="1" outline="0" fieldPosition="0"/>
    </format>
    <format dxfId="6">
      <pivotArea dataOnly="0" labelOnly="1" fieldPosition="0">
        <references count="1">
          <reference field="47" count="6">
            <x v="5"/>
            <x v="6"/>
            <x v="7"/>
            <x v="8"/>
            <x v="9"/>
            <x v="10"/>
          </reference>
        </references>
      </pivotArea>
    </format>
    <format dxfId="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EEA2A4C-3F36-4800-96F2-162C043BD812}"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J80" firstHeaderRow="1" firstDataRow="2" firstDataCol="3"/>
  <pivotFields count="27">
    <pivotField numFmtId="17" showAll="0"/>
    <pivotField axis="axisCol" showAll="0">
      <items count="7">
        <item x="0"/>
        <item x="2"/>
        <item x="3"/>
        <item x="1"/>
        <item x="4"/>
        <item x="5"/>
        <item t="default"/>
      </items>
    </pivotField>
    <pivotField showAll="0"/>
    <pivotField showAll="0"/>
    <pivotField showAll="0"/>
    <pivotField showAll="0"/>
    <pivotField showAll="0"/>
    <pivotField showAll="0"/>
    <pivotField showAll="0"/>
    <pivotField showAll="0"/>
    <pivotField axis="axisRow" outline="0" showAll="0" defaultSubtotal="0">
      <items count="5">
        <item x="0"/>
        <item x="3"/>
        <item x="2"/>
        <item x="1"/>
        <item x="4"/>
      </items>
    </pivotField>
    <pivotField axis="axisRow" outline="0" showAll="0" sortType="ascending" defaultSubtotal="0">
      <items count="20">
        <item x="0"/>
        <item x="1"/>
        <item x="2"/>
        <item x="3"/>
        <item x="4"/>
        <item x="5"/>
        <item x="6"/>
        <item x="7"/>
        <item x="8"/>
        <item x="9"/>
        <item x="10"/>
        <item x="11"/>
        <item x="12"/>
        <item x="13"/>
        <item x="14"/>
        <item x="15"/>
        <item x="16"/>
        <item x="17"/>
        <item x="18"/>
        <item x="19"/>
      </items>
    </pivotField>
    <pivotField axis="axisRow" outline="0" showAll="0" sortType="ascending">
      <items count="21">
        <item x="6"/>
        <item x="1"/>
        <item x="2"/>
        <item x="3"/>
        <item x="7"/>
        <item x="19"/>
        <item x="13"/>
        <item x="4"/>
        <item x="16"/>
        <item x="8"/>
        <item x="9"/>
        <item x="12"/>
        <item x="17"/>
        <item x="5"/>
        <item x="18"/>
        <item x="10"/>
        <item x="14"/>
        <item x="15"/>
        <item x="11"/>
        <item x="0"/>
        <item t="default"/>
      </items>
    </pivotField>
    <pivotField showAll="0"/>
    <pivotField showAll="0"/>
    <pivotField numFmtId="14" showAll="0"/>
    <pivotField showAll="0"/>
    <pivotField showAll="0"/>
    <pivotField dataField="1" showAll="0"/>
    <pivotField showAll="0"/>
    <pivotField showAll="0"/>
    <pivotField showAll="0"/>
    <pivotField showAll="0"/>
    <pivotField showAll="0"/>
    <pivotField showAll="0"/>
    <pivotField showAll="0"/>
    <pivotField showAll="0"/>
  </pivotFields>
  <rowFields count="3">
    <field x="11"/>
    <field x="12"/>
    <field x="10"/>
  </rowFields>
  <rowItems count="76">
    <i>
      <x/>
      <x v="19"/>
      <x/>
    </i>
    <i r="2">
      <x v="1"/>
    </i>
    <i r="2">
      <x v="2"/>
    </i>
    <i r="2">
      <x v="3"/>
    </i>
    <i t="default" r="1">
      <x v="19"/>
    </i>
    <i>
      <x v="1"/>
      <x v="1"/>
      <x v="3"/>
    </i>
    <i t="default" r="1">
      <x v="1"/>
    </i>
    <i>
      <x v="2"/>
      <x v="2"/>
      <x v="1"/>
    </i>
    <i r="2">
      <x v="3"/>
    </i>
    <i t="default" r="1">
      <x v="2"/>
    </i>
    <i>
      <x v="3"/>
      <x v="3"/>
      <x v="2"/>
    </i>
    <i r="2">
      <x v="3"/>
    </i>
    <i t="default" r="1">
      <x v="3"/>
    </i>
    <i>
      <x v="4"/>
      <x v="7"/>
      <x v="3"/>
    </i>
    <i t="default" r="1">
      <x v="7"/>
    </i>
    <i>
      <x v="5"/>
      <x v="13"/>
      <x/>
    </i>
    <i r="2">
      <x v="1"/>
    </i>
    <i r="2">
      <x v="2"/>
    </i>
    <i r="2">
      <x v="3"/>
    </i>
    <i t="default" r="1">
      <x v="13"/>
    </i>
    <i>
      <x v="6"/>
      <x/>
      <x/>
    </i>
    <i r="2">
      <x v="2"/>
    </i>
    <i r="2">
      <x v="3"/>
    </i>
    <i t="default" r="1">
      <x/>
    </i>
    <i>
      <x v="7"/>
      <x v="4"/>
      <x/>
    </i>
    <i r="2">
      <x v="1"/>
    </i>
    <i r="2">
      <x v="3"/>
    </i>
    <i t="default" r="1">
      <x v="4"/>
    </i>
    <i>
      <x v="8"/>
      <x v="9"/>
      <x/>
    </i>
    <i r="2">
      <x v="3"/>
    </i>
    <i t="default" r="1">
      <x v="9"/>
    </i>
    <i>
      <x v="9"/>
      <x v="10"/>
      <x/>
    </i>
    <i r="2">
      <x v="2"/>
    </i>
    <i r="2">
      <x v="3"/>
    </i>
    <i t="default" r="1">
      <x v="10"/>
    </i>
    <i>
      <x v="10"/>
      <x v="15"/>
      <x/>
    </i>
    <i r="2">
      <x v="2"/>
    </i>
    <i r="2">
      <x v="3"/>
    </i>
    <i t="default" r="1">
      <x v="15"/>
    </i>
    <i>
      <x v="11"/>
      <x v="18"/>
      <x/>
    </i>
    <i r="2">
      <x v="1"/>
    </i>
    <i r="2">
      <x v="2"/>
    </i>
    <i r="2">
      <x v="3"/>
    </i>
    <i r="2">
      <x v="4"/>
    </i>
    <i t="default" r="1">
      <x v="18"/>
    </i>
    <i>
      <x v="12"/>
      <x v="11"/>
      <x/>
    </i>
    <i r="2">
      <x v="2"/>
    </i>
    <i r="2">
      <x v="3"/>
    </i>
    <i t="default" r="1">
      <x v="11"/>
    </i>
    <i>
      <x v="13"/>
      <x v="6"/>
      <x/>
    </i>
    <i r="2">
      <x v="2"/>
    </i>
    <i r="2">
      <x v="3"/>
    </i>
    <i t="default" r="1">
      <x v="6"/>
    </i>
    <i>
      <x v="14"/>
      <x v="16"/>
      <x/>
    </i>
    <i r="2">
      <x v="3"/>
    </i>
    <i t="default" r="1">
      <x v="16"/>
    </i>
    <i>
      <x v="15"/>
      <x v="17"/>
      <x/>
    </i>
    <i r="2">
      <x v="3"/>
    </i>
    <i t="default" r="1">
      <x v="17"/>
    </i>
    <i>
      <x v="16"/>
      <x v="8"/>
      <x/>
    </i>
    <i r="2">
      <x v="3"/>
    </i>
    <i t="default" r="1">
      <x v="8"/>
    </i>
    <i>
      <x v="17"/>
      <x v="12"/>
      <x/>
    </i>
    <i r="2">
      <x v="2"/>
    </i>
    <i r="2">
      <x v="3"/>
    </i>
    <i t="default" r="1">
      <x v="12"/>
    </i>
    <i r="1">
      <x v="14"/>
      <x v="2"/>
    </i>
    <i r="2">
      <x v="3"/>
    </i>
    <i t="default" r="1">
      <x v="14"/>
    </i>
    <i>
      <x v="18"/>
      <x v="14"/>
      <x/>
    </i>
    <i r="2">
      <x v="3"/>
    </i>
    <i t="default" r="1">
      <x v="14"/>
    </i>
    <i>
      <x v="19"/>
      <x v="5"/>
      <x/>
    </i>
    <i r="2">
      <x v="3"/>
    </i>
    <i t="default" r="1">
      <x v="5"/>
    </i>
    <i t="grand">
      <x/>
    </i>
  </rowItems>
  <colFields count="1">
    <field x="1"/>
  </colFields>
  <colItems count="7">
    <i>
      <x/>
    </i>
    <i>
      <x v="1"/>
    </i>
    <i>
      <x v="2"/>
    </i>
    <i>
      <x v="3"/>
    </i>
    <i>
      <x v="4"/>
    </i>
    <i>
      <x v="5"/>
    </i>
    <i t="grand">
      <x/>
    </i>
  </colItems>
  <dataFields count="1">
    <dataField name="Sum of Amount excl GST" fld="18" baseField="0" baseItem="0" numFmtId="170"/>
  </dataFields>
  <formats count="5">
    <format dxfId="4">
      <pivotArea outline="0" collapsedLevelsAreSubtotals="1" fieldPosition="0"/>
    </format>
    <format dxfId="3">
      <pivotArea field="1" type="button" dataOnly="0" labelOnly="1" outline="0" axis="axisCol" fieldPosition="0"/>
    </format>
    <format dxfId="2">
      <pivotArea type="topRight" dataOnly="0" labelOnly="1" outline="0" fieldPosition="0"/>
    </format>
    <format dxfId="1">
      <pivotArea dataOnly="0" labelOnly="1" fieldPosition="0">
        <references count="1">
          <reference field="1"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61"/>
  <sheetViews>
    <sheetView zoomScaleNormal="100" workbookViewId="0">
      <selection activeCell="A15" sqref="A15"/>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66" scale="86" orientation="landscape" r:id="rId9"/>
  <headerFooter>
    <oddHeader>&amp;C&amp;"Calibri"&amp;10&amp;K000000 IN-CONFIDENCE&amp;1#_x000D_</oddHead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K61"/>
  <sheetViews>
    <sheetView tabSelected="1" zoomScaleNormal="100" workbookViewId="0">
      <selection activeCell="B7" sqref="B7:F7"/>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376" t="s">
        <v>51</v>
      </c>
      <c r="B1" s="376"/>
      <c r="C1" s="376"/>
      <c r="D1" s="376"/>
      <c r="E1" s="376"/>
      <c r="F1" s="376"/>
      <c r="G1" s="46"/>
      <c r="H1" s="46"/>
      <c r="I1" s="46"/>
      <c r="J1" s="46"/>
      <c r="K1" s="46"/>
    </row>
    <row r="2" spans="1:11" ht="21" customHeight="1" x14ac:dyDescent="0.25">
      <c r="A2" s="4" t="s">
        <v>52</v>
      </c>
      <c r="B2" s="377" t="s">
        <v>170</v>
      </c>
      <c r="C2" s="377"/>
      <c r="D2" s="377"/>
      <c r="E2" s="377"/>
      <c r="F2" s="377"/>
      <c r="G2" s="46"/>
      <c r="H2" s="46"/>
      <c r="I2" s="46"/>
      <c r="J2" s="46"/>
      <c r="K2" s="46"/>
    </row>
    <row r="3" spans="1:11" ht="21" customHeight="1" x14ac:dyDescent="0.25">
      <c r="A3" s="4" t="s">
        <v>53</v>
      </c>
      <c r="B3" s="377" t="s">
        <v>171</v>
      </c>
      <c r="C3" s="377"/>
      <c r="D3" s="377"/>
      <c r="E3" s="377"/>
      <c r="F3" s="377"/>
      <c r="G3" s="46"/>
      <c r="H3" s="46"/>
      <c r="I3" s="46"/>
      <c r="J3" s="46"/>
      <c r="K3" s="46"/>
    </row>
    <row r="4" spans="1:11" ht="21" customHeight="1" x14ac:dyDescent="0.25">
      <c r="A4" s="4" t="s">
        <v>54</v>
      </c>
      <c r="B4" s="378">
        <v>45474</v>
      </c>
      <c r="C4" s="378"/>
      <c r="D4" s="378"/>
      <c r="E4" s="378"/>
      <c r="F4" s="378"/>
      <c r="G4" s="46"/>
      <c r="H4" s="46"/>
      <c r="I4" s="46"/>
      <c r="J4" s="46"/>
      <c r="K4" s="46"/>
    </row>
    <row r="5" spans="1:11" ht="21" customHeight="1" x14ac:dyDescent="0.25">
      <c r="A5" s="4" t="s">
        <v>55</v>
      </c>
      <c r="B5" s="378">
        <v>45838</v>
      </c>
      <c r="C5" s="378"/>
      <c r="D5" s="378"/>
      <c r="E5" s="378"/>
      <c r="F5" s="378"/>
      <c r="G5" s="46"/>
      <c r="H5" s="46"/>
      <c r="I5" s="46"/>
      <c r="J5" s="46"/>
      <c r="K5" s="46"/>
    </row>
    <row r="6" spans="1:11" ht="21" customHeight="1" x14ac:dyDescent="0.25">
      <c r="A6" s="4" t="s">
        <v>56</v>
      </c>
      <c r="B6" s="375" t="str">
        <f>IF(AND(Travel!B7&lt;&gt;A30,Hospitality!B7&lt;&gt;A30,'All other expenses'!B7&lt;&gt;A30,'Gifts and benefits'!B7&lt;&gt;A30),A31,IF(AND(Travel!B7=A30,Hospitality!B7=A30,'All other expenses'!B7=A30,'Gifts and benefits'!B7=A30),A33,A32))</f>
        <v>Data and totals checked on all sheets</v>
      </c>
      <c r="C6" s="375"/>
      <c r="D6" s="375"/>
      <c r="E6" s="375"/>
      <c r="F6" s="375"/>
      <c r="G6" s="34"/>
      <c r="H6" s="46"/>
      <c r="I6" s="46"/>
      <c r="J6" s="46"/>
      <c r="K6" s="46"/>
    </row>
    <row r="7" spans="1:11" ht="21" customHeight="1" x14ac:dyDescent="0.25">
      <c r="A7" s="4" t="s">
        <v>57</v>
      </c>
      <c r="B7" s="374" t="s">
        <v>89</v>
      </c>
      <c r="C7" s="374"/>
      <c r="D7" s="374"/>
      <c r="E7" s="374"/>
      <c r="F7" s="374"/>
      <c r="G7" s="34"/>
      <c r="H7" s="46"/>
      <c r="I7" s="46"/>
      <c r="J7" s="46"/>
      <c r="K7" s="46"/>
    </row>
    <row r="8" spans="1:11" ht="21" customHeight="1" x14ac:dyDescent="0.25">
      <c r="A8" s="4" t="s">
        <v>59</v>
      </c>
      <c r="B8" s="374" t="s">
        <v>172</v>
      </c>
      <c r="C8" s="374"/>
      <c r="D8" s="374"/>
      <c r="E8" s="374"/>
      <c r="F8" s="374"/>
      <c r="G8" s="34"/>
      <c r="H8" s="46"/>
      <c r="I8" s="46"/>
      <c r="J8" s="46"/>
      <c r="K8" s="46"/>
    </row>
    <row r="9" spans="1:11" ht="66.75" customHeight="1" x14ac:dyDescent="0.25">
      <c r="A9" s="373" t="s">
        <v>60</v>
      </c>
      <c r="B9" s="373"/>
      <c r="C9" s="373"/>
      <c r="D9" s="373"/>
      <c r="E9" s="373"/>
      <c r="F9" s="373"/>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26641.199999999997</v>
      </c>
      <c r="C11" s="102" t="str">
        <f>IF(Travel!B6="",A34,Travel!B6)</f>
        <v>Figures exclude GST</v>
      </c>
      <c r="D11" s="8"/>
      <c r="E11" s="10" t="s">
        <v>66</v>
      </c>
      <c r="F11" s="56">
        <f>'Gifts and benefits'!C25</f>
        <v>1</v>
      </c>
      <c r="G11" s="47"/>
      <c r="H11" s="47"/>
      <c r="I11" s="47"/>
      <c r="J11" s="47"/>
      <c r="K11" s="47"/>
    </row>
    <row r="12" spans="1:11" ht="27.75" customHeight="1" x14ac:dyDescent="0.35">
      <c r="A12" s="10" t="s">
        <v>24</v>
      </c>
      <c r="B12" s="94">
        <f>Hospitality!B25</f>
        <v>0</v>
      </c>
      <c r="C12" s="102" t="str">
        <f>IF(Hospitality!B6="",A34,Hospitality!B6)</f>
        <v>Figures exclude GST</v>
      </c>
      <c r="D12" s="8"/>
      <c r="E12" s="10" t="s">
        <v>67</v>
      </c>
      <c r="F12" s="56">
        <f>'Gifts and benefits'!C26</f>
        <v>1</v>
      </c>
      <c r="G12" s="47"/>
      <c r="H12" s="47"/>
      <c r="I12" s="47"/>
      <c r="J12" s="47"/>
      <c r="K12" s="47"/>
    </row>
    <row r="13" spans="1:11" ht="27.75" customHeight="1" x14ac:dyDescent="0.25">
      <c r="A13" s="10" t="s">
        <v>68</v>
      </c>
      <c r="B13" s="94">
        <f>'All other expenses'!B32</f>
        <v>4068.09</v>
      </c>
      <c r="C13" s="102" t="str">
        <f>IF('All other expenses'!B6="",A34,'All other expenses'!B6)</f>
        <v>Figures exclude GST</v>
      </c>
      <c r="D13" s="8"/>
      <c r="E13" s="10" t="s">
        <v>69</v>
      </c>
      <c r="F13" s="56">
        <f>'Gifts and benefits'!C27</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Travel!B21</f>
        <v>11675.289999999999</v>
      </c>
      <c r="C15" s="104" t="str">
        <f>C11</f>
        <v>Figures exclude GST</v>
      </c>
      <c r="D15" s="8"/>
      <c r="E15" s="8"/>
      <c r="F15" s="58"/>
      <c r="G15" s="46"/>
      <c r="H15" s="46"/>
      <c r="I15" s="46"/>
      <c r="J15" s="46"/>
      <c r="K15" s="46"/>
    </row>
    <row r="16" spans="1:11" ht="27.75" customHeight="1" x14ac:dyDescent="0.25">
      <c r="A16" s="11" t="s">
        <v>71</v>
      </c>
      <c r="B16" s="96">
        <f>Travel!B143</f>
        <v>14787.139999999998</v>
      </c>
      <c r="C16" s="104" t="str">
        <f>C11</f>
        <v>Figures exclude GST</v>
      </c>
      <c r="D16" s="59"/>
      <c r="E16" s="8"/>
      <c r="F16" s="60"/>
      <c r="G16" s="46"/>
      <c r="H16" s="46"/>
      <c r="I16" s="46"/>
      <c r="J16" s="46"/>
      <c r="K16" s="46"/>
    </row>
    <row r="17" spans="1:11" ht="27.75" customHeight="1" x14ac:dyDescent="0.25">
      <c r="A17" s="11" t="s">
        <v>72</v>
      </c>
      <c r="B17" s="96">
        <f>Travel!B158</f>
        <v>178.76999999999998</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COUNT(Travel!B12:B20)</f>
        <v>6</v>
      </c>
      <c r="C55" s="111"/>
      <c r="D55" s="111">
        <f>COUNTIF(Travel!D12:D20,"*")</f>
        <v>6</v>
      </c>
      <c r="E55" s="112"/>
      <c r="F55" s="112" t="b">
        <f>MIN(B55,D55)=MAX(B55,D55)</f>
        <v>1</v>
      </c>
      <c r="G55" s="46"/>
      <c r="H55" s="46"/>
      <c r="I55" s="46"/>
      <c r="J55" s="46"/>
      <c r="K55" s="46"/>
    </row>
    <row r="56" spans="1:11" ht="13" hidden="1" x14ac:dyDescent="0.25">
      <c r="A56" s="121" t="s">
        <v>105</v>
      </c>
      <c r="B56" s="111">
        <f>COUNT(Travel!B25:B142)</f>
        <v>90</v>
      </c>
      <c r="C56" s="111"/>
      <c r="D56" s="111">
        <f>COUNTIF(Travel!D25:D142,"*")</f>
        <v>90</v>
      </c>
      <c r="E56" s="112"/>
      <c r="F56" s="112" t="b">
        <f>MIN(B56,D56)=MAX(B56,D56)</f>
        <v>1</v>
      </c>
    </row>
    <row r="57" spans="1:11" ht="13" hidden="1" x14ac:dyDescent="0.3">
      <c r="A57" s="122"/>
      <c r="B57" s="111">
        <f>COUNT(Travel!B147:B157)</f>
        <v>7</v>
      </c>
      <c r="C57" s="111"/>
      <c r="D57" s="111">
        <f>COUNTIF(Travel!D147:D157,"*")</f>
        <v>7</v>
      </c>
      <c r="E57" s="112"/>
      <c r="F57" s="112" t="b">
        <f>MIN(B57,D57)=MAX(B57,D57)</f>
        <v>1</v>
      </c>
    </row>
    <row r="58" spans="1:11" ht="13" hidden="1" x14ac:dyDescent="0.3">
      <c r="A58" s="123" t="s">
        <v>106</v>
      </c>
      <c r="B58" s="113">
        <f>COUNT(Hospitality!B11:B24)</f>
        <v>0</v>
      </c>
      <c r="C58" s="113"/>
      <c r="D58" s="113">
        <f>COUNTIF(Hospitality!D11:D24,"*")</f>
        <v>0</v>
      </c>
      <c r="E58" s="114"/>
      <c r="F58" s="114" t="b">
        <f>MIN(B58,D58)=MAX(B58,D58)</f>
        <v>1</v>
      </c>
    </row>
    <row r="59" spans="1:11" ht="13" hidden="1" x14ac:dyDescent="0.3">
      <c r="A59" s="124" t="s">
        <v>107</v>
      </c>
      <c r="B59" s="112">
        <f>COUNT('All other expenses'!B11:B31)</f>
        <v>12</v>
      </c>
      <c r="C59" s="112"/>
      <c r="D59" s="112">
        <f>COUNTIF('All other expenses'!D11:D31,"*")</f>
        <v>12</v>
      </c>
      <c r="E59" s="112"/>
      <c r="F59" s="112" t="b">
        <f>MIN(B59,D59)=MAX(B59,D59)</f>
        <v>1</v>
      </c>
    </row>
    <row r="60" spans="1:11" ht="13" hidden="1" x14ac:dyDescent="0.3">
      <c r="A60" s="123" t="s">
        <v>108</v>
      </c>
      <c r="B60" s="113">
        <f>COUNTIF('Gifts and benefits'!B11:B24,"*")</f>
        <v>1</v>
      </c>
      <c r="C60" s="113">
        <f>COUNTIF('Gifts and benefits'!C11:C24,"*")</f>
        <v>1</v>
      </c>
      <c r="D60" s="113"/>
      <c r="E60" s="113">
        <f>COUNTA('Gifts and benefits'!E11:E24)</f>
        <v>1</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21" priority="2" operator="equal">
      <formula>$A$36</formula>
    </cfRule>
  </conditionalFormatting>
  <conditionalFormatting sqref="B8:F8">
    <cfRule type="cellIs" dxfId="2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Header>&amp;C&amp;"Calibri"&amp;10&amp;K000000 IN-CONFIDENCE&amp;1#_x000D_</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M487"/>
  <sheetViews>
    <sheetView zoomScaleNormal="100" workbookViewId="0">
      <selection activeCell="B4" sqref="B4:E4"/>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376" t="s">
        <v>109</v>
      </c>
      <c r="B1" s="376"/>
      <c r="C1" s="376"/>
      <c r="D1" s="376"/>
      <c r="E1" s="376"/>
      <c r="F1" s="46"/>
    </row>
    <row r="2" spans="1:6" ht="21" customHeight="1" x14ac:dyDescent="0.25">
      <c r="A2" s="4" t="s">
        <v>52</v>
      </c>
      <c r="B2" s="379" t="str">
        <f>'Summary and sign-off'!B2:F2</f>
        <v>Ministry of Social Development</v>
      </c>
      <c r="C2" s="379"/>
      <c r="D2" s="379"/>
      <c r="E2" s="379"/>
      <c r="F2" s="46"/>
    </row>
    <row r="3" spans="1:6" ht="21" customHeight="1" x14ac:dyDescent="0.25">
      <c r="A3" s="4" t="s">
        <v>110</v>
      </c>
      <c r="B3" s="379" t="str">
        <f>'Summary and sign-off'!B3:F3</f>
        <v>Debbie Power</v>
      </c>
      <c r="C3" s="379"/>
      <c r="D3" s="379"/>
      <c r="E3" s="379"/>
      <c r="F3" s="46"/>
    </row>
    <row r="4" spans="1:6" ht="21" customHeight="1" x14ac:dyDescent="0.25">
      <c r="A4" s="4" t="s">
        <v>111</v>
      </c>
      <c r="B4" s="379">
        <f>'Summary and sign-off'!B4:F4</f>
        <v>45474</v>
      </c>
      <c r="C4" s="379"/>
      <c r="D4" s="379"/>
      <c r="E4" s="379"/>
      <c r="F4" s="46"/>
    </row>
    <row r="5" spans="1:6" ht="21" customHeight="1" x14ac:dyDescent="0.25">
      <c r="A5" s="4" t="s">
        <v>112</v>
      </c>
      <c r="B5" s="379">
        <f>'Summary and sign-off'!B5:F5</f>
        <v>45838</v>
      </c>
      <c r="C5" s="379"/>
      <c r="D5" s="379"/>
      <c r="E5" s="379"/>
      <c r="F5" s="46"/>
    </row>
    <row r="6" spans="1:6" ht="21" customHeight="1" x14ac:dyDescent="0.25">
      <c r="A6" s="4" t="s">
        <v>113</v>
      </c>
      <c r="B6" s="374" t="s">
        <v>81</v>
      </c>
      <c r="C6" s="374"/>
      <c r="D6" s="374"/>
      <c r="E6" s="374"/>
      <c r="F6" s="46"/>
    </row>
    <row r="7" spans="1:6" ht="21" customHeight="1" x14ac:dyDescent="0.25">
      <c r="A7" s="4" t="s">
        <v>56</v>
      </c>
      <c r="B7" s="374" t="s">
        <v>83</v>
      </c>
      <c r="C7" s="374"/>
      <c r="D7" s="374"/>
      <c r="E7" s="374"/>
      <c r="F7" s="46"/>
    </row>
    <row r="8" spans="1:6" ht="36" customHeight="1" x14ac:dyDescent="0.3">
      <c r="A8" s="382" t="s">
        <v>114</v>
      </c>
      <c r="B8" s="383"/>
      <c r="C8" s="383"/>
      <c r="D8" s="383"/>
      <c r="E8" s="383"/>
      <c r="F8" s="22"/>
    </row>
    <row r="9" spans="1:6" ht="36" customHeight="1" x14ac:dyDescent="0.3">
      <c r="A9" s="384" t="s">
        <v>115</v>
      </c>
      <c r="B9" s="385"/>
      <c r="C9" s="385"/>
      <c r="D9" s="385"/>
      <c r="E9" s="385"/>
      <c r="F9" s="22"/>
    </row>
    <row r="10" spans="1:6" ht="24.75" customHeight="1" x14ac:dyDescent="0.35">
      <c r="A10" s="381" t="s">
        <v>116</v>
      </c>
      <c r="B10" s="386"/>
      <c r="C10" s="381"/>
      <c r="D10" s="381"/>
      <c r="E10" s="381"/>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ht="12.75" customHeight="1" x14ac:dyDescent="0.25">
      <c r="A13" s="157">
        <v>45542</v>
      </c>
      <c r="B13" s="158">
        <f>+'PT GL Trans for Main Tables Ref'!M54-B14-B15-B16+'Orbit Int Travel'!G11</f>
        <v>7901.85</v>
      </c>
      <c r="C13" s="159" t="s">
        <v>411</v>
      </c>
      <c r="D13" s="159" t="s">
        <v>645</v>
      </c>
      <c r="E13" s="160" t="s">
        <v>412</v>
      </c>
      <c r="F13" s="1"/>
    </row>
    <row r="14" spans="1:6" s="87" customFormat="1" ht="12.75" customHeight="1" x14ac:dyDescent="0.25">
      <c r="A14" s="157">
        <v>45542</v>
      </c>
      <c r="B14" s="158">
        <f>+'Orbit Int Travel'!F10</f>
        <v>2720.95</v>
      </c>
      <c r="C14" s="159" t="s">
        <v>411</v>
      </c>
      <c r="D14" s="159" t="s">
        <v>904</v>
      </c>
      <c r="E14" s="160" t="s">
        <v>412</v>
      </c>
      <c r="F14" s="1"/>
    </row>
    <row r="15" spans="1:6" s="87" customFormat="1" ht="12.75" customHeight="1" x14ac:dyDescent="0.25">
      <c r="A15" s="157">
        <v>45542</v>
      </c>
      <c r="B15" s="158">
        <f>+'Orbit Int Travel'!F12</f>
        <v>270.8</v>
      </c>
      <c r="C15" s="159" t="s">
        <v>411</v>
      </c>
      <c r="D15" s="159" t="s">
        <v>906</v>
      </c>
      <c r="E15" s="160" t="s">
        <v>412</v>
      </c>
      <c r="F15" s="1"/>
    </row>
    <row r="16" spans="1:6" s="87" customFormat="1" ht="12.75" customHeight="1" x14ac:dyDescent="0.25">
      <c r="A16" s="157">
        <v>45542</v>
      </c>
      <c r="B16" s="158">
        <f>+'Orbit Int Travel'!I11-B18</f>
        <v>452.26000000000005</v>
      </c>
      <c r="C16" s="159" t="s">
        <v>411</v>
      </c>
      <c r="D16" s="159" t="s">
        <v>905</v>
      </c>
      <c r="E16" s="160" t="s">
        <v>412</v>
      </c>
      <c r="F16" s="1"/>
    </row>
    <row r="17" spans="1:6" s="87" customFormat="1" x14ac:dyDescent="0.25">
      <c r="A17" s="157">
        <v>45540</v>
      </c>
      <c r="B17" s="158">
        <f>+'PT GL Trans for Main Tables Ref'!M53</f>
        <v>306.48</v>
      </c>
      <c r="C17" s="159" t="s">
        <v>411</v>
      </c>
      <c r="D17" s="159" t="s">
        <v>642</v>
      </c>
      <c r="E17" s="208"/>
      <c r="F17" s="1"/>
    </row>
    <row r="18" spans="1:6" s="87" customFormat="1" x14ac:dyDescent="0.25">
      <c r="A18" s="157">
        <v>45540</v>
      </c>
      <c r="B18" s="158">
        <f>+'PT GL Trans for Main Tables Ref'!M55-'Orbit Int Travel'!G11</f>
        <v>22.949999999999989</v>
      </c>
      <c r="C18" s="159" t="s">
        <v>411</v>
      </c>
      <c r="D18" s="159" t="s">
        <v>200</v>
      </c>
      <c r="E18" s="208"/>
      <c r="F18" s="1"/>
    </row>
    <row r="19" spans="1:6" s="87" customFormat="1" x14ac:dyDescent="0.25">
      <c r="A19" s="161"/>
      <c r="B19" s="158"/>
      <c r="C19" s="159"/>
      <c r="D19" s="159"/>
      <c r="E19" s="160"/>
      <c r="F19" s="1"/>
    </row>
    <row r="20" spans="1:6" s="87" customFormat="1" hidden="1" x14ac:dyDescent="0.25">
      <c r="A20" s="143"/>
      <c r="B20" s="144"/>
      <c r="C20" s="145"/>
      <c r="D20" s="145"/>
      <c r="E20" s="146"/>
      <c r="F20" s="1"/>
    </row>
    <row r="21" spans="1:6" ht="19.5" customHeight="1" x14ac:dyDescent="0.25">
      <c r="A21" s="107" t="s">
        <v>122</v>
      </c>
      <c r="B21" s="108">
        <f>SUM(B12:B20)</f>
        <v>11675.289999999999</v>
      </c>
      <c r="C21" s="168" t="str">
        <f>IF(SUBTOTAL(3,B12:B20)=SUBTOTAL(103,B12:B20),'Summary and sign-off'!$A$48,'Summary and sign-off'!$A$49)</f>
        <v>Check - there are no hidden rows with data</v>
      </c>
      <c r="D21" s="380" t="str">
        <f>IF('Summary and sign-off'!F55='Summary and sign-off'!F54,'Summary and sign-off'!A51,'Summary and sign-off'!A50)</f>
        <v>Check - each entry provides sufficient information</v>
      </c>
      <c r="E21" s="380"/>
      <c r="F21" s="46"/>
    </row>
    <row r="22" spans="1:6" ht="10.5" customHeight="1" x14ac:dyDescent="0.3">
      <c r="A22" s="27"/>
      <c r="B22" s="22"/>
      <c r="C22" s="27"/>
      <c r="D22" s="27"/>
      <c r="E22" s="27"/>
      <c r="F22" s="27"/>
    </row>
    <row r="23" spans="1:6" ht="24.75" customHeight="1" x14ac:dyDescent="0.35">
      <c r="A23" s="381" t="s">
        <v>123</v>
      </c>
      <c r="B23" s="381"/>
      <c r="C23" s="381"/>
      <c r="D23" s="381"/>
      <c r="E23" s="381"/>
      <c r="F23" s="47"/>
    </row>
    <row r="24" spans="1:6" ht="27" customHeight="1" x14ac:dyDescent="0.25">
      <c r="A24" s="35" t="s">
        <v>117</v>
      </c>
      <c r="B24" s="35" t="s">
        <v>62</v>
      </c>
      <c r="C24" s="35" t="s">
        <v>124</v>
      </c>
      <c r="D24" s="35" t="s">
        <v>120</v>
      </c>
      <c r="E24" s="35" t="s">
        <v>121</v>
      </c>
      <c r="F24" s="48"/>
    </row>
    <row r="25" spans="1:6" s="87" customFormat="1" hidden="1" x14ac:dyDescent="0.25">
      <c r="A25" s="133"/>
      <c r="B25" s="134"/>
      <c r="C25" s="135"/>
      <c r="D25" s="135"/>
      <c r="E25" s="136"/>
      <c r="F25" s="1"/>
    </row>
    <row r="26" spans="1:6" s="87" customFormat="1" x14ac:dyDescent="0.25">
      <c r="A26" s="157">
        <v>45474</v>
      </c>
      <c r="B26" s="158">
        <f>+'PT GL Trans for Main Tables Ref'!M10</f>
        <v>6.55</v>
      </c>
      <c r="C26" s="162" t="s">
        <v>348</v>
      </c>
      <c r="D26" s="159" t="s">
        <v>200</v>
      </c>
      <c r="E26" s="207"/>
      <c r="F26" s="1"/>
    </row>
    <row r="27" spans="1:6" s="87" customFormat="1" x14ac:dyDescent="0.25">
      <c r="A27" s="157"/>
      <c r="B27" s="158"/>
      <c r="C27" s="162"/>
      <c r="D27" s="162"/>
      <c r="E27" s="207"/>
      <c r="F27" s="1"/>
    </row>
    <row r="28" spans="1:6" s="87" customFormat="1" x14ac:dyDescent="0.25">
      <c r="A28" s="157">
        <v>45477</v>
      </c>
      <c r="B28" s="158">
        <f>+'PT GL Trans for Main Tables Ref'!M13</f>
        <v>145.07</v>
      </c>
      <c r="C28" s="162" t="s">
        <v>699</v>
      </c>
      <c r="D28" s="159" t="s">
        <v>608</v>
      </c>
      <c r="E28" s="207" t="s">
        <v>416</v>
      </c>
      <c r="F28" s="1"/>
    </row>
    <row r="29" spans="1:6" s="87" customFormat="1" x14ac:dyDescent="0.25">
      <c r="A29" s="157">
        <v>45477</v>
      </c>
      <c r="B29" s="158">
        <f>+'PT GL Trans for Main Tables Ref'!M14</f>
        <v>59.55</v>
      </c>
      <c r="C29" s="162" t="s">
        <v>699</v>
      </c>
      <c r="D29" s="159" t="s">
        <v>200</v>
      </c>
      <c r="E29" s="207"/>
      <c r="F29" s="1"/>
    </row>
    <row r="30" spans="1:6" s="87" customFormat="1" x14ac:dyDescent="0.25">
      <c r="A30" s="157">
        <v>45477</v>
      </c>
      <c r="B30" s="158">
        <v>329.65</v>
      </c>
      <c r="C30" s="162" t="s">
        <v>699</v>
      </c>
      <c r="D30" s="159" t="s">
        <v>921</v>
      </c>
      <c r="E30" s="207" t="s">
        <v>415</v>
      </c>
      <c r="F30" s="1"/>
    </row>
    <row r="31" spans="1:6" s="87" customFormat="1" x14ac:dyDescent="0.25">
      <c r="A31" s="157">
        <v>45477</v>
      </c>
      <c r="B31" s="158">
        <f>+'F25 Taxis Rec'!B25</f>
        <v>51.74</v>
      </c>
      <c r="C31" s="162" t="s">
        <v>699</v>
      </c>
      <c r="D31" s="159" t="str">
        <f>+'F25 Taxis Rec'!D25</f>
        <v>Taxi - The Terrace to Wellington Airport</v>
      </c>
      <c r="E31" s="207" t="s">
        <v>940</v>
      </c>
      <c r="F31" s="1"/>
    </row>
    <row r="32" spans="1:6" s="87" customFormat="1" x14ac:dyDescent="0.25">
      <c r="A32" s="157"/>
      <c r="B32" s="158"/>
      <c r="C32" s="162"/>
      <c r="D32" s="159"/>
      <c r="E32" s="207"/>
      <c r="F32" s="1"/>
    </row>
    <row r="33" spans="1:6" s="87" customFormat="1" x14ac:dyDescent="0.25">
      <c r="A33" s="157">
        <v>45484</v>
      </c>
      <c r="B33" s="158">
        <f>+'PT GL Trans for Main Tables Ref'!M20</f>
        <v>6.55</v>
      </c>
      <c r="C33" s="162" t="s">
        <v>695</v>
      </c>
      <c r="D33" s="159" t="s">
        <v>200</v>
      </c>
      <c r="E33" s="207"/>
      <c r="F33" s="1"/>
    </row>
    <row r="34" spans="1:6" s="87" customFormat="1" ht="13" x14ac:dyDescent="0.3">
      <c r="A34" s="157">
        <v>45484</v>
      </c>
      <c r="B34" s="158">
        <f>+'PT GL Trans for Main Tables Ref'!M21</f>
        <v>55.1</v>
      </c>
      <c r="C34" s="162" t="s">
        <v>695</v>
      </c>
      <c r="D34" s="159" t="s">
        <v>919</v>
      </c>
      <c r="E34" s="207" t="s">
        <v>940</v>
      </c>
      <c r="F34" s="240"/>
    </row>
    <row r="35" spans="1:6" s="87" customFormat="1" x14ac:dyDescent="0.25">
      <c r="A35" s="157"/>
      <c r="B35" s="158"/>
      <c r="C35" s="162"/>
      <c r="D35" s="159"/>
      <c r="E35" s="207"/>
      <c r="F35" s="1"/>
    </row>
    <row r="36" spans="1:6" s="87" customFormat="1" x14ac:dyDescent="0.25">
      <c r="A36" s="157">
        <v>45499</v>
      </c>
      <c r="B36" s="158">
        <f>+'PT GL Trans for Main Tables Ref'!M25</f>
        <v>146.96</v>
      </c>
      <c r="C36" s="162" t="s">
        <v>689</v>
      </c>
      <c r="D36" s="159" t="s">
        <v>623</v>
      </c>
      <c r="E36" s="207" t="s">
        <v>422</v>
      </c>
      <c r="F36" s="210"/>
    </row>
    <row r="37" spans="1:6" s="87" customFormat="1" ht="13" x14ac:dyDescent="0.3">
      <c r="A37" s="157">
        <v>45499</v>
      </c>
      <c r="B37" s="158">
        <f>+'PT GL Trans for Main Tables Ref'!M24</f>
        <v>304.89999999999998</v>
      </c>
      <c r="C37" s="162" t="s">
        <v>689</v>
      </c>
      <c r="D37" s="159" t="s">
        <v>622</v>
      </c>
      <c r="E37" s="207" t="s">
        <v>908</v>
      </c>
      <c r="F37" s="240"/>
    </row>
    <row r="38" spans="1:6" s="87" customFormat="1" x14ac:dyDescent="0.25">
      <c r="A38" s="157">
        <v>45499</v>
      </c>
      <c r="B38" s="158">
        <f>+'F25 Taxis Rec'!B27</f>
        <v>61.5</v>
      </c>
      <c r="C38" s="162" t="s">
        <v>689</v>
      </c>
      <c r="D38" s="159" t="s">
        <v>342</v>
      </c>
      <c r="E38" s="207"/>
      <c r="F38" s="1"/>
    </row>
    <row r="39" spans="1:6" s="87" customFormat="1" x14ac:dyDescent="0.25">
      <c r="A39" s="157">
        <v>45499</v>
      </c>
      <c r="B39" s="158">
        <v>40.700000000000003</v>
      </c>
      <c r="C39" s="162" t="s">
        <v>689</v>
      </c>
      <c r="D39" s="159" t="s">
        <v>200</v>
      </c>
      <c r="E39" s="207"/>
      <c r="F39" s="1"/>
    </row>
    <row r="40" spans="1:6" s="87" customFormat="1" x14ac:dyDescent="0.25">
      <c r="A40" s="157"/>
      <c r="B40" s="158"/>
      <c r="C40" s="162"/>
      <c r="D40" s="159"/>
      <c r="E40" s="207"/>
      <c r="F40" s="1"/>
    </row>
    <row r="41" spans="1:6" s="87" customFormat="1" x14ac:dyDescent="0.25">
      <c r="A41" s="157">
        <v>45505</v>
      </c>
      <c r="B41" s="158">
        <v>166.86</v>
      </c>
      <c r="C41" s="162" t="s">
        <v>350</v>
      </c>
      <c r="D41" s="159" t="s">
        <v>909</v>
      </c>
      <c r="E41" s="207" t="s">
        <v>415</v>
      </c>
      <c r="F41" s="1"/>
    </row>
    <row r="42" spans="1:6" s="87" customFormat="1" x14ac:dyDescent="0.25">
      <c r="A42" s="157">
        <v>45505</v>
      </c>
      <c r="B42" s="158">
        <v>104.34</v>
      </c>
      <c r="C42" s="162" t="s">
        <v>350</v>
      </c>
      <c r="D42" s="159" t="s">
        <v>888</v>
      </c>
      <c r="E42" s="207" t="s">
        <v>415</v>
      </c>
      <c r="F42" s="1"/>
    </row>
    <row r="43" spans="1:6" s="87" customFormat="1" x14ac:dyDescent="0.25">
      <c r="A43" s="157">
        <v>45505</v>
      </c>
      <c r="B43" s="158">
        <v>257.08</v>
      </c>
      <c r="C43" s="162" t="s">
        <v>350</v>
      </c>
      <c r="D43" s="159" t="s">
        <v>920</v>
      </c>
      <c r="E43" s="207" t="s">
        <v>415</v>
      </c>
      <c r="F43" s="210"/>
    </row>
    <row r="44" spans="1:6" s="87" customFormat="1" x14ac:dyDescent="0.25">
      <c r="A44" s="157">
        <v>45505</v>
      </c>
      <c r="B44" s="158">
        <f>+'F25 Taxis Rec'!B28</f>
        <v>61.79</v>
      </c>
      <c r="C44" s="162" t="s">
        <v>350</v>
      </c>
      <c r="D44" s="159" t="str">
        <f>+'F25 Taxis Rec'!D28</f>
        <v>Taxi - The Terrace to Wellington Airport</v>
      </c>
      <c r="E44" s="207" t="s">
        <v>940</v>
      </c>
      <c r="F44" s="1"/>
    </row>
    <row r="45" spans="1:6" s="87" customFormat="1" ht="13" x14ac:dyDescent="0.3">
      <c r="A45" s="157">
        <v>45505</v>
      </c>
      <c r="B45" s="158">
        <f>+'PT GL Trans for Main Tables Ref'!M31</f>
        <v>25.95</v>
      </c>
      <c r="C45" s="162" t="s">
        <v>350</v>
      </c>
      <c r="D45" s="159" t="s">
        <v>200</v>
      </c>
      <c r="E45" s="160"/>
      <c r="F45" s="240"/>
    </row>
    <row r="46" spans="1:6" s="87" customFormat="1" x14ac:dyDescent="0.25">
      <c r="A46" s="157"/>
      <c r="B46" s="158"/>
      <c r="C46" s="162"/>
      <c r="D46" s="159"/>
      <c r="E46" s="160"/>
      <c r="F46" s="1"/>
    </row>
    <row r="47" spans="1:6" s="87" customFormat="1" ht="13" x14ac:dyDescent="0.3">
      <c r="A47" s="157">
        <v>45512</v>
      </c>
      <c r="B47" s="158">
        <f>+'PT GL Trans for Main Tables Ref'!M34</f>
        <v>401.47</v>
      </c>
      <c r="C47" s="159" t="s">
        <v>690</v>
      </c>
      <c r="D47" s="159" t="s">
        <v>421</v>
      </c>
      <c r="E47" s="207" t="s">
        <v>415</v>
      </c>
      <c r="F47" s="240"/>
    </row>
    <row r="48" spans="1:6" s="87" customFormat="1" x14ac:dyDescent="0.25">
      <c r="A48" s="157">
        <v>45512</v>
      </c>
      <c r="B48" s="158">
        <f>+'PT GL Trans for Main Tables Ref'!M35</f>
        <v>124.11</v>
      </c>
      <c r="C48" s="159" t="s">
        <v>690</v>
      </c>
      <c r="D48" s="159" t="s">
        <v>420</v>
      </c>
      <c r="E48" s="207" t="s">
        <v>415</v>
      </c>
      <c r="F48" s="1"/>
    </row>
    <row r="49" spans="1:6" s="87" customFormat="1" x14ac:dyDescent="0.25">
      <c r="A49" s="157">
        <v>45512</v>
      </c>
      <c r="B49" s="158">
        <f>+'F25 Taxis Rec'!B29</f>
        <v>57.300000000000004</v>
      </c>
      <c r="C49" s="159" t="s">
        <v>690</v>
      </c>
      <c r="D49" s="159" t="str">
        <f>+'F25 Taxis Rec'!D29</f>
        <v>Taxi - The Terrace to Wellington Airport</v>
      </c>
      <c r="E49" s="208" t="s">
        <v>940</v>
      </c>
      <c r="F49" s="1"/>
    </row>
    <row r="50" spans="1:6" s="87" customFormat="1" x14ac:dyDescent="0.25">
      <c r="A50" s="157">
        <v>45512</v>
      </c>
      <c r="B50" s="158">
        <f>+'PT GL Trans for Main Tables Ref'!M36</f>
        <v>27.05</v>
      </c>
      <c r="C50" s="159" t="s">
        <v>690</v>
      </c>
      <c r="D50" s="159" t="s">
        <v>200</v>
      </c>
      <c r="E50" s="208"/>
      <c r="F50" s="1"/>
    </row>
    <row r="51" spans="1:6" s="87" customFormat="1" x14ac:dyDescent="0.25">
      <c r="A51" s="157"/>
      <c r="B51" s="158"/>
      <c r="C51" s="159"/>
      <c r="D51" s="159"/>
      <c r="E51" s="207"/>
      <c r="F51" s="1"/>
    </row>
    <row r="52" spans="1:6" s="87" customFormat="1" ht="13" x14ac:dyDescent="0.3">
      <c r="A52" s="157">
        <v>45518</v>
      </c>
      <c r="B52" s="158">
        <f>+'PT GL Trans for Main Tables Ref'!M39</f>
        <v>423.42</v>
      </c>
      <c r="C52" s="159" t="s">
        <v>696</v>
      </c>
      <c r="D52" s="159" t="s">
        <v>910</v>
      </c>
      <c r="E52" s="207" t="s">
        <v>418</v>
      </c>
      <c r="F52" s="240"/>
    </row>
    <row r="53" spans="1:6" s="87" customFormat="1" x14ac:dyDescent="0.25">
      <c r="A53" s="157">
        <v>45518</v>
      </c>
      <c r="B53" s="158">
        <f>+'F25 Taxis Rec'!B30</f>
        <v>57.2</v>
      </c>
      <c r="C53" s="159" t="s">
        <v>696</v>
      </c>
      <c r="D53" s="159" t="str">
        <f>+'F25 Taxis Rec'!D30</f>
        <v>Taxi - The Terrace to Wellington Airport</v>
      </c>
      <c r="E53" s="208" t="s">
        <v>940</v>
      </c>
      <c r="F53" s="1"/>
    </row>
    <row r="54" spans="1:6" s="87" customFormat="1" x14ac:dyDescent="0.25">
      <c r="A54" s="157">
        <v>45518</v>
      </c>
      <c r="B54" s="158">
        <f>+'PT GL Trans for Main Tables Ref'!M40</f>
        <v>6.55</v>
      </c>
      <c r="C54" s="159" t="s">
        <v>696</v>
      </c>
      <c r="D54" s="159" t="s">
        <v>200</v>
      </c>
      <c r="E54" s="208"/>
      <c r="F54" s="170"/>
    </row>
    <row r="55" spans="1:6" s="87" customFormat="1" x14ac:dyDescent="0.25">
      <c r="A55" s="157"/>
      <c r="B55" s="158"/>
      <c r="C55" s="159"/>
      <c r="D55" s="159"/>
      <c r="E55" s="207"/>
      <c r="F55" s="1"/>
    </row>
    <row r="56" spans="1:6" s="87" customFormat="1" ht="13" x14ac:dyDescent="0.3">
      <c r="A56" s="157">
        <v>45519</v>
      </c>
      <c r="B56" s="158">
        <f>+'PT GL Trans for Main Tables Ref'!M43</f>
        <v>530.34</v>
      </c>
      <c r="C56" s="159" t="s">
        <v>694</v>
      </c>
      <c r="D56" s="159" t="s">
        <v>909</v>
      </c>
      <c r="E56" s="207" t="s">
        <v>415</v>
      </c>
      <c r="F56" s="240"/>
    </row>
    <row r="57" spans="1:6" s="87" customFormat="1" x14ac:dyDescent="0.25">
      <c r="A57" s="157">
        <v>45519</v>
      </c>
      <c r="B57" s="158">
        <f>+'PT GL Trans for Main Tables Ref'!M44</f>
        <v>146.09</v>
      </c>
      <c r="C57" s="159" t="s">
        <v>694</v>
      </c>
      <c r="D57" s="159" t="s">
        <v>636</v>
      </c>
      <c r="E57" s="207" t="s">
        <v>415</v>
      </c>
      <c r="F57" s="210"/>
    </row>
    <row r="58" spans="1:6" s="87" customFormat="1" x14ac:dyDescent="0.25">
      <c r="A58" s="157">
        <v>45519</v>
      </c>
      <c r="B58" s="158">
        <f>+'F25 Taxis Rec'!B31</f>
        <v>14.83</v>
      </c>
      <c r="C58" s="159" t="s">
        <v>694</v>
      </c>
      <c r="D58" s="159" t="s">
        <v>637</v>
      </c>
      <c r="E58" s="208" t="s">
        <v>415</v>
      </c>
      <c r="F58" s="210"/>
    </row>
    <row r="59" spans="1:6" s="87" customFormat="1" x14ac:dyDescent="0.25">
      <c r="A59" s="157">
        <v>45519</v>
      </c>
      <c r="B59" s="158">
        <f>+'PT GL Trans for Main Tables Ref'!M45</f>
        <v>37.15</v>
      </c>
      <c r="C59" s="159" t="s">
        <v>694</v>
      </c>
      <c r="D59" s="159" t="s">
        <v>200</v>
      </c>
      <c r="E59" s="208"/>
      <c r="F59" s="1"/>
    </row>
    <row r="60" spans="1:6" s="87" customFormat="1" x14ac:dyDescent="0.25">
      <c r="A60" s="157">
        <v>45520</v>
      </c>
      <c r="B60" s="158">
        <f>+'F25 Taxis Rec'!B32</f>
        <v>88.960000000000008</v>
      </c>
      <c r="C60" s="159" t="s">
        <v>694</v>
      </c>
      <c r="D60" s="159" t="s">
        <v>638</v>
      </c>
      <c r="E60" s="208" t="s">
        <v>415</v>
      </c>
      <c r="F60" s="210"/>
    </row>
    <row r="61" spans="1:6" s="87" customFormat="1" x14ac:dyDescent="0.25">
      <c r="A61" s="157"/>
      <c r="B61" s="158"/>
      <c r="C61" s="159"/>
      <c r="D61" s="159"/>
      <c r="E61" s="207"/>
      <c r="F61" s="1"/>
    </row>
    <row r="62" spans="1:6" s="87" customFormat="1" ht="13" x14ac:dyDescent="0.3">
      <c r="A62" s="157">
        <v>45531</v>
      </c>
      <c r="B62" s="158">
        <f>+'PT GL Trans for Main Tables Ref'!M48</f>
        <v>162.74</v>
      </c>
      <c r="C62" s="159" t="s">
        <v>697</v>
      </c>
      <c r="D62" s="159" t="s">
        <v>909</v>
      </c>
      <c r="E62" s="207" t="s">
        <v>415</v>
      </c>
      <c r="F62" s="240"/>
    </row>
    <row r="63" spans="1:6" s="87" customFormat="1" x14ac:dyDescent="0.25">
      <c r="A63" s="157">
        <v>45531</v>
      </c>
      <c r="B63" s="158">
        <v>444.61</v>
      </c>
      <c r="C63" s="159" t="s">
        <v>697</v>
      </c>
      <c r="D63" s="159" t="s">
        <v>921</v>
      </c>
      <c r="E63" s="207" t="s">
        <v>415</v>
      </c>
      <c r="F63" s="210"/>
    </row>
    <row r="64" spans="1:6" s="87" customFormat="1" x14ac:dyDescent="0.25">
      <c r="A64" s="157">
        <v>45531</v>
      </c>
      <c r="B64" s="158">
        <f>+'F25 Taxis Rec'!B33</f>
        <v>67.63</v>
      </c>
      <c r="C64" s="159" t="s">
        <v>697</v>
      </c>
      <c r="D64" s="159" t="str">
        <f>+'F25 Taxis Rec'!D33</f>
        <v>Taxi - The Terrace to Wellington Airport</v>
      </c>
      <c r="E64" s="208"/>
      <c r="F64" s="1"/>
    </row>
    <row r="65" spans="1:6" s="87" customFormat="1" x14ac:dyDescent="0.25">
      <c r="A65" s="157">
        <v>45531</v>
      </c>
      <c r="B65" s="158">
        <v>19.399999999999999</v>
      </c>
      <c r="C65" s="159" t="s">
        <v>697</v>
      </c>
      <c r="D65" s="159" t="s">
        <v>200</v>
      </c>
      <c r="E65" s="208"/>
      <c r="F65" s="1"/>
    </row>
    <row r="66" spans="1:6" s="87" customFormat="1" x14ac:dyDescent="0.25">
      <c r="A66" s="157"/>
      <c r="B66" s="158"/>
      <c r="C66" s="162"/>
      <c r="D66" s="159"/>
      <c r="E66" s="208"/>
      <c r="F66" s="1"/>
    </row>
    <row r="67" spans="1:6" s="87" customFormat="1" x14ac:dyDescent="0.25">
      <c r="A67" s="157">
        <v>45558</v>
      </c>
      <c r="B67" s="158">
        <f>+'PT GL Trans for Main Tables Ref'!M58</f>
        <v>199.37</v>
      </c>
      <c r="C67" s="159" t="s">
        <v>692</v>
      </c>
      <c r="D67" s="159" t="s">
        <v>520</v>
      </c>
      <c r="E67" s="208" t="s">
        <v>518</v>
      </c>
      <c r="F67" s="1"/>
    </row>
    <row r="68" spans="1:6" s="87" customFormat="1" ht="13" x14ac:dyDescent="0.3">
      <c r="A68" s="157">
        <v>45559</v>
      </c>
      <c r="B68" s="158">
        <f>+'PT GL Trans for Main Tables Ref'!M57</f>
        <v>223.51</v>
      </c>
      <c r="C68" s="159" t="s">
        <v>692</v>
      </c>
      <c r="D68" s="159" t="s">
        <v>648</v>
      </c>
      <c r="E68" s="208" t="s">
        <v>518</v>
      </c>
      <c r="F68" s="240"/>
    </row>
    <row r="69" spans="1:6" s="87" customFormat="1" x14ac:dyDescent="0.25">
      <c r="A69" s="157">
        <v>45558</v>
      </c>
      <c r="B69" s="158">
        <v>30.05</v>
      </c>
      <c r="C69" s="159" t="s">
        <v>692</v>
      </c>
      <c r="D69" s="159" t="s">
        <v>200</v>
      </c>
      <c r="E69" s="208" t="s">
        <v>518</v>
      </c>
      <c r="F69" s="1"/>
    </row>
    <row r="70" spans="1:6" s="87" customFormat="1" x14ac:dyDescent="0.25">
      <c r="A70" s="157"/>
      <c r="B70" s="158"/>
      <c r="C70" s="162"/>
      <c r="D70" s="159"/>
      <c r="E70" s="208"/>
      <c r="F70" s="1"/>
    </row>
    <row r="71" spans="1:6" s="87" customFormat="1" ht="13" x14ac:dyDescent="0.3">
      <c r="A71" s="157">
        <v>45575</v>
      </c>
      <c r="B71" s="158">
        <f>+'PT GL Trans for Main Tables Ref'!M61</f>
        <v>572.51</v>
      </c>
      <c r="C71" s="159" t="s">
        <v>691</v>
      </c>
      <c r="D71" s="159" t="s">
        <v>626</v>
      </c>
      <c r="E71" s="207" t="s">
        <v>415</v>
      </c>
      <c r="F71" s="240"/>
    </row>
    <row r="72" spans="1:6" s="87" customFormat="1" x14ac:dyDescent="0.25">
      <c r="A72" s="157">
        <v>45575</v>
      </c>
      <c r="B72" s="158">
        <f>+'PT GL Trans for Main Tables Ref'!M62</f>
        <v>166.09</v>
      </c>
      <c r="C72" s="159" t="s">
        <v>691</v>
      </c>
      <c r="D72" s="159" t="s">
        <v>636</v>
      </c>
      <c r="E72" s="207" t="s">
        <v>415</v>
      </c>
      <c r="F72" s="1"/>
    </row>
    <row r="73" spans="1:6" s="87" customFormat="1" x14ac:dyDescent="0.25">
      <c r="A73" s="157">
        <v>45575</v>
      </c>
      <c r="B73" s="158">
        <f>+'F25 Taxis Rec'!B34</f>
        <v>23.53</v>
      </c>
      <c r="C73" s="159" t="s">
        <v>691</v>
      </c>
      <c r="D73" s="159" t="s">
        <v>828</v>
      </c>
      <c r="E73" s="208" t="s">
        <v>415</v>
      </c>
      <c r="F73" s="1"/>
    </row>
    <row r="74" spans="1:6" s="87" customFormat="1" x14ac:dyDescent="0.25">
      <c r="A74" s="157">
        <v>45575</v>
      </c>
      <c r="B74" s="158">
        <f>+'F25 Taxis Rec'!B35</f>
        <v>19.13</v>
      </c>
      <c r="C74" s="159" t="s">
        <v>691</v>
      </c>
      <c r="D74" s="159" t="s">
        <v>829</v>
      </c>
      <c r="E74" s="208" t="s">
        <v>415</v>
      </c>
      <c r="F74" s="1"/>
    </row>
    <row r="75" spans="1:6" s="87" customFormat="1" x14ac:dyDescent="0.25">
      <c r="A75" s="157">
        <v>45575</v>
      </c>
      <c r="B75" s="158">
        <v>25.95</v>
      </c>
      <c r="C75" s="159" t="s">
        <v>691</v>
      </c>
      <c r="D75" s="159" t="s">
        <v>200</v>
      </c>
      <c r="E75" s="208"/>
      <c r="F75" s="1"/>
    </row>
    <row r="76" spans="1:6" s="87" customFormat="1" x14ac:dyDescent="0.25">
      <c r="A76" s="157"/>
      <c r="B76" s="158"/>
      <c r="C76" s="162"/>
      <c r="D76" s="159"/>
      <c r="E76" s="208"/>
      <c r="F76" s="1"/>
    </row>
    <row r="77" spans="1:6" s="87" customFormat="1" x14ac:dyDescent="0.25">
      <c r="A77" s="157">
        <v>45595</v>
      </c>
      <c r="B77" s="158">
        <f>+'PT GL Trans for Main Tables Ref'!M67</f>
        <v>6.55</v>
      </c>
      <c r="C77" s="159" t="s">
        <v>911</v>
      </c>
      <c r="D77" s="159" t="s">
        <v>200</v>
      </c>
      <c r="E77" s="207"/>
      <c r="F77" s="1"/>
    </row>
    <row r="78" spans="1:6" s="87" customFormat="1" x14ac:dyDescent="0.25">
      <c r="A78" s="157"/>
      <c r="B78" s="158"/>
      <c r="C78" s="159"/>
      <c r="D78" s="159"/>
      <c r="E78" s="208"/>
      <c r="F78" s="1"/>
    </row>
    <row r="79" spans="1:6" s="87" customFormat="1" x14ac:dyDescent="0.25">
      <c r="A79" s="157">
        <v>45596</v>
      </c>
      <c r="B79" s="158">
        <f>+'PT GL Trans for Main Tables Ref'!M70</f>
        <v>6.55</v>
      </c>
      <c r="C79" s="159" t="s">
        <v>912</v>
      </c>
      <c r="D79" s="159" t="s">
        <v>200</v>
      </c>
      <c r="E79" s="207"/>
      <c r="F79" s="1"/>
    </row>
    <row r="80" spans="1:6" s="87" customFormat="1" x14ac:dyDescent="0.25">
      <c r="A80" s="157"/>
      <c r="B80" s="158"/>
      <c r="C80" s="159"/>
      <c r="D80" s="159"/>
      <c r="E80" s="208"/>
      <c r="F80" s="1"/>
    </row>
    <row r="81" spans="1:6" s="87" customFormat="1" x14ac:dyDescent="0.25">
      <c r="A81" s="157">
        <v>45609</v>
      </c>
      <c r="B81" s="158">
        <f>+'PT GL Trans for Main Tables Ref'!M72</f>
        <v>678.2</v>
      </c>
      <c r="C81" s="159" t="s">
        <v>839</v>
      </c>
      <c r="D81" s="159" t="s">
        <v>922</v>
      </c>
      <c r="E81" s="208" t="s">
        <v>840</v>
      </c>
      <c r="F81" s="1"/>
    </row>
    <row r="82" spans="1:6" s="87" customFormat="1" x14ac:dyDescent="0.25">
      <c r="A82" s="157">
        <v>45609</v>
      </c>
      <c r="B82" s="158">
        <f>+'F25 Taxis Rec'!B36</f>
        <v>67.53</v>
      </c>
      <c r="C82" s="159" t="s">
        <v>839</v>
      </c>
      <c r="D82" s="159" t="str">
        <f>+'F25 Taxis Rec'!D36</f>
        <v>Taxi - The Terrace to Wellington Airport</v>
      </c>
      <c r="E82" s="208"/>
      <c r="F82" s="1"/>
    </row>
    <row r="83" spans="1:6" s="87" customFormat="1" x14ac:dyDescent="0.25">
      <c r="A83" s="157">
        <v>45609</v>
      </c>
      <c r="B83" s="158">
        <f>+'F25 Taxis Rec'!B37</f>
        <v>46.1</v>
      </c>
      <c r="C83" s="159" t="s">
        <v>839</v>
      </c>
      <c r="D83" s="159" t="str">
        <f>+'F25 Taxis Rec'!D37</f>
        <v>Taxi - Wellington Airport to The Terrace</v>
      </c>
      <c r="E83" s="208"/>
      <c r="F83" s="1"/>
    </row>
    <row r="84" spans="1:6" s="87" customFormat="1" x14ac:dyDescent="0.25">
      <c r="A84" s="157">
        <v>45609</v>
      </c>
      <c r="B84" s="158">
        <f>+'PT GL Trans for Main Tables Ref'!M73</f>
        <v>30.5</v>
      </c>
      <c r="C84" s="159" t="s">
        <v>839</v>
      </c>
      <c r="D84" s="159" t="s">
        <v>200</v>
      </c>
      <c r="E84" s="208"/>
      <c r="F84" s="1"/>
    </row>
    <row r="85" spans="1:6" s="87" customFormat="1" x14ac:dyDescent="0.25">
      <c r="A85" s="157"/>
      <c r="B85" s="158"/>
      <c r="C85" s="159"/>
      <c r="D85" s="159"/>
      <c r="E85" s="208"/>
      <c r="F85" s="1"/>
    </row>
    <row r="86" spans="1:6" s="87" customFormat="1" x14ac:dyDescent="0.25">
      <c r="A86" s="157">
        <v>45620</v>
      </c>
      <c r="B86" s="158">
        <v>240.87</v>
      </c>
      <c r="C86" s="159" t="s">
        <v>914</v>
      </c>
      <c r="D86" s="159" t="s">
        <v>921</v>
      </c>
      <c r="E86" s="208" t="s">
        <v>415</v>
      </c>
      <c r="F86" s="1"/>
    </row>
    <row r="87" spans="1:6" s="87" customFormat="1" x14ac:dyDescent="0.25">
      <c r="A87" s="157">
        <v>45621</v>
      </c>
      <c r="B87" s="158">
        <v>250.3</v>
      </c>
      <c r="C87" s="159" t="s">
        <v>914</v>
      </c>
      <c r="D87" s="159" t="s">
        <v>913</v>
      </c>
      <c r="E87" s="208" t="s">
        <v>415</v>
      </c>
      <c r="F87" s="1"/>
    </row>
    <row r="88" spans="1:6" s="87" customFormat="1" x14ac:dyDescent="0.25">
      <c r="A88" s="157">
        <v>45621</v>
      </c>
      <c r="B88" s="158">
        <f>+'F25 Taxis Rec'!B38</f>
        <v>99.47</v>
      </c>
      <c r="C88" s="159" t="s">
        <v>914</v>
      </c>
      <c r="D88" s="159" t="str">
        <f>+'F25 Taxis Rec'!D38</f>
        <v>Taxi - Auckland Airport to City</v>
      </c>
      <c r="E88" s="208" t="s">
        <v>415</v>
      </c>
      <c r="F88" s="1"/>
    </row>
    <row r="89" spans="1:6" s="87" customFormat="1" x14ac:dyDescent="0.25">
      <c r="A89" s="157">
        <v>45621</v>
      </c>
      <c r="B89" s="158">
        <f>+'F25 Taxis Rec'!B39</f>
        <v>11.47</v>
      </c>
      <c r="C89" s="159" t="s">
        <v>914</v>
      </c>
      <c r="D89" s="159" t="str">
        <f>+'F25 Taxis Rec'!D39</f>
        <v>Taxi - City to City</v>
      </c>
      <c r="E89" s="208" t="s">
        <v>415</v>
      </c>
      <c r="F89" s="1"/>
    </row>
    <row r="90" spans="1:6" s="87" customFormat="1" x14ac:dyDescent="0.25">
      <c r="A90" s="157">
        <v>45621</v>
      </c>
      <c r="B90" s="158">
        <f>+'F25 Taxis Rec'!B40</f>
        <v>90.49</v>
      </c>
      <c r="C90" s="159" t="s">
        <v>914</v>
      </c>
      <c r="D90" s="159" t="str">
        <f>+'F25 Taxis Rec'!D40</f>
        <v>Taxi - City to Auckland Airport</v>
      </c>
      <c r="E90" s="208" t="s">
        <v>415</v>
      </c>
      <c r="F90" s="1"/>
    </row>
    <row r="91" spans="1:6" s="87" customFormat="1" x14ac:dyDescent="0.25">
      <c r="A91" s="157">
        <v>45621</v>
      </c>
      <c r="B91" s="158">
        <f>+'F25 Taxis Rec'!B41</f>
        <v>73.739999999999995</v>
      </c>
      <c r="C91" s="159" t="s">
        <v>914</v>
      </c>
      <c r="D91" s="159" t="str">
        <f>+'F25 Taxis Rec'!D41</f>
        <v>Taxi - Wellington Airport to The Terrace</v>
      </c>
      <c r="E91" s="208"/>
      <c r="F91" s="1"/>
    </row>
    <row r="92" spans="1:6" s="87" customFormat="1" x14ac:dyDescent="0.25">
      <c r="A92" s="157">
        <v>45621</v>
      </c>
      <c r="B92" s="158">
        <v>32.5</v>
      </c>
      <c r="C92" s="159" t="s">
        <v>914</v>
      </c>
      <c r="D92" s="159" t="s">
        <v>200</v>
      </c>
      <c r="E92" s="208"/>
      <c r="F92" s="1"/>
    </row>
    <row r="93" spans="1:6" s="87" customFormat="1" x14ac:dyDescent="0.25">
      <c r="A93" s="157"/>
      <c r="B93" s="158"/>
      <c r="C93" s="159"/>
      <c r="D93" s="159"/>
      <c r="E93" s="208"/>
      <c r="F93" s="1"/>
    </row>
    <row r="94" spans="1:6" s="87" customFormat="1" x14ac:dyDescent="0.25">
      <c r="A94" s="157">
        <v>45622</v>
      </c>
      <c r="B94" s="158">
        <v>573.54999999999995</v>
      </c>
      <c r="C94" s="159" t="s">
        <v>694</v>
      </c>
      <c r="D94" s="159" t="s">
        <v>923</v>
      </c>
      <c r="E94" s="208" t="s">
        <v>870</v>
      </c>
      <c r="F94" s="1"/>
    </row>
    <row r="95" spans="1:6" s="87" customFormat="1" x14ac:dyDescent="0.25">
      <c r="A95" s="157">
        <v>45622</v>
      </c>
      <c r="B95" s="158">
        <v>303.31</v>
      </c>
      <c r="C95" s="159" t="s">
        <v>694</v>
      </c>
      <c r="D95" s="159" t="s">
        <v>924</v>
      </c>
      <c r="E95" s="208" t="s">
        <v>870</v>
      </c>
      <c r="F95" s="1"/>
    </row>
    <row r="96" spans="1:6" s="87" customFormat="1" x14ac:dyDescent="0.25">
      <c r="A96" s="157">
        <v>45622</v>
      </c>
      <c r="B96" s="158">
        <f>+'F25 Taxis Rec'!B42</f>
        <v>66.86</v>
      </c>
      <c r="C96" s="159" t="s">
        <v>694</v>
      </c>
      <c r="D96" s="159" t="str">
        <f>+'F25 Taxis Rec'!D42</f>
        <v>Taxi - The Terrace to Wellington Airport</v>
      </c>
      <c r="E96" s="208"/>
    </row>
    <row r="97" spans="1:6" s="87" customFormat="1" x14ac:dyDescent="0.25">
      <c r="A97" s="157">
        <v>45622</v>
      </c>
      <c r="B97" s="158">
        <v>32.15</v>
      </c>
      <c r="C97" s="159" t="s">
        <v>694</v>
      </c>
      <c r="D97" s="159" t="s">
        <v>200</v>
      </c>
      <c r="E97" s="208"/>
      <c r="F97" s="1"/>
    </row>
    <row r="98" spans="1:6" s="87" customFormat="1" x14ac:dyDescent="0.25">
      <c r="A98" s="157"/>
      <c r="B98" s="158"/>
      <c r="C98" s="159"/>
      <c r="D98" s="159"/>
      <c r="E98" s="208"/>
      <c r="F98" s="1"/>
    </row>
    <row r="99" spans="1:6" s="87" customFormat="1" x14ac:dyDescent="0.25">
      <c r="A99" s="157">
        <v>45646</v>
      </c>
      <c r="B99" s="158">
        <v>282.32</v>
      </c>
      <c r="C99" s="372" t="s">
        <v>963</v>
      </c>
      <c r="D99" s="372" t="s">
        <v>927</v>
      </c>
      <c r="E99" s="372"/>
    </row>
    <row r="100" spans="1:6" s="87" customFormat="1" x14ac:dyDescent="0.25">
      <c r="A100" s="157">
        <v>45646</v>
      </c>
      <c r="B100" s="158">
        <v>94.9</v>
      </c>
      <c r="C100" s="159" t="s">
        <v>963</v>
      </c>
      <c r="D100" s="159" t="s">
        <v>928</v>
      </c>
      <c r="E100" s="208"/>
      <c r="F100" s="1"/>
    </row>
    <row r="101" spans="1:6" s="87" customFormat="1" x14ac:dyDescent="0.25">
      <c r="A101" s="157"/>
      <c r="B101" s="158"/>
      <c r="C101" s="159"/>
      <c r="D101" s="159"/>
      <c r="E101" s="208"/>
      <c r="F101" s="1"/>
    </row>
    <row r="102" spans="1:6" s="87" customFormat="1" x14ac:dyDescent="0.25">
      <c r="A102" s="157">
        <v>45691</v>
      </c>
      <c r="B102" s="158">
        <v>1373.04</v>
      </c>
      <c r="C102" s="159" t="s">
        <v>842</v>
      </c>
      <c r="D102" s="159" t="s">
        <v>925</v>
      </c>
      <c r="E102" s="208" t="s">
        <v>926</v>
      </c>
      <c r="F102" s="1"/>
    </row>
    <row r="103" spans="1:6" s="87" customFormat="1" x14ac:dyDescent="0.25">
      <c r="A103" s="157">
        <v>45697</v>
      </c>
      <c r="B103" s="158">
        <f>+'PT GL Trans for Main Tables Ref'!M85</f>
        <v>271.58999999999997</v>
      </c>
      <c r="C103" s="159" t="s">
        <v>842</v>
      </c>
      <c r="D103" s="159" t="s">
        <v>907</v>
      </c>
      <c r="E103" s="208" t="s">
        <v>926</v>
      </c>
    </row>
    <row r="104" spans="1:6" s="87" customFormat="1" x14ac:dyDescent="0.25">
      <c r="A104" s="157">
        <v>45697</v>
      </c>
      <c r="B104" s="158">
        <v>40.1</v>
      </c>
      <c r="C104" s="159" t="s">
        <v>842</v>
      </c>
      <c r="D104" s="159" t="s">
        <v>200</v>
      </c>
      <c r="E104" s="208"/>
      <c r="F104" s="1"/>
    </row>
    <row r="105" spans="1:6" s="87" customFormat="1" x14ac:dyDescent="0.25">
      <c r="A105" s="157"/>
      <c r="B105" s="158"/>
      <c r="C105" s="159"/>
      <c r="D105" s="159"/>
      <c r="E105" s="208"/>
      <c r="F105" s="1"/>
    </row>
    <row r="106" spans="1:6" s="87" customFormat="1" x14ac:dyDescent="0.25">
      <c r="A106" s="366">
        <v>45734</v>
      </c>
      <c r="B106" s="367">
        <v>48.3</v>
      </c>
      <c r="C106" s="368" t="s">
        <v>932</v>
      </c>
      <c r="D106" s="368" t="s">
        <v>342</v>
      </c>
      <c r="E106" s="369" t="s">
        <v>940</v>
      </c>
      <c r="F106" s="1"/>
    </row>
    <row r="107" spans="1:6" s="87" customFormat="1" x14ac:dyDescent="0.25">
      <c r="A107" s="366">
        <v>45734</v>
      </c>
      <c r="B107" s="367">
        <v>25.95</v>
      </c>
      <c r="C107" s="368" t="s">
        <v>932</v>
      </c>
      <c r="D107" s="368" t="s">
        <v>200</v>
      </c>
      <c r="E107" s="369"/>
      <c r="F107" s="1"/>
    </row>
    <row r="108" spans="1:6" s="87" customFormat="1" x14ac:dyDescent="0.25">
      <c r="A108" s="157">
        <v>45734</v>
      </c>
      <c r="B108" s="158">
        <v>155.65</v>
      </c>
      <c r="C108" s="159" t="s">
        <v>932</v>
      </c>
      <c r="D108" s="159" t="s">
        <v>623</v>
      </c>
      <c r="E108" s="208"/>
      <c r="F108" s="1"/>
    </row>
    <row r="109" spans="1:6" s="87" customFormat="1" x14ac:dyDescent="0.25">
      <c r="A109" s="157"/>
      <c r="B109" s="158"/>
      <c r="C109" s="159"/>
      <c r="D109" s="159"/>
      <c r="E109" s="208"/>
      <c r="F109" s="1"/>
    </row>
    <row r="110" spans="1:6" s="365" customFormat="1" x14ac:dyDescent="0.25">
      <c r="A110" s="157">
        <v>45746</v>
      </c>
      <c r="B110" s="158">
        <v>356.25</v>
      </c>
      <c r="C110" s="159" t="s">
        <v>937</v>
      </c>
      <c r="D110" s="159" t="s">
        <v>929</v>
      </c>
      <c r="E110" s="208" t="s">
        <v>415</v>
      </c>
      <c r="F110" s="370"/>
    </row>
    <row r="111" spans="1:6" s="87" customFormat="1" x14ac:dyDescent="0.25">
      <c r="A111" s="157">
        <v>45746</v>
      </c>
      <c r="B111" s="158">
        <v>22.95</v>
      </c>
      <c r="C111" s="159" t="s">
        <v>937</v>
      </c>
      <c r="D111" s="159" t="s">
        <v>200</v>
      </c>
      <c r="E111" s="160"/>
      <c r="F111" s="1"/>
    </row>
    <row r="112" spans="1:6" s="87" customFormat="1" x14ac:dyDescent="0.25">
      <c r="A112" s="157">
        <v>45749</v>
      </c>
      <c r="B112" s="158">
        <v>440</v>
      </c>
      <c r="C112" s="159" t="s">
        <v>937</v>
      </c>
      <c r="D112" s="159" t="s">
        <v>930</v>
      </c>
      <c r="E112" s="160" t="s">
        <v>415</v>
      </c>
      <c r="F112" s="1"/>
    </row>
    <row r="113" spans="1:6" s="87" customFormat="1" x14ac:dyDescent="0.25">
      <c r="A113" s="157"/>
      <c r="B113" s="158"/>
      <c r="C113" s="159"/>
      <c r="D113" s="159"/>
      <c r="E113" s="160"/>
      <c r="F113" s="1"/>
    </row>
    <row r="114" spans="1:6" s="87" customFormat="1" x14ac:dyDescent="0.25">
      <c r="A114" s="157">
        <v>45763</v>
      </c>
      <c r="B114" s="158">
        <v>443.26</v>
      </c>
      <c r="C114" s="159" t="s">
        <v>935</v>
      </c>
      <c r="D114" s="159" t="s">
        <v>933</v>
      </c>
      <c r="E114" s="160" t="s">
        <v>415</v>
      </c>
      <c r="F114" s="1"/>
    </row>
    <row r="115" spans="1:6" s="87" customFormat="1" x14ac:dyDescent="0.25">
      <c r="A115" s="157">
        <v>45763</v>
      </c>
      <c r="B115" s="158">
        <v>225.22</v>
      </c>
      <c r="C115" s="159" t="s">
        <v>935</v>
      </c>
      <c r="D115" s="159" t="s">
        <v>921</v>
      </c>
      <c r="E115" s="160" t="s">
        <v>415</v>
      </c>
      <c r="F115" s="1"/>
    </row>
    <row r="116" spans="1:6" s="87" customFormat="1" x14ac:dyDescent="0.25">
      <c r="A116" s="157">
        <v>45763</v>
      </c>
      <c r="B116" s="158">
        <v>129.82</v>
      </c>
      <c r="C116" s="159" t="s">
        <v>935</v>
      </c>
      <c r="D116" s="159" t="s">
        <v>929</v>
      </c>
      <c r="E116" s="160"/>
      <c r="F116" s="1"/>
    </row>
    <row r="117" spans="1:6" s="87" customFormat="1" x14ac:dyDescent="0.25">
      <c r="A117" s="157">
        <v>45763</v>
      </c>
      <c r="B117" s="158">
        <v>45.35</v>
      </c>
      <c r="C117" s="159" t="s">
        <v>935</v>
      </c>
      <c r="D117" s="159" t="s">
        <v>928</v>
      </c>
      <c r="E117" s="160"/>
      <c r="F117" s="1"/>
    </row>
    <row r="118" spans="1:6" s="87" customFormat="1" x14ac:dyDescent="0.25">
      <c r="A118" s="157">
        <v>45763</v>
      </c>
      <c r="B118" s="158">
        <v>52.51</v>
      </c>
      <c r="C118" s="159" t="s">
        <v>935</v>
      </c>
      <c r="D118" s="159" t="s">
        <v>952</v>
      </c>
      <c r="E118" s="160" t="s">
        <v>940</v>
      </c>
      <c r="F118" s="1"/>
    </row>
    <row r="119" spans="1:6" s="87" customFormat="1" x14ac:dyDescent="0.25">
      <c r="A119" s="157"/>
      <c r="B119" s="158"/>
      <c r="C119" s="159"/>
      <c r="D119" s="159"/>
      <c r="E119" s="160"/>
      <c r="F119" s="1"/>
    </row>
    <row r="120" spans="1:6" s="87" customFormat="1" x14ac:dyDescent="0.25">
      <c r="A120" s="157">
        <v>45776</v>
      </c>
      <c r="B120" s="158">
        <v>53.19</v>
      </c>
      <c r="C120" s="159" t="s">
        <v>935</v>
      </c>
      <c r="D120" s="159" t="s">
        <v>955</v>
      </c>
      <c r="E120" s="160" t="s">
        <v>940</v>
      </c>
      <c r="F120" s="1"/>
    </row>
    <row r="121" spans="1:6" s="87" customFormat="1" x14ac:dyDescent="0.25">
      <c r="A121" s="157">
        <v>45776</v>
      </c>
      <c r="B121" s="158">
        <v>377.86</v>
      </c>
      <c r="C121" s="159" t="s">
        <v>935</v>
      </c>
      <c r="D121" s="159" t="s">
        <v>934</v>
      </c>
      <c r="E121" s="160"/>
      <c r="F121" s="1"/>
    </row>
    <row r="122" spans="1:6" s="87" customFormat="1" x14ac:dyDescent="0.25">
      <c r="A122" s="157">
        <v>45776</v>
      </c>
      <c r="B122" s="158">
        <v>6.55</v>
      </c>
      <c r="C122" s="159" t="s">
        <v>935</v>
      </c>
      <c r="D122" s="159" t="s">
        <v>928</v>
      </c>
      <c r="E122" s="160"/>
      <c r="F122" s="1"/>
    </row>
    <row r="123" spans="1:6" s="87" customFormat="1" x14ac:dyDescent="0.25">
      <c r="A123" s="157">
        <v>45776</v>
      </c>
      <c r="B123" s="158">
        <v>20.09</v>
      </c>
      <c r="C123" s="159" t="s">
        <v>935</v>
      </c>
      <c r="D123" s="159" t="s">
        <v>954</v>
      </c>
      <c r="E123" s="160" t="s">
        <v>417</v>
      </c>
      <c r="F123" s="1"/>
    </row>
    <row r="124" spans="1:6" s="87" customFormat="1" x14ac:dyDescent="0.25">
      <c r="A124" s="157">
        <v>45776</v>
      </c>
      <c r="B124" s="158">
        <v>59.16</v>
      </c>
      <c r="C124" s="159" t="s">
        <v>935</v>
      </c>
      <c r="D124" s="159" t="s">
        <v>950</v>
      </c>
      <c r="E124" s="160" t="s">
        <v>940</v>
      </c>
      <c r="F124" s="1"/>
    </row>
    <row r="125" spans="1:6" s="87" customFormat="1" x14ac:dyDescent="0.25">
      <c r="A125" s="157"/>
      <c r="B125" s="158"/>
      <c r="C125" s="159"/>
      <c r="D125" s="159"/>
      <c r="E125" s="160"/>
      <c r="F125" s="1"/>
    </row>
    <row r="126" spans="1:6" s="87" customFormat="1" x14ac:dyDescent="0.25">
      <c r="A126" s="157">
        <v>45796</v>
      </c>
      <c r="B126" s="158">
        <v>271.58</v>
      </c>
      <c r="C126" s="159" t="s">
        <v>948</v>
      </c>
      <c r="D126" s="159" t="s">
        <v>945</v>
      </c>
      <c r="E126" s="160" t="s">
        <v>946</v>
      </c>
      <c r="F126" s="1"/>
    </row>
    <row r="127" spans="1:6" s="87" customFormat="1" x14ac:dyDescent="0.25">
      <c r="A127" s="157">
        <v>45796</v>
      </c>
      <c r="B127" s="158">
        <v>6.55</v>
      </c>
      <c r="C127" s="159" t="s">
        <v>948</v>
      </c>
      <c r="D127" s="159" t="s">
        <v>928</v>
      </c>
      <c r="E127" s="160"/>
      <c r="F127" s="1"/>
    </row>
    <row r="128" spans="1:6" s="87" customFormat="1" x14ac:dyDescent="0.25">
      <c r="A128" s="157"/>
      <c r="B128" s="158"/>
      <c r="C128" s="159"/>
      <c r="D128" s="159"/>
      <c r="E128" s="160"/>
      <c r="F128" s="1"/>
    </row>
    <row r="129" spans="1:6" s="87" customFormat="1" x14ac:dyDescent="0.25">
      <c r="A129" s="157">
        <v>45804</v>
      </c>
      <c r="B129" s="158">
        <v>58.35</v>
      </c>
      <c r="C129" s="159" t="s">
        <v>936</v>
      </c>
      <c r="D129" s="159" t="s">
        <v>952</v>
      </c>
      <c r="E129" s="160" t="s">
        <v>940</v>
      </c>
      <c r="F129" s="1"/>
    </row>
    <row r="130" spans="1:6" s="87" customFormat="1" x14ac:dyDescent="0.25">
      <c r="A130" s="157">
        <v>45804</v>
      </c>
      <c r="B130" s="158">
        <v>480.76</v>
      </c>
      <c r="C130" s="159" t="s">
        <v>936</v>
      </c>
      <c r="D130" s="159" t="s">
        <v>947</v>
      </c>
      <c r="E130" s="160" t="s">
        <v>518</v>
      </c>
      <c r="F130" s="1"/>
    </row>
    <row r="131" spans="1:6" s="87" customFormat="1" x14ac:dyDescent="0.25">
      <c r="A131" s="157">
        <v>45804</v>
      </c>
      <c r="B131" s="158">
        <v>35.5</v>
      </c>
      <c r="C131" s="159" t="s">
        <v>936</v>
      </c>
      <c r="D131" s="159" t="s">
        <v>928</v>
      </c>
      <c r="E131" s="160"/>
      <c r="F131" s="1"/>
    </row>
    <row r="132" spans="1:6" s="87" customFormat="1" x14ac:dyDescent="0.25">
      <c r="A132" s="157">
        <v>45804</v>
      </c>
      <c r="B132" s="158">
        <v>35.49</v>
      </c>
      <c r="C132" s="159" t="s">
        <v>936</v>
      </c>
      <c r="D132" s="159" t="s">
        <v>953</v>
      </c>
      <c r="E132" s="160" t="s">
        <v>518</v>
      </c>
      <c r="F132" s="1"/>
    </row>
    <row r="133" spans="1:6" s="87" customFormat="1" x14ac:dyDescent="0.25">
      <c r="A133" s="157"/>
      <c r="B133" s="158"/>
      <c r="C133" s="159"/>
      <c r="D133" s="159"/>
      <c r="E133" s="160"/>
      <c r="F133" s="1"/>
    </row>
    <row r="134" spans="1:6" s="87" customFormat="1" x14ac:dyDescent="0.25">
      <c r="A134" s="157">
        <v>45820</v>
      </c>
      <c r="B134" s="158">
        <v>332.24</v>
      </c>
      <c r="C134" s="159" t="s">
        <v>941</v>
      </c>
      <c r="D134" s="159" t="s">
        <v>942</v>
      </c>
      <c r="E134" s="160" t="s">
        <v>485</v>
      </c>
      <c r="F134" s="1"/>
    </row>
    <row r="135" spans="1:6" s="87" customFormat="1" x14ac:dyDescent="0.25">
      <c r="A135" s="157">
        <v>45820</v>
      </c>
      <c r="B135" s="158">
        <v>6.55</v>
      </c>
      <c r="C135" s="159" t="s">
        <v>941</v>
      </c>
      <c r="D135" s="159" t="s">
        <v>200</v>
      </c>
      <c r="E135" s="160"/>
      <c r="F135" s="1"/>
    </row>
    <row r="136" spans="1:6" s="87" customFormat="1" x14ac:dyDescent="0.25">
      <c r="A136" s="157"/>
      <c r="B136" s="158"/>
      <c r="C136" s="159"/>
      <c r="D136" s="159"/>
      <c r="E136" s="160"/>
      <c r="F136" s="1"/>
    </row>
    <row r="137" spans="1:6" s="87" customFormat="1" x14ac:dyDescent="0.25">
      <c r="A137" s="157">
        <v>45821</v>
      </c>
      <c r="B137" s="158">
        <v>477.48</v>
      </c>
      <c r="C137" s="159" t="s">
        <v>949</v>
      </c>
      <c r="D137" s="159" t="s">
        <v>922</v>
      </c>
      <c r="E137" s="160" t="s">
        <v>840</v>
      </c>
      <c r="F137" s="1"/>
    </row>
    <row r="138" spans="1:6" s="87" customFormat="1" x14ac:dyDescent="0.25">
      <c r="A138" s="157">
        <v>45821</v>
      </c>
      <c r="B138" s="158">
        <v>6.55</v>
      </c>
      <c r="C138" s="159" t="s">
        <v>949</v>
      </c>
      <c r="D138" s="159" t="s">
        <v>928</v>
      </c>
      <c r="E138" s="160"/>
      <c r="F138" s="1"/>
    </row>
    <row r="139" spans="1:6" s="87" customFormat="1" x14ac:dyDescent="0.25">
      <c r="A139" s="157"/>
      <c r="B139" s="158"/>
      <c r="C139" s="159"/>
      <c r="D139" s="159"/>
      <c r="E139" s="160"/>
      <c r="F139" s="1"/>
    </row>
    <row r="140" spans="1:6" s="87" customFormat="1" x14ac:dyDescent="0.25">
      <c r="A140" s="157">
        <v>45821</v>
      </c>
      <c r="B140" s="158">
        <v>242.06</v>
      </c>
      <c r="C140" s="159" t="s">
        <v>943</v>
      </c>
      <c r="D140" s="159" t="s">
        <v>944</v>
      </c>
      <c r="E140" s="160" t="s">
        <v>418</v>
      </c>
      <c r="F140" s="1"/>
    </row>
    <row r="141" spans="1:6" s="87" customFormat="1" x14ac:dyDescent="0.25">
      <c r="A141" s="157">
        <v>45821</v>
      </c>
      <c r="B141" s="158">
        <v>6.55</v>
      </c>
      <c r="C141" s="159" t="s">
        <v>943</v>
      </c>
      <c r="D141" s="159" t="s">
        <v>928</v>
      </c>
      <c r="E141" s="160"/>
      <c r="F141" s="1"/>
    </row>
    <row r="142" spans="1:6" s="87" customFormat="1" x14ac:dyDescent="0.25">
      <c r="A142" s="157"/>
      <c r="B142" s="158"/>
      <c r="C142" s="159"/>
      <c r="D142" s="159"/>
      <c r="E142" s="160"/>
      <c r="F142" s="1"/>
    </row>
    <row r="143" spans="1:6" ht="19.5" customHeight="1" x14ac:dyDescent="0.25">
      <c r="A143" s="107" t="s">
        <v>125</v>
      </c>
      <c r="B143" s="108">
        <f>SUM(B25:B142)</f>
        <v>14787.139999999998</v>
      </c>
      <c r="C143" s="168" t="str">
        <f>IF(SUBTOTAL(3,B25:B142)=SUBTOTAL(103,B25:B142),'Summary and sign-off'!$A$48,'Summary and sign-off'!$A$49)</f>
        <v>Check - there are no hidden rows with data</v>
      </c>
      <c r="D143" s="380" t="str">
        <f>IF('Summary and sign-off'!F56='Summary and sign-off'!F54,'Summary and sign-off'!A51,'Summary and sign-off'!A50)</f>
        <v>Check - each entry provides sufficient information</v>
      </c>
      <c r="E143" s="380"/>
      <c r="F143" s="46"/>
    </row>
    <row r="144" spans="1:6" ht="10.5" customHeight="1" x14ac:dyDescent="0.3">
      <c r="A144" s="27"/>
      <c r="B144" s="22"/>
      <c r="C144" s="27"/>
      <c r="D144" s="27"/>
      <c r="E144" s="27"/>
      <c r="F144" s="27"/>
    </row>
    <row r="145" spans="1:6" ht="24.75" customHeight="1" x14ac:dyDescent="0.25">
      <c r="A145" s="381" t="s">
        <v>126</v>
      </c>
      <c r="B145" s="381"/>
      <c r="C145" s="381"/>
      <c r="D145" s="381"/>
      <c r="E145" s="381"/>
      <c r="F145" s="46"/>
    </row>
    <row r="146" spans="1:6" ht="27" customHeight="1" x14ac:dyDescent="0.25">
      <c r="A146" s="35" t="s">
        <v>117</v>
      </c>
      <c r="B146" s="35" t="s">
        <v>62</v>
      </c>
      <c r="C146" s="35" t="s">
        <v>127</v>
      </c>
      <c r="D146" s="35" t="s">
        <v>128</v>
      </c>
      <c r="E146" s="35" t="s">
        <v>121</v>
      </c>
      <c r="F146" s="49"/>
    </row>
    <row r="147" spans="1:6" s="87" customFormat="1" hidden="1" x14ac:dyDescent="0.25">
      <c r="A147" s="133"/>
      <c r="B147" s="134"/>
      <c r="C147" s="135"/>
      <c r="D147" s="135"/>
      <c r="E147" s="136"/>
      <c r="F147" s="1"/>
    </row>
    <row r="148" spans="1:6" s="87" customFormat="1" ht="14" x14ac:dyDescent="0.25">
      <c r="A148" s="196"/>
      <c r="B148" s="197"/>
      <c r="C148" s="159"/>
      <c r="D148" s="159"/>
      <c r="E148" s="160"/>
      <c r="F148" s="1"/>
    </row>
    <row r="149" spans="1:6" s="3" customFormat="1" ht="25" x14ac:dyDescent="0.25">
      <c r="A149" s="157">
        <v>45560</v>
      </c>
      <c r="B149" s="158">
        <f>+'F25 Taxis Rec'!B53</f>
        <v>60.260000000000005</v>
      </c>
      <c r="C149" s="159" t="s">
        <v>693</v>
      </c>
      <c r="D149" s="159" t="s">
        <v>500</v>
      </c>
      <c r="E149" s="160" t="s">
        <v>957</v>
      </c>
      <c r="F149" s="223"/>
    </row>
    <row r="150" spans="1:6" s="3" customFormat="1" ht="25" x14ac:dyDescent="0.25">
      <c r="A150" s="157">
        <v>45561</v>
      </c>
      <c r="B150" s="158">
        <f>+'F25 Taxis Rec'!B54</f>
        <v>17.600000000000001</v>
      </c>
      <c r="C150" s="159" t="s">
        <v>694</v>
      </c>
      <c r="D150" s="159" t="s">
        <v>500</v>
      </c>
      <c r="E150" s="160" t="s">
        <v>956</v>
      </c>
      <c r="F150" s="223"/>
    </row>
    <row r="151" spans="1:6" s="87" customFormat="1" x14ac:dyDescent="0.25">
      <c r="A151" s="157">
        <f>+'F25 Taxis Rec'!A55</f>
        <v>45595</v>
      </c>
      <c r="B151" s="158">
        <f>+'F25 Taxis Rec'!B55</f>
        <v>24.39</v>
      </c>
      <c r="C151" s="158" t="str">
        <f>+'F25 Taxis Rec'!C55</f>
        <v>Stakeholder Event</v>
      </c>
      <c r="D151" s="158" t="str">
        <f>+'F25 Taxis Rec'!D55</f>
        <v>Taxi</v>
      </c>
      <c r="E151" s="158" t="s">
        <v>958</v>
      </c>
      <c r="F151" s="1"/>
    </row>
    <row r="152" spans="1:6" s="87" customFormat="1" x14ac:dyDescent="0.25">
      <c r="A152" s="157">
        <f>+'F25 Taxis Rec'!A56</f>
        <v>45595</v>
      </c>
      <c r="B152" s="158">
        <f>+'F25 Taxis Rec'!B56</f>
        <v>22.86</v>
      </c>
      <c r="C152" s="158" t="str">
        <f>+'F25 Taxis Rec'!C56</f>
        <v>Stakeholder Event</v>
      </c>
      <c r="D152" s="158" t="str">
        <f>+'F25 Taxis Rec'!D56</f>
        <v>Taxi</v>
      </c>
      <c r="E152" s="158" t="s">
        <v>959</v>
      </c>
      <c r="F152" s="1"/>
    </row>
    <row r="153" spans="1:6" s="87" customFormat="1" ht="25" x14ac:dyDescent="0.25">
      <c r="A153" s="157">
        <v>45720</v>
      </c>
      <c r="B153" s="158">
        <v>25.83</v>
      </c>
      <c r="C153" s="158" t="s">
        <v>694</v>
      </c>
      <c r="D153" s="158" t="s">
        <v>500</v>
      </c>
      <c r="E153" s="371" t="s">
        <v>960</v>
      </c>
      <c r="F153" s="1"/>
    </row>
    <row r="154" spans="1:6" s="87" customFormat="1" ht="25" x14ac:dyDescent="0.25">
      <c r="A154" s="157">
        <v>45720</v>
      </c>
      <c r="B154" s="158">
        <v>16.829999999999998</v>
      </c>
      <c r="C154" s="158" t="s">
        <v>694</v>
      </c>
      <c r="D154" s="158" t="s">
        <v>500</v>
      </c>
      <c r="E154" s="371" t="s">
        <v>962</v>
      </c>
      <c r="F154" s="1"/>
    </row>
    <row r="155" spans="1:6" s="87" customFormat="1" ht="25" x14ac:dyDescent="0.25">
      <c r="A155" s="157">
        <v>45803</v>
      </c>
      <c r="B155" s="158">
        <v>11</v>
      </c>
      <c r="C155" s="159" t="s">
        <v>951</v>
      </c>
      <c r="D155" s="159" t="s">
        <v>500</v>
      </c>
      <c r="E155" s="160" t="s">
        <v>961</v>
      </c>
      <c r="F155" s="1"/>
    </row>
    <row r="156" spans="1:6" s="87" customFormat="1" x14ac:dyDescent="0.25">
      <c r="A156" s="157"/>
      <c r="B156" s="158"/>
      <c r="C156" s="159"/>
      <c r="D156" s="159"/>
      <c r="E156" s="160"/>
      <c r="F156" s="1"/>
    </row>
    <row r="157" spans="1:6" s="87" customFormat="1" hidden="1" x14ac:dyDescent="0.25">
      <c r="A157" s="133"/>
      <c r="B157" s="134"/>
      <c r="C157" s="135"/>
      <c r="D157" s="135"/>
      <c r="E157" s="136"/>
      <c r="F157" s="1"/>
    </row>
    <row r="158" spans="1:6" ht="19.5" customHeight="1" x14ac:dyDescent="0.25">
      <c r="A158" s="107" t="s">
        <v>129</v>
      </c>
      <c r="B158" s="108">
        <f>SUM(B147:B157)</f>
        <v>178.76999999999998</v>
      </c>
      <c r="C158" s="168" t="str">
        <f>IF(SUBTOTAL(3,B147:B157)=SUBTOTAL(103,B147:B157),'Summary and sign-off'!$A$48,'Summary and sign-off'!$A$49)</f>
        <v>Check - there are no hidden rows with data</v>
      </c>
      <c r="D158" s="380" t="str">
        <f>IF('Summary and sign-off'!F57='Summary and sign-off'!F54,'Summary and sign-off'!A51,'Summary and sign-off'!A50)</f>
        <v>Check - each entry provides sufficient information</v>
      </c>
      <c r="E158" s="380"/>
      <c r="F158" s="46"/>
    </row>
    <row r="159" spans="1:6" ht="10.5" customHeight="1" x14ac:dyDescent="0.3">
      <c r="A159" s="27"/>
      <c r="B159" s="92"/>
      <c r="C159" s="22"/>
      <c r="D159" s="27"/>
      <c r="E159" s="27"/>
      <c r="F159" s="27"/>
    </row>
    <row r="160" spans="1:6" ht="34.5" customHeight="1" x14ac:dyDescent="0.25">
      <c r="A160" s="50" t="s">
        <v>130</v>
      </c>
      <c r="B160" s="93">
        <f>B21+B143+B158</f>
        <v>26641.199999999997</v>
      </c>
      <c r="C160" s="51"/>
      <c r="D160" s="51"/>
      <c r="E160" s="51"/>
      <c r="F160" s="26"/>
    </row>
    <row r="161" spans="1:6" ht="13" x14ac:dyDescent="0.3">
      <c r="A161" s="27"/>
      <c r="B161" s="22"/>
      <c r="C161" s="27"/>
      <c r="D161" s="27"/>
      <c r="E161" s="27"/>
      <c r="F161" s="27"/>
    </row>
    <row r="162" spans="1:6" ht="13" x14ac:dyDescent="0.3">
      <c r="A162" s="52" t="s">
        <v>73</v>
      </c>
      <c r="B162" s="25"/>
      <c r="C162" s="26"/>
      <c r="D162" s="26"/>
      <c r="E162" s="26"/>
      <c r="F162" s="27"/>
    </row>
    <row r="163" spans="1:6" ht="12.65" customHeight="1" x14ac:dyDescent="0.25">
      <c r="A163" s="23" t="s">
        <v>131</v>
      </c>
      <c r="B163" s="53"/>
      <c r="C163" s="53"/>
      <c r="D163" s="32"/>
      <c r="E163" s="32"/>
      <c r="F163" s="27"/>
    </row>
    <row r="164" spans="1:6" ht="13" customHeight="1" x14ac:dyDescent="0.25">
      <c r="A164" s="31" t="s">
        <v>132</v>
      </c>
      <c r="B164" s="27"/>
      <c r="C164" s="32"/>
      <c r="D164" s="27"/>
      <c r="E164" s="32"/>
      <c r="F164" s="27"/>
    </row>
    <row r="165" spans="1:6" x14ac:dyDescent="0.25">
      <c r="A165" s="31" t="s">
        <v>133</v>
      </c>
      <c r="B165" s="32"/>
      <c r="C165" s="32"/>
      <c r="D165" s="32"/>
      <c r="E165" s="54"/>
      <c r="F165" s="46"/>
    </row>
    <row r="166" spans="1:6" ht="13" x14ac:dyDescent="0.3">
      <c r="A166" s="23" t="s">
        <v>79</v>
      </c>
      <c r="B166" s="25"/>
      <c r="C166" s="26"/>
      <c r="D166" s="26"/>
      <c r="E166" s="26"/>
      <c r="F166" s="27"/>
    </row>
    <row r="167" spans="1:6" ht="13" customHeight="1" x14ac:dyDescent="0.25">
      <c r="A167" s="31" t="s">
        <v>134</v>
      </c>
      <c r="B167" s="27"/>
      <c r="C167" s="32"/>
      <c r="D167" s="27"/>
      <c r="E167" s="32"/>
      <c r="F167" s="27"/>
    </row>
    <row r="168" spans="1:6" x14ac:dyDescent="0.25">
      <c r="A168" s="31" t="s">
        <v>135</v>
      </c>
      <c r="B168" s="32"/>
      <c r="C168" s="32"/>
      <c r="D168" s="32"/>
      <c r="E168" s="54"/>
      <c r="F168" s="46"/>
    </row>
    <row r="169" spans="1:6" x14ac:dyDescent="0.25">
      <c r="A169" s="36" t="s">
        <v>136</v>
      </c>
      <c r="B169" s="36"/>
      <c r="C169" s="36"/>
      <c r="D169" s="36"/>
      <c r="E169" s="54"/>
      <c r="F169" s="46"/>
    </row>
    <row r="170" spans="1:6" x14ac:dyDescent="0.25">
      <c r="A170" s="40"/>
      <c r="B170" s="27"/>
      <c r="C170" s="27"/>
      <c r="D170" s="27"/>
      <c r="E170" s="46"/>
      <c r="F170" s="46"/>
    </row>
    <row r="171" spans="1:6" hidden="1" x14ac:dyDescent="0.25">
      <c r="A171" s="40"/>
      <c r="B171" s="27"/>
      <c r="C171" s="27"/>
      <c r="D171" s="27"/>
      <c r="E171" s="46"/>
      <c r="F171" s="46"/>
    </row>
    <row r="172" spans="1:6" x14ac:dyDescent="0.25"/>
    <row r="173" spans="1:6" x14ac:dyDescent="0.25"/>
    <row r="174" spans="1:6" x14ac:dyDescent="0.25"/>
    <row r="175" spans="1:6" x14ac:dyDescent="0.25"/>
    <row r="176" spans="1:6" ht="12.75" hidden="1" customHeight="1" x14ac:dyDescent="0.25"/>
    <row r="177" spans="1:6" x14ac:dyDescent="0.25"/>
    <row r="178" spans="1:6" x14ac:dyDescent="0.25"/>
    <row r="179" spans="1:6" hidden="1" x14ac:dyDescent="0.25">
      <c r="A179" s="55"/>
      <c r="B179" s="46"/>
      <c r="C179" s="46"/>
      <c r="D179" s="46"/>
      <c r="E179" s="46"/>
      <c r="F179" s="46"/>
    </row>
    <row r="180" spans="1:6" hidden="1" x14ac:dyDescent="0.25">
      <c r="A180" s="55"/>
      <c r="B180" s="46"/>
      <c r="C180" s="46"/>
      <c r="D180" s="46"/>
      <c r="E180" s="46"/>
      <c r="F180" s="46"/>
    </row>
    <row r="181" spans="1:6" hidden="1" x14ac:dyDescent="0.25">
      <c r="A181" s="55"/>
      <c r="B181" s="46"/>
      <c r="C181" s="46"/>
      <c r="D181" s="46"/>
      <c r="E181" s="46"/>
      <c r="F181" s="46"/>
    </row>
    <row r="182" spans="1:6" hidden="1" x14ac:dyDescent="0.25">
      <c r="A182" s="55"/>
      <c r="B182" s="46"/>
      <c r="C182" s="46"/>
      <c r="D182" s="46"/>
      <c r="E182" s="46"/>
      <c r="F182" s="46"/>
    </row>
    <row r="183" spans="1:6" hidden="1" x14ac:dyDescent="0.25">
      <c r="A183" s="55"/>
      <c r="B183" s="46"/>
      <c r="C183" s="46"/>
      <c r="D183" s="46"/>
      <c r="E183" s="46"/>
      <c r="F183" s="46"/>
    </row>
    <row r="184" spans="1:6" x14ac:dyDescent="0.25"/>
    <row r="185" spans="1:6" x14ac:dyDescent="0.25"/>
    <row r="186" spans="1:6" x14ac:dyDescent="0.25"/>
    <row r="187" spans="1:6" x14ac:dyDescent="0.25"/>
    <row r="188" spans="1:6" x14ac:dyDescent="0.25"/>
    <row r="189" spans="1:6" x14ac:dyDescent="0.25"/>
    <row r="190" spans="1:6" x14ac:dyDescent="0.25"/>
    <row r="191" spans="1:6" x14ac:dyDescent="0.25"/>
    <row r="192" spans="1:6"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sheetData>
  <sheetProtection sheet="1" formatCells="0" formatRows="0" insertColumns="0" insertRows="0" deleteRows="0"/>
  <mergeCells count="15">
    <mergeCell ref="B7:E7"/>
    <mergeCell ref="B5:E5"/>
    <mergeCell ref="D158:E158"/>
    <mergeCell ref="A1:E1"/>
    <mergeCell ref="A23:E23"/>
    <mergeCell ref="A145:E145"/>
    <mergeCell ref="B2:E2"/>
    <mergeCell ref="B3:E3"/>
    <mergeCell ref="B4:E4"/>
    <mergeCell ref="A8:E8"/>
    <mergeCell ref="A9:E9"/>
    <mergeCell ref="B6:E6"/>
    <mergeCell ref="D21:E21"/>
    <mergeCell ref="D143:E14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0 A147 A157 A25:A3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46 A2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1:A50 A52:A65 A77:A98 A26:A39 A13:A19 A100:A142 A148:A15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scale="69" fitToHeight="0" orientation="portrait" r:id="rId1"/>
  <headerFooter alignWithMargins="0">
    <oddHeader>&amp;C&amp;"Calibri"&amp;10&amp;K000000 IN-CONFIDENCE&amp;1#_x000D_</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B41:B50 B52:B65 B77:B98 B12:B20 B25:B39 B100:B142 B147:B157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pageSetUpPr fitToPage="1"/>
  </sheetPr>
  <dimension ref="A1:J33"/>
  <sheetViews>
    <sheetView zoomScaleNormal="100" workbookViewId="0">
      <selection activeCell="C19" sqref="C19"/>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376" t="s">
        <v>109</v>
      </c>
      <c r="B1" s="376"/>
      <c r="C1" s="376"/>
      <c r="D1" s="376"/>
      <c r="E1" s="376"/>
      <c r="F1" s="38"/>
    </row>
    <row r="2" spans="1:6" ht="21" customHeight="1" x14ac:dyDescent="0.25">
      <c r="A2" s="4" t="s">
        <v>52</v>
      </c>
      <c r="B2" s="379" t="str">
        <f>'Summary and sign-off'!B2:F2</f>
        <v>Ministry of Social Development</v>
      </c>
      <c r="C2" s="379"/>
      <c r="D2" s="379"/>
      <c r="E2" s="379"/>
      <c r="F2" s="38"/>
    </row>
    <row r="3" spans="1:6" ht="21" customHeight="1" x14ac:dyDescent="0.25">
      <c r="A3" s="4" t="s">
        <v>110</v>
      </c>
      <c r="B3" s="379" t="str">
        <f>'Summary and sign-off'!B3:F3</f>
        <v>Debbie Power</v>
      </c>
      <c r="C3" s="379"/>
      <c r="D3" s="379"/>
      <c r="E3" s="379"/>
      <c r="F3" s="38"/>
    </row>
    <row r="4" spans="1:6" ht="21" customHeight="1" x14ac:dyDescent="0.25">
      <c r="A4" s="4" t="s">
        <v>111</v>
      </c>
      <c r="B4" s="379">
        <f>'Summary and sign-off'!B4:F4</f>
        <v>45474</v>
      </c>
      <c r="C4" s="379"/>
      <c r="D4" s="379"/>
      <c r="E4" s="379"/>
      <c r="F4" s="38"/>
    </row>
    <row r="5" spans="1:6" ht="21" customHeight="1" x14ac:dyDescent="0.25">
      <c r="A5" s="4" t="s">
        <v>112</v>
      </c>
      <c r="B5" s="379">
        <f>'Summary and sign-off'!B5:F5</f>
        <v>45838</v>
      </c>
      <c r="C5" s="379"/>
      <c r="D5" s="379"/>
      <c r="E5" s="379"/>
      <c r="F5" s="38"/>
    </row>
    <row r="6" spans="1:6" ht="21" customHeight="1" x14ac:dyDescent="0.25">
      <c r="A6" s="4" t="s">
        <v>113</v>
      </c>
      <c r="B6" s="374" t="s">
        <v>81</v>
      </c>
      <c r="C6" s="374"/>
      <c r="D6" s="374"/>
      <c r="E6" s="374"/>
      <c r="F6" s="38"/>
    </row>
    <row r="7" spans="1:6" ht="21" customHeight="1" x14ac:dyDescent="0.25">
      <c r="A7" s="4" t="s">
        <v>56</v>
      </c>
      <c r="B7" s="374" t="s">
        <v>83</v>
      </c>
      <c r="C7" s="374"/>
      <c r="D7" s="374"/>
      <c r="E7" s="374"/>
      <c r="F7" s="38"/>
    </row>
    <row r="8" spans="1:6" ht="35.25" customHeight="1" x14ac:dyDescent="0.35">
      <c r="A8" s="389" t="s">
        <v>137</v>
      </c>
      <c r="B8" s="389"/>
      <c r="C8" s="390"/>
      <c r="D8" s="390"/>
      <c r="E8" s="390"/>
      <c r="F8" s="42"/>
    </row>
    <row r="9" spans="1:6" ht="35.25" customHeight="1" x14ac:dyDescent="0.35">
      <c r="A9" s="387" t="s">
        <v>138</v>
      </c>
      <c r="B9" s="388"/>
      <c r="C9" s="388"/>
      <c r="D9" s="388"/>
      <c r="E9" s="388"/>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c r="B12" s="158"/>
      <c r="C12" s="162"/>
      <c r="D12" s="162"/>
      <c r="E12" s="163"/>
      <c r="F12" s="2"/>
    </row>
    <row r="13" spans="1:6" s="87" customFormat="1" x14ac:dyDescent="0.25">
      <c r="A13" s="157"/>
      <c r="B13" s="158"/>
      <c r="C13" s="162"/>
      <c r="D13" s="162"/>
      <c r="E13" s="163"/>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0</v>
      </c>
      <c r="C25" s="106" t="str">
        <f>IF(SUBTOTAL(3,B11:B24)=SUBTOTAL(103,B11:B24),'Summary and sign-off'!$A$48,'Summary and sign-off'!$A$49)</f>
        <v>Check - there are no hidden rows with data</v>
      </c>
      <c r="D25" s="380" t="str">
        <f>IF('Summary and sign-off'!F58='Summary and sign-off'!F54,'Summary and sign-off'!A51,'Summary and sign-off'!A50)</f>
        <v>Check - each entry provides sufficient information</v>
      </c>
      <c r="E25" s="380"/>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pageSetUpPr fitToPage="1"/>
  </sheetPr>
  <dimension ref="A1:M47"/>
  <sheetViews>
    <sheetView zoomScaleNormal="100" workbookViewId="0">
      <selection activeCell="D24" sqref="D24"/>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376" t="s">
        <v>109</v>
      </c>
      <c r="B1" s="376"/>
      <c r="C1" s="376"/>
      <c r="D1" s="376"/>
      <c r="E1" s="376"/>
      <c r="F1" s="24"/>
    </row>
    <row r="2" spans="1:6" ht="21" customHeight="1" x14ac:dyDescent="0.25">
      <c r="A2" s="4" t="s">
        <v>52</v>
      </c>
      <c r="B2" s="379" t="str">
        <f>'Summary and sign-off'!B2:F2</f>
        <v>Ministry of Social Development</v>
      </c>
      <c r="C2" s="379"/>
      <c r="D2" s="379"/>
      <c r="E2" s="379"/>
      <c r="F2" s="24"/>
    </row>
    <row r="3" spans="1:6" ht="21" customHeight="1" x14ac:dyDescent="0.25">
      <c r="A3" s="4" t="s">
        <v>110</v>
      </c>
      <c r="B3" s="379" t="str">
        <f>'Summary and sign-off'!B3:F3</f>
        <v>Debbie Power</v>
      </c>
      <c r="C3" s="379"/>
      <c r="D3" s="379"/>
      <c r="E3" s="379"/>
      <c r="F3" s="24"/>
    </row>
    <row r="4" spans="1:6" ht="21" customHeight="1" x14ac:dyDescent="0.25">
      <c r="A4" s="4" t="s">
        <v>111</v>
      </c>
      <c r="B4" s="379">
        <f>'Summary and sign-off'!B4:F4</f>
        <v>45474</v>
      </c>
      <c r="C4" s="379"/>
      <c r="D4" s="379"/>
      <c r="E4" s="379"/>
      <c r="F4" s="24"/>
    </row>
    <row r="5" spans="1:6" ht="21" customHeight="1" x14ac:dyDescent="0.25">
      <c r="A5" s="4" t="s">
        <v>112</v>
      </c>
      <c r="B5" s="379">
        <f>'Summary and sign-off'!B5:F5</f>
        <v>45838</v>
      </c>
      <c r="C5" s="379"/>
      <c r="D5" s="379"/>
      <c r="E5" s="379"/>
      <c r="F5" s="24"/>
    </row>
    <row r="6" spans="1:6" ht="21" customHeight="1" x14ac:dyDescent="0.25">
      <c r="A6" s="4" t="s">
        <v>113</v>
      </c>
      <c r="B6" s="374" t="s">
        <v>81</v>
      </c>
      <c r="C6" s="374"/>
      <c r="D6" s="374"/>
      <c r="E6" s="374"/>
      <c r="F6" s="34"/>
    </row>
    <row r="7" spans="1:6" ht="21" customHeight="1" x14ac:dyDescent="0.25">
      <c r="A7" s="4" t="s">
        <v>56</v>
      </c>
      <c r="B7" s="374" t="s">
        <v>83</v>
      </c>
      <c r="C7" s="374"/>
      <c r="D7" s="374"/>
      <c r="E7" s="374"/>
      <c r="F7" s="34"/>
    </row>
    <row r="8" spans="1:6" ht="35.25" customHeight="1" x14ac:dyDescent="0.25">
      <c r="A8" s="383" t="s">
        <v>147</v>
      </c>
      <c r="B8" s="383"/>
      <c r="C8" s="390"/>
      <c r="D8" s="390"/>
      <c r="E8" s="390"/>
      <c r="F8" s="24"/>
    </row>
    <row r="9" spans="1:6" ht="35.25" customHeight="1" x14ac:dyDescent="0.25">
      <c r="A9" s="391" t="s">
        <v>148</v>
      </c>
      <c r="B9" s="392"/>
      <c r="C9" s="392"/>
      <c r="D9" s="392"/>
      <c r="E9" s="392"/>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45504</v>
      </c>
      <c r="B12" s="158">
        <f>+'PT GL Trans for Main Tables Ref'!G88</f>
        <v>51.61</v>
      </c>
      <c r="C12" s="193" t="s">
        <v>339</v>
      </c>
      <c r="D12" s="193" t="s">
        <v>661</v>
      </c>
      <c r="E12" s="163"/>
      <c r="F12" s="3"/>
    </row>
    <row r="13" spans="1:6" s="87" customFormat="1" x14ac:dyDescent="0.25">
      <c r="A13" s="157">
        <v>45535</v>
      </c>
      <c r="B13" s="158">
        <f>+'PT GL Trans for Main Tables Ref'!H88</f>
        <v>51.17</v>
      </c>
      <c r="C13" s="193" t="s">
        <v>339</v>
      </c>
      <c r="D13" s="193" t="s">
        <v>660</v>
      </c>
      <c r="E13" s="163"/>
      <c r="F13" s="3"/>
    </row>
    <row r="14" spans="1:6" s="87" customFormat="1" x14ac:dyDescent="0.25">
      <c r="A14" s="157">
        <v>45565</v>
      </c>
      <c r="B14" s="158">
        <f>+'PT GL Trans for Main Tables Ref'!I88</f>
        <v>93.72</v>
      </c>
      <c r="C14" s="193" t="s">
        <v>339</v>
      </c>
      <c r="D14" s="193" t="s">
        <v>663</v>
      </c>
      <c r="E14" s="163"/>
      <c r="F14" s="3"/>
    </row>
    <row r="15" spans="1:6" s="87" customFormat="1" x14ac:dyDescent="0.25">
      <c r="A15" s="157">
        <v>45596</v>
      </c>
      <c r="B15" s="158">
        <v>54.46</v>
      </c>
      <c r="C15" s="193" t="s">
        <v>339</v>
      </c>
      <c r="D15" s="193" t="s">
        <v>917</v>
      </c>
      <c r="E15" s="163"/>
      <c r="F15" s="3"/>
    </row>
    <row r="16" spans="1:6" s="87" customFormat="1" x14ac:dyDescent="0.25">
      <c r="A16" s="157">
        <v>45626</v>
      </c>
      <c r="B16" s="158">
        <v>75.86</v>
      </c>
      <c r="C16" s="193" t="s">
        <v>339</v>
      </c>
      <c r="D16" s="193" t="s">
        <v>779</v>
      </c>
      <c r="E16" s="163"/>
      <c r="F16" s="3"/>
    </row>
    <row r="17" spans="1:6" s="87" customFormat="1" x14ac:dyDescent="0.25">
      <c r="A17" s="157">
        <v>45657</v>
      </c>
      <c r="B17" s="158">
        <v>52.87</v>
      </c>
      <c r="C17" s="193" t="s">
        <v>339</v>
      </c>
      <c r="D17" s="193" t="s">
        <v>864</v>
      </c>
      <c r="E17" s="163"/>
      <c r="F17" s="3"/>
    </row>
    <row r="18" spans="1:6" s="87" customFormat="1" x14ac:dyDescent="0.25">
      <c r="A18" s="157">
        <v>45688</v>
      </c>
      <c r="B18" s="158">
        <v>51.68</v>
      </c>
      <c r="C18" s="162" t="s">
        <v>339</v>
      </c>
      <c r="D18" s="162" t="s">
        <v>918</v>
      </c>
      <c r="E18" s="163"/>
      <c r="F18" s="3"/>
    </row>
    <row r="19" spans="1:6" s="87" customFormat="1" x14ac:dyDescent="0.25">
      <c r="A19" s="157">
        <v>45716</v>
      </c>
      <c r="B19" s="158">
        <v>51.17</v>
      </c>
      <c r="C19" s="162" t="s">
        <v>339</v>
      </c>
      <c r="D19" s="162" t="s">
        <v>931</v>
      </c>
      <c r="E19" s="163"/>
      <c r="F19" s="3"/>
    </row>
    <row r="20" spans="1:6" s="87" customFormat="1" x14ac:dyDescent="0.25">
      <c r="A20" s="157">
        <v>45777</v>
      </c>
      <c r="B20" s="158">
        <v>102.68</v>
      </c>
      <c r="C20" s="162" t="s">
        <v>339</v>
      </c>
      <c r="D20" s="162" t="s">
        <v>964</v>
      </c>
      <c r="E20" s="163"/>
      <c r="F20" s="3"/>
    </row>
    <row r="21" spans="1:6" s="87" customFormat="1" x14ac:dyDescent="0.25">
      <c r="A21" s="157">
        <v>45808</v>
      </c>
      <c r="B21" s="158">
        <v>51.17</v>
      </c>
      <c r="C21" s="162" t="s">
        <v>339</v>
      </c>
      <c r="D21" s="162" t="s">
        <v>965</v>
      </c>
      <c r="E21" s="163"/>
      <c r="F21" s="3"/>
    </row>
    <row r="22" spans="1:6" s="87" customFormat="1" x14ac:dyDescent="0.25">
      <c r="A22" s="157">
        <v>45838</v>
      </c>
      <c r="B22" s="158">
        <v>51.68</v>
      </c>
      <c r="C22" s="162" t="s">
        <v>339</v>
      </c>
      <c r="D22" s="162" t="s">
        <v>966</v>
      </c>
      <c r="E22" s="163"/>
      <c r="F22" s="3"/>
    </row>
    <row r="23" spans="1:6" s="87" customFormat="1" x14ac:dyDescent="0.25">
      <c r="A23" s="157"/>
      <c r="B23" s="158"/>
      <c r="C23" s="162"/>
      <c r="D23" s="162"/>
      <c r="E23" s="163"/>
      <c r="F23" s="3"/>
    </row>
    <row r="24" spans="1:6" s="87" customFormat="1" x14ac:dyDescent="0.25">
      <c r="A24" s="157">
        <v>45777</v>
      </c>
      <c r="B24" s="158">
        <v>3380.02</v>
      </c>
      <c r="C24" s="162" t="s">
        <v>938</v>
      </c>
      <c r="D24" s="162" t="s">
        <v>939</v>
      </c>
      <c r="E24" s="163"/>
      <c r="F24" s="3"/>
    </row>
    <row r="25" spans="1:6" s="87" customFormat="1" x14ac:dyDescent="0.25">
      <c r="A25" s="157"/>
      <c r="B25" s="158"/>
      <c r="C25" s="162"/>
      <c r="D25" s="162"/>
      <c r="E25" s="163"/>
      <c r="F25" s="3"/>
    </row>
    <row r="26" spans="1:6" s="87" customFormat="1" x14ac:dyDescent="0.25">
      <c r="A26" s="157"/>
      <c r="B26" s="158"/>
      <c r="C26" s="162"/>
      <c r="D26" s="162"/>
      <c r="E26" s="163"/>
      <c r="F26" s="3"/>
    </row>
    <row r="27" spans="1:6" s="87" customFormat="1" x14ac:dyDescent="0.25">
      <c r="A27" s="157"/>
      <c r="B27" s="158"/>
      <c r="C27" s="162"/>
      <c r="D27" s="162"/>
      <c r="E27" s="163"/>
      <c r="F27" s="3"/>
    </row>
    <row r="28" spans="1:6" s="87" customFormat="1" x14ac:dyDescent="0.25">
      <c r="A28" s="157"/>
      <c r="B28" s="158"/>
      <c r="C28" s="162"/>
      <c r="D28" s="162"/>
      <c r="E28" s="163"/>
      <c r="F28" s="3"/>
    </row>
    <row r="29" spans="1:6" s="87" customFormat="1" x14ac:dyDescent="0.25">
      <c r="A29" s="161"/>
      <c r="B29" s="158"/>
      <c r="C29" s="162"/>
      <c r="D29" s="162"/>
      <c r="E29" s="163"/>
      <c r="F29" s="3"/>
    </row>
    <row r="30" spans="1:6" s="87" customFormat="1" x14ac:dyDescent="0.25">
      <c r="A30" s="161"/>
      <c r="B30" s="158"/>
      <c r="C30" s="162"/>
      <c r="D30" s="162"/>
      <c r="E30" s="163"/>
      <c r="F30" s="3"/>
    </row>
    <row r="31" spans="1:6" s="87" customFormat="1" hidden="1" x14ac:dyDescent="0.25">
      <c r="A31" s="137"/>
      <c r="B31" s="134"/>
      <c r="C31" s="138"/>
      <c r="D31" s="138"/>
      <c r="E31" s="139"/>
      <c r="F31" s="3"/>
    </row>
    <row r="32" spans="1:6" ht="34.5" customHeight="1" x14ac:dyDescent="0.25">
      <c r="A32" s="88" t="s">
        <v>151</v>
      </c>
      <c r="B32" s="97">
        <f>SUM(B11:B31)</f>
        <v>4068.09</v>
      </c>
      <c r="C32" s="106" t="str">
        <f>IF(SUBTOTAL(3,B11:B31)=SUBTOTAL(103,B11:B31),'Summary and sign-off'!$A$48,'Summary and sign-off'!$A$49)</f>
        <v>Check - there are no hidden rows with data</v>
      </c>
      <c r="D32" s="380" t="str">
        <f>IF('Summary and sign-off'!F59='Summary and sign-off'!F54,'Summary and sign-off'!A51,'Summary and sign-off'!A50)</f>
        <v>Check - each entry provides sufficient information</v>
      </c>
      <c r="E32" s="380"/>
      <c r="F32" s="37"/>
    </row>
    <row r="33" spans="1:6" ht="14.15" customHeight="1" x14ac:dyDescent="0.25">
      <c r="A33" s="38"/>
      <c r="B33" s="27"/>
      <c r="C33" s="20"/>
      <c r="D33" s="20"/>
      <c r="E33" s="20"/>
      <c r="F33" s="24"/>
    </row>
    <row r="34" spans="1:6" ht="13" x14ac:dyDescent="0.3">
      <c r="A34" s="21" t="s">
        <v>152</v>
      </c>
      <c r="B34" s="20"/>
      <c r="C34" s="20"/>
      <c r="D34" s="20"/>
      <c r="E34" s="20"/>
      <c r="F34" s="24"/>
    </row>
    <row r="35" spans="1:6" ht="12.65" customHeight="1" x14ac:dyDescent="0.25">
      <c r="A35" s="23" t="s">
        <v>131</v>
      </c>
      <c r="B35" s="20"/>
      <c r="C35" s="20"/>
      <c r="D35" s="20"/>
      <c r="E35" s="20"/>
      <c r="F35" s="24"/>
    </row>
    <row r="36" spans="1:6" ht="13" x14ac:dyDescent="0.3">
      <c r="A36" s="23" t="s">
        <v>79</v>
      </c>
      <c r="B36" s="25"/>
      <c r="C36" s="26"/>
      <c r="D36" s="26"/>
      <c r="E36" s="26"/>
      <c r="F36" s="27"/>
    </row>
    <row r="37" spans="1:6" x14ac:dyDescent="0.25">
      <c r="A37" s="31" t="s">
        <v>145</v>
      </c>
      <c r="B37" s="32"/>
      <c r="C37" s="27"/>
      <c r="D37" s="27"/>
      <c r="E37" s="27"/>
      <c r="F37" s="27"/>
    </row>
    <row r="38" spans="1:6" ht="12.75" customHeight="1" x14ac:dyDescent="0.25">
      <c r="A38" s="31" t="s">
        <v>146</v>
      </c>
      <c r="B38" s="39"/>
      <c r="C38" s="33"/>
      <c r="D38" s="33"/>
      <c r="E38" s="33"/>
      <c r="F38" s="33"/>
    </row>
    <row r="39" spans="1:6" x14ac:dyDescent="0.25">
      <c r="A39" s="38"/>
      <c r="B39" s="40"/>
      <c r="C39" s="20"/>
      <c r="D39" s="20"/>
      <c r="E39" s="20"/>
      <c r="F39" s="38"/>
    </row>
    <row r="40" spans="1:6" hidden="1" x14ac:dyDescent="0.25">
      <c r="A40" s="20"/>
      <c r="B40" s="20"/>
      <c r="C40" s="20"/>
      <c r="D40" s="20"/>
      <c r="E40" s="38"/>
    </row>
    <row r="41" spans="1:6" ht="12.75" hidden="1" customHeight="1" x14ac:dyDescent="0.25"/>
    <row r="42" spans="1:6" hidden="1" x14ac:dyDescent="0.25">
      <c r="A42" s="41"/>
      <c r="B42" s="41"/>
      <c r="C42" s="41"/>
      <c r="D42" s="41"/>
      <c r="E42" s="41"/>
      <c r="F42" s="24"/>
    </row>
    <row r="43" spans="1:6" hidden="1" x14ac:dyDescent="0.25">
      <c r="A43" s="41"/>
      <c r="B43" s="41"/>
      <c r="C43" s="41"/>
      <c r="D43" s="41"/>
      <c r="E43" s="41"/>
      <c r="F43" s="24"/>
    </row>
    <row r="44" spans="1:6" hidden="1" x14ac:dyDescent="0.25">
      <c r="A44" s="41"/>
      <c r="B44" s="41"/>
      <c r="C44" s="41"/>
      <c r="D44" s="41"/>
      <c r="E44" s="41"/>
      <c r="F44" s="24"/>
    </row>
    <row r="45" spans="1:6" hidden="1" x14ac:dyDescent="0.25">
      <c r="A45" s="41"/>
      <c r="B45" s="41"/>
      <c r="C45" s="41"/>
      <c r="D45" s="41"/>
      <c r="E45" s="41"/>
      <c r="F45" s="24"/>
    </row>
    <row r="46" spans="1:6" hidden="1" x14ac:dyDescent="0.25">
      <c r="A46" s="41"/>
      <c r="B46" s="41"/>
      <c r="C46" s="41"/>
      <c r="D46" s="41"/>
      <c r="E46" s="41"/>
      <c r="F46" s="24"/>
    </row>
    <row r="47" spans="1:6" x14ac:dyDescent="0.25"/>
  </sheetData>
  <sheetProtection sheet="1" formatCells="0" insertRows="0" deleteRows="0"/>
  <mergeCells count="10">
    <mergeCell ref="D32:E32"/>
    <mergeCell ref="B6:E6"/>
    <mergeCell ref="B5:E5"/>
    <mergeCell ref="B7:E7"/>
    <mergeCell ref="A1:E1"/>
    <mergeCell ref="B2:E2"/>
    <mergeCell ref="B3:E3"/>
    <mergeCell ref="B4:E4"/>
    <mergeCell ref="A9:E9"/>
    <mergeCell ref="A8:E8"/>
  </mergeCells>
  <phoneticPr fontId="43" type="noConversion"/>
  <dataValidations xWindow="157" yWindow="628"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A15 A16 A17 A18 A19 A20:A27 A28 A29 A3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57" yWindow="628"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249977111117893"/>
    <pageSetUpPr fitToPage="1"/>
  </sheetPr>
  <dimension ref="A1:J45"/>
  <sheetViews>
    <sheetView zoomScaleNormal="100" workbookViewId="0">
      <selection activeCell="F27" sqref="A1:F27"/>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376" t="s">
        <v>153</v>
      </c>
      <c r="B1" s="376"/>
      <c r="C1" s="376"/>
      <c r="D1" s="376"/>
      <c r="E1" s="376"/>
      <c r="F1" s="376"/>
    </row>
    <row r="2" spans="1:6" ht="21" customHeight="1" x14ac:dyDescent="0.25">
      <c r="A2" s="4" t="s">
        <v>52</v>
      </c>
      <c r="B2" s="379" t="str">
        <f>'Summary and sign-off'!B2:F2</f>
        <v>Ministry of Social Development</v>
      </c>
      <c r="C2" s="379"/>
      <c r="D2" s="379"/>
      <c r="E2" s="379"/>
      <c r="F2" s="379"/>
    </row>
    <row r="3" spans="1:6" ht="21" customHeight="1" x14ac:dyDescent="0.25">
      <c r="A3" s="4" t="s">
        <v>110</v>
      </c>
      <c r="B3" s="379" t="str">
        <f>'Summary and sign-off'!B3:F3</f>
        <v>Debbie Power</v>
      </c>
      <c r="C3" s="379"/>
      <c r="D3" s="379"/>
      <c r="E3" s="379"/>
      <c r="F3" s="379"/>
    </row>
    <row r="4" spans="1:6" ht="21" customHeight="1" x14ac:dyDescent="0.25">
      <c r="A4" s="4" t="s">
        <v>111</v>
      </c>
      <c r="B4" s="379">
        <f>'Summary and sign-off'!B4:F4</f>
        <v>45474</v>
      </c>
      <c r="C4" s="379"/>
      <c r="D4" s="379"/>
      <c r="E4" s="379"/>
      <c r="F4" s="379"/>
    </row>
    <row r="5" spans="1:6" ht="21" customHeight="1" x14ac:dyDescent="0.25">
      <c r="A5" s="4" t="s">
        <v>112</v>
      </c>
      <c r="B5" s="379">
        <f>'Summary and sign-off'!B5:F5</f>
        <v>45838</v>
      </c>
      <c r="C5" s="379"/>
      <c r="D5" s="379"/>
      <c r="E5" s="379"/>
      <c r="F5" s="379"/>
    </row>
    <row r="6" spans="1:6" ht="21" customHeight="1" x14ac:dyDescent="0.25">
      <c r="A6" s="4" t="s">
        <v>154</v>
      </c>
      <c r="B6" s="374" t="s">
        <v>81</v>
      </c>
      <c r="C6" s="374"/>
      <c r="D6" s="374"/>
      <c r="E6" s="374"/>
      <c r="F6" s="374"/>
    </row>
    <row r="7" spans="1:6" ht="21" customHeight="1" x14ac:dyDescent="0.25">
      <c r="A7" s="4" t="s">
        <v>56</v>
      </c>
      <c r="B7" s="374" t="s">
        <v>83</v>
      </c>
      <c r="C7" s="374"/>
      <c r="D7" s="374"/>
      <c r="E7" s="374"/>
      <c r="F7" s="374"/>
    </row>
    <row r="8" spans="1:6" ht="36" customHeight="1" x14ac:dyDescent="0.25">
      <c r="A8" s="383" t="s">
        <v>155</v>
      </c>
      <c r="B8" s="383"/>
      <c r="C8" s="383"/>
      <c r="D8" s="383"/>
      <c r="E8" s="383"/>
      <c r="F8" s="383"/>
    </row>
    <row r="9" spans="1:6" ht="36" customHeight="1" x14ac:dyDescent="0.25">
      <c r="A9" s="391" t="s">
        <v>156</v>
      </c>
      <c r="B9" s="392"/>
      <c r="C9" s="392"/>
      <c r="D9" s="392"/>
      <c r="E9" s="392"/>
      <c r="F9" s="392"/>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ht="25" x14ac:dyDescent="0.25">
      <c r="A12" s="157">
        <v>45720</v>
      </c>
      <c r="B12" s="164" t="s">
        <v>915</v>
      </c>
      <c r="C12" s="165" t="s">
        <v>96</v>
      </c>
      <c r="D12" s="164" t="s">
        <v>916</v>
      </c>
      <c r="E12" s="166">
        <v>120</v>
      </c>
      <c r="F12" s="167"/>
    </row>
    <row r="13" spans="1:6" s="87" customFormat="1" x14ac:dyDescent="0.25">
      <c r="A13" s="157"/>
      <c r="B13" s="164"/>
      <c r="C13" s="165"/>
      <c r="D13" s="164"/>
      <c r="E13" s="166"/>
      <c r="F13" s="167"/>
    </row>
    <row r="14" spans="1:6" s="87" customFormat="1" x14ac:dyDescent="0.25">
      <c r="A14" s="157"/>
      <c r="B14" s="164"/>
      <c r="C14" s="165"/>
      <c r="D14" s="164"/>
      <c r="E14" s="166"/>
      <c r="F14" s="167"/>
    </row>
    <row r="15" spans="1:6" s="87" customFormat="1" x14ac:dyDescent="0.25">
      <c r="A15" s="157"/>
      <c r="B15" s="164"/>
      <c r="C15" s="165"/>
      <c r="D15" s="164"/>
      <c r="E15" s="166"/>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x14ac:dyDescent="0.25">
      <c r="A18" s="157"/>
      <c r="B18" s="164"/>
      <c r="C18" s="165"/>
      <c r="D18" s="164"/>
      <c r="E18" s="166"/>
      <c r="F18" s="167"/>
    </row>
    <row r="19" spans="1:7" s="87" customFormat="1" x14ac:dyDescent="0.25">
      <c r="A19" s="157"/>
      <c r="B19" s="164"/>
      <c r="C19" s="165"/>
      <c r="D19" s="164"/>
      <c r="E19" s="166"/>
      <c r="F19" s="167"/>
    </row>
    <row r="20" spans="1:7" s="87" customFormat="1" x14ac:dyDescent="0.25">
      <c r="A20" s="157"/>
      <c r="B20" s="164"/>
      <c r="C20" s="165"/>
      <c r="D20" s="164"/>
      <c r="E20" s="166"/>
      <c r="F20" s="167"/>
    </row>
    <row r="21" spans="1:7" s="87" customFormat="1" x14ac:dyDescent="0.25">
      <c r="A21" s="157"/>
      <c r="B21" s="164"/>
      <c r="C21" s="165"/>
      <c r="D21" s="164"/>
      <c r="E21" s="166"/>
      <c r="F21" s="167"/>
    </row>
    <row r="22" spans="1:7" s="87" customFormat="1" x14ac:dyDescent="0.25">
      <c r="A22" s="157"/>
      <c r="B22" s="164"/>
      <c r="C22" s="165"/>
      <c r="D22" s="164"/>
      <c r="E22" s="166"/>
      <c r="F22" s="167"/>
    </row>
    <row r="23" spans="1:7" s="87" customFormat="1" x14ac:dyDescent="0.25">
      <c r="A23" s="157"/>
      <c r="B23" s="164"/>
      <c r="C23" s="165"/>
      <c r="D23" s="164"/>
      <c r="E23" s="166"/>
      <c r="F23" s="167"/>
    </row>
    <row r="24" spans="1:7" s="87" customFormat="1" hidden="1" x14ac:dyDescent="0.25">
      <c r="A24" s="133"/>
      <c r="B24" s="138"/>
      <c r="C24" s="140"/>
      <c r="D24" s="138"/>
      <c r="E24" s="141"/>
      <c r="F24" s="139"/>
    </row>
    <row r="25" spans="1:7" ht="34.5" customHeight="1" x14ac:dyDescent="0.25">
      <c r="A25" s="152" t="s">
        <v>162</v>
      </c>
      <c r="B25" s="153" t="s">
        <v>163</v>
      </c>
      <c r="C25" s="154">
        <f>C26+C27</f>
        <v>1</v>
      </c>
      <c r="D25" s="155" t="str">
        <f>IF(SUBTOTAL(3,C11:C24)=SUBTOTAL(103,C11:C24),'Summary and sign-off'!$A$48,'Summary and sign-off'!$A$49)</f>
        <v>Check - there are no hidden rows with data</v>
      </c>
      <c r="E25" s="380" t="str">
        <f>IF('Summary and sign-off'!F60='Summary and sign-off'!F54,'Summary and sign-off'!A52,'Summary and sign-off'!A50)</f>
        <v>Check - each entry provides sufficient information</v>
      </c>
      <c r="F25" s="380"/>
      <c r="G25" s="87"/>
    </row>
    <row r="26" spans="1:7" ht="25.5" customHeight="1" x14ac:dyDescent="0.35">
      <c r="A26" s="89"/>
      <c r="B26" s="90" t="s">
        <v>96</v>
      </c>
      <c r="C26" s="91">
        <f>COUNTIF(C11:C24,'Summary and sign-off'!A45)</f>
        <v>1</v>
      </c>
      <c r="D26" s="17"/>
      <c r="E26" s="18"/>
      <c r="F26" s="19"/>
    </row>
    <row r="27" spans="1:7" ht="25.5" customHeight="1" x14ac:dyDescent="0.35">
      <c r="A27" s="89"/>
      <c r="B27" s="90" t="s">
        <v>97</v>
      </c>
      <c r="C27" s="91">
        <f>COUNTIF(C11:C24,'Summary and sign-off'!A46)</f>
        <v>0</v>
      </c>
      <c r="D27" s="17"/>
      <c r="E27" s="18"/>
      <c r="F27" s="19"/>
    </row>
    <row r="28" spans="1:7" ht="13" x14ac:dyDescent="0.3">
      <c r="A28" s="20"/>
      <c r="B28" s="21"/>
      <c r="C28" s="20"/>
      <c r="D28" s="22"/>
      <c r="E28" s="22"/>
      <c r="F28" s="20"/>
    </row>
    <row r="29" spans="1:7" ht="13" x14ac:dyDescent="0.3">
      <c r="A29" s="21" t="s">
        <v>152</v>
      </c>
      <c r="B29" s="21"/>
      <c r="C29" s="21"/>
      <c r="D29" s="21"/>
      <c r="E29" s="21"/>
      <c r="F29" s="21"/>
    </row>
    <row r="30" spans="1:7" ht="12.65" customHeight="1" x14ac:dyDescent="0.25">
      <c r="A30" s="23" t="s">
        <v>131</v>
      </c>
      <c r="B30" s="20"/>
      <c r="C30" s="20"/>
      <c r="D30" s="20"/>
      <c r="E30" s="20"/>
      <c r="F30" s="24"/>
    </row>
    <row r="31" spans="1:7" ht="13" x14ac:dyDescent="0.3">
      <c r="A31" s="23" t="s">
        <v>79</v>
      </c>
      <c r="B31" s="25"/>
      <c r="C31" s="26"/>
      <c r="D31" s="26"/>
      <c r="E31" s="26"/>
      <c r="F31" s="27"/>
    </row>
    <row r="32" spans="1:7" ht="13" x14ac:dyDescent="0.3">
      <c r="A32" s="23" t="s">
        <v>164</v>
      </c>
      <c r="B32" s="28"/>
      <c r="C32" s="28"/>
      <c r="D32" s="28"/>
      <c r="E32" s="28"/>
      <c r="F32" s="28"/>
    </row>
    <row r="33" spans="1:6" ht="12.75" customHeight="1" x14ac:dyDescent="0.25">
      <c r="A33" s="23" t="s">
        <v>165</v>
      </c>
      <c r="B33" s="20"/>
      <c r="C33" s="20"/>
      <c r="D33" s="20"/>
      <c r="E33" s="20"/>
      <c r="F33" s="20"/>
    </row>
    <row r="34" spans="1:6" ht="13"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&amp;C&amp;"Calibri"&amp;10&amp;K000000 IN-CONFIDENCE&amp;1#_x000D_</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2D7F-A7A1-474F-A25F-CC7B0AECDE14}">
  <sheetPr codeName="Sheet8"/>
  <dimension ref="A1:EF45"/>
  <sheetViews>
    <sheetView zoomScale="98" zoomScaleNormal="98" workbookViewId="0">
      <selection activeCell="A31" sqref="A31"/>
    </sheetView>
  </sheetViews>
  <sheetFormatPr defaultRowHeight="12.5" x14ac:dyDescent="0.25"/>
  <cols>
    <col min="3" max="3" width="15.7265625" customWidth="1"/>
    <col min="4" max="4" width="31.26953125" customWidth="1"/>
    <col min="5" max="5" width="33.1796875" customWidth="1"/>
    <col min="6" max="6" width="23.7265625" customWidth="1"/>
    <col min="7" max="7" width="32" customWidth="1"/>
    <col min="8" max="8" width="12.81640625" bestFit="1" customWidth="1"/>
    <col min="9" max="9" width="13.1796875" bestFit="1" customWidth="1"/>
    <col min="10" max="10" width="38.1796875" customWidth="1"/>
    <col min="11" max="11" width="10.7265625" customWidth="1"/>
    <col min="13" max="13" width="9.453125" bestFit="1" customWidth="1"/>
    <col min="14" max="14" width="62.81640625" bestFit="1" customWidth="1"/>
    <col min="17" max="18" width="11" bestFit="1" customWidth="1"/>
    <col min="21" max="21" width="9.7265625" bestFit="1" customWidth="1"/>
    <col min="22" max="22" width="11" bestFit="1" customWidth="1"/>
    <col min="24" max="24" width="10.26953125" bestFit="1" customWidth="1"/>
    <col min="28" max="28" width="35.7265625" bestFit="1" customWidth="1"/>
  </cols>
  <sheetData>
    <row r="1" spans="1:22" ht="25" x14ac:dyDescent="0.25">
      <c r="A1" t="s">
        <v>265</v>
      </c>
      <c r="C1" t="s">
        <v>266</v>
      </c>
      <c r="D1" s="178" t="s">
        <v>267</v>
      </c>
      <c r="E1" t="s">
        <v>268</v>
      </c>
      <c r="H1" s="191" t="s">
        <v>269</v>
      </c>
      <c r="I1" t="s">
        <v>270</v>
      </c>
    </row>
    <row r="2" spans="1:22" x14ac:dyDescent="0.25">
      <c r="B2" t="s">
        <v>271</v>
      </c>
      <c r="C2" s="219">
        <v>158.17000000000002</v>
      </c>
      <c r="D2">
        <v>106.56</v>
      </c>
      <c r="F2" s="179">
        <f>+C2-D2</f>
        <v>51.610000000000014</v>
      </c>
      <c r="H2" s="180"/>
      <c r="I2" s="181"/>
      <c r="J2" t="s">
        <v>519</v>
      </c>
    </row>
    <row r="3" spans="1:22" ht="13" x14ac:dyDescent="0.3">
      <c r="B3" t="s">
        <v>272</v>
      </c>
      <c r="C3" s="219">
        <v>3401.5800000000004</v>
      </c>
      <c r="D3">
        <v>82.079999999999941</v>
      </c>
      <c r="F3" s="179">
        <f>+C3-D3-E3</f>
        <v>3319.5000000000005</v>
      </c>
      <c r="H3" s="182"/>
      <c r="I3" s="181"/>
      <c r="J3" s="192" t="s">
        <v>298</v>
      </c>
      <c r="K3" s="192" t="s">
        <v>291</v>
      </c>
      <c r="L3" s="192">
        <v>106.56</v>
      </c>
      <c r="M3" s="192"/>
      <c r="N3" s="192" t="s">
        <v>299</v>
      </c>
      <c r="O3" s="192" t="s">
        <v>293</v>
      </c>
      <c r="P3" s="192" t="s">
        <v>294</v>
      </c>
      <c r="Q3" s="192">
        <v>4374932724</v>
      </c>
      <c r="R3" s="192">
        <v>1001030917</v>
      </c>
      <c r="S3" s="192" t="s">
        <v>295</v>
      </c>
      <c r="T3" s="192" t="s">
        <v>296</v>
      </c>
      <c r="U3" s="192" t="s">
        <v>300</v>
      </c>
      <c r="V3" s="192">
        <v>4374932724</v>
      </c>
    </row>
    <row r="4" spans="1:22" ht="13" x14ac:dyDescent="0.3">
      <c r="B4" t="s">
        <v>273</v>
      </c>
      <c r="C4" s="219">
        <v>12897.07</v>
      </c>
      <c r="D4">
        <v>0</v>
      </c>
      <c r="E4">
        <v>0</v>
      </c>
      <c r="F4" s="179">
        <f>+C4-D4-E4</f>
        <v>12897.07</v>
      </c>
      <c r="H4" s="182"/>
      <c r="I4" s="183"/>
      <c r="J4" s="192" t="s">
        <v>706</v>
      </c>
      <c r="K4" s="192"/>
      <c r="L4" s="192"/>
      <c r="M4" s="192"/>
      <c r="N4" s="192"/>
      <c r="O4" s="192"/>
      <c r="P4" s="192"/>
      <c r="Q4" s="192"/>
      <c r="R4" s="192"/>
      <c r="S4" s="192"/>
      <c r="T4" s="192"/>
      <c r="U4" s="192"/>
    </row>
    <row r="5" spans="1:22" x14ac:dyDescent="0.25">
      <c r="B5" t="s">
        <v>274</v>
      </c>
      <c r="C5" s="219">
        <v>446.85999999999996</v>
      </c>
      <c r="D5">
        <v>0</v>
      </c>
      <c r="E5">
        <v>0</v>
      </c>
      <c r="F5" s="179">
        <f t="shared" ref="F5:F13" si="0">+C5-D5-E5</f>
        <v>446.85999999999996</v>
      </c>
      <c r="H5" s="182"/>
      <c r="I5" s="183"/>
      <c r="J5" s="182"/>
    </row>
    <row r="6" spans="1:22" x14ac:dyDescent="0.25">
      <c r="B6" t="s">
        <v>275</v>
      </c>
      <c r="C6" s="219">
        <v>1889.87</v>
      </c>
      <c r="D6">
        <v>0</v>
      </c>
      <c r="E6">
        <v>0</v>
      </c>
      <c r="F6" s="179">
        <f t="shared" si="0"/>
        <v>1889.87</v>
      </c>
      <c r="H6" s="182"/>
    </row>
    <row r="7" spans="1:22" x14ac:dyDescent="0.25">
      <c r="B7" t="s">
        <v>276</v>
      </c>
      <c r="C7">
        <v>831.6</v>
      </c>
      <c r="D7">
        <v>0</v>
      </c>
      <c r="E7">
        <v>0</v>
      </c>
      <c r="F7" s="179">
        <f t="shared" si="0"/>
        <v>831.6</v>
      </c>
      <c r="H7" s="182"/>
      <c r="I7" s="183"/>
    </row>
    <row r="8" spans="1:22" x14ac:dyDescent="0.25">
      <c r="B8" t="s">
        <v>277</v>
      </c>
      <c r="C8">
        <f>SUM(R35:R49)</f>
        <v>0</v>
      </c>
      <c r="F8" s="179">
        <f t="shared" si="0"/>
        <v>0</v>
      </c>
      <c r="H8" s="182"/>
      <c r="I8" s="183"/>
    </row>
    <row r="9" spans="1:22" x14ac:dyDescent="0.25">
      <c r="B9" t="s">
        <v>278</v>
      </c>
      <c r="C9">
        <f>SUM(H52:H64)</f>
        <v>0</v>
      </c>
      <c r="F9" s="179">
        <f t="shared" si="0"/>
        <v>0</v>
      </c>
      <c r="H9" s="184"/>
      <c r="I9" s="181"/>
    </row>
    <row r="10" spans="1:22" x14ac:dyDescent="0.25">
      <c r="B10" t="s">
        <v>279</v>
      </c>
      <c r="C10">
        <f>SUM(H68:H85)</f>
        <v>0</v>
      </c>
      <c r="F10" s="179">
        <f t="shared" si="0"/>
        <v>0</v>
      </c>
      <c r="J10" s="185"/>
    </row>
    <row r="11" spans="1:22" x14ac:dyDescent="0.25">
      <c r="B11" t="s">
        <v>280</v>
      </c>
      <c r="C11">
        <f>SUM(H88:H108)</f>
        <v>0</v>
      </c>
      <c r="F11" s="179">
        <f t="shared" si="0"/>
        <v>0</v>
      </c>
    </row>
    <row r="12" spans="1:22" x14ac:dyDescent="0.25">
      <c r="B12" t="s">
        <v>281</v>
      </c>
      <c r="C12">
        <f>SUM(H112:H138)</f>
        <v>0</v>
      </c>
      <c r="D12">
        <f>+H122+H120</f>
        <v>0</v>
      </c>
      <c r="F12" s="179">
        <f t="shared" si="0"/>
        <v>0</v>
      </c>
    </row>
    <row r="13" spans="1:22" x14ac:dyDescent="0.25">
      <c r="B13" t="s">
        <v>282</v>
      </c>
      <c r="C13">
        <f>SUM(H143:H172)</f>
        <v>0</v>
      </c>
      <c r="D13" s="185"/>
      <c r="F13" s="179">
        <f t="shared" si="0"/>
        <v>0</v>
      </c>
      <c r="G13" s="185"/>
    </row>
    <row r="14" spans="1:22" x14ac:dyDescent="0.25">
      <c r="B14" s="181"/>
      <c r="F14" s="179"/>
      <c r="G14" s="185"/>
    </row>
    <row r="15" spans="1:22" ht="13" thickBot="1" x14ac:dyDescent="0.3">
      <c r="C15" s="219">
        <f>SUM(C2:C13)</f>
        <v>19625.149999999998</v>
      </c>
      <c r="F15" s="186">
        <f>SUM(F2:F14)</f>
        <v>19436.509999999998</v>
      </c>
      <c r="H15" s="186">
        <f>SUM(H2:H14)</f>
        <v>0</v>
      </c>
      <c r="I15" s="181"/>
    </row>
    <row r="16" spans="1:22" ht="13" thickTop="1" x14ac:dyDescent="0.25">
      <c r="B16" t="s">
        <v>283</v>
      </c>
    </row>
    <row r="17" spans="2:9" x14ac:dyDescent="0.25">
      <c r="B17" t="s">
        <v>503</v>
      </c>
      <c r="F17" s="179">
        <f>+'Summary and sign-off'!B11+'All other expenses'!B32</f>
        <v>30709.289999999997</v>
      </c>
      <c r="H17" s="185"/>
      <c r="I17" s="185"/>
    </row>
    <row r="18" spans="2:9" x14ac:dyDescent="0.25">
      <c r="B18" t="s">
        <v>340</v>
      </c>
      <c r="F18" s="222">
        <f>-SUM('2324 trans cf'!C4:C13)</f>
        <v>-2767.2</v>
      </c>
      <c r="I18" s="185"/>
    </row>
    <row r="19" spans="2:9" x14ac:dyDescent="0.25">
      <c r="F19" s="187"/>
      <c r="H19" s="185"/>
      <c r="I19" s="185"/>
    </row>
    <row r="20" spans="2:9" x14ac:dyDescent="0.25">
      <c r="F20" s="222"/>
      <c r="I20" s="185"/>
    </row>
    <row r="21" spans="2:9" x14ac:dyDescent="0.25">
      <c r="F21" s="187"/>
      <c r="I21" s="185"/>
    </row>
    <row r="22" spans="2:9" x14ac:dyDescent="0.25">
      <c r="B22" t="s">
        <v>284</v>
      </c>
      <c r="D22" s="188" t="s">
        <v>344</v>
      </c>
      <c r="F22" s="187"/>
      <c r="I22" s="185"/>
    </row>
    <row r="23" spans="2:9" x14ac:dyDescent="0.25">
      <c r="F23" s="187"/>
      <c r="I23" s="185"/>
    </row>
    <row r="24" spans="2:9" ht="13.5" thickBot="1" x14ac:dyDescent="0.3">
      <c r="F24" s="189">
        <f>SUM(F17:F23)</f>
        <v>27942.089999999997</v>
      </c>
      <c r="G24" s="190">
        <f>+F24-F15</f>
        <v>8505.5799999999981</v>
      </c>
    </row>
    <row r="25" spans="2:9" ht="13" thickTop="1" x14ac:dyDescent="0.25"/>
    <row r="27" spans="2:9" ht="13" thickBot="1" x14ac:dyDescent="0.3">
      <c r="B27" t="s">
        <v>705</v>
      </c>
      <c r="F27" s="189">
        <f>+F15-F24</f>
        <v>-8505.5799999999981</v>
      </c>
    </row>
    <row r="28" spans="2:9" ht="13" thickTop="1" x14ac:dyDescent="0.25"/>
    <row r="31" spans="2:9" x14ac:dyDescent="0.25">
      <c r="F31" s="185"/>
    </row>
    <row r="32" spans="2:9" x14ac:dyDescent="0.25">
      <c r="F32" s="185"/>
    </row>
    <row r="33" spans="6:136" ht="15" customHeight="1" x14ac:dyDescent="0.35">
      <c r="F33" s="185"/>
      <c r="K33" s="249" t="s">
        <v>583</v>
      </c>
      <c r="L33" s="249" t="s">
        <v>584</v>
      </c>
      <c r="M33" s="249" t="s">
        <v>563</v>
      </c>
      <c r="N33" s="249" t="s">
        <v>564</v>
      </c>
      <c r="O33" s="249" t="s">
        <v>565</v>
      </c>
      <c r="P33" s="249" t="s">
        <v>566</v>
      </c>
      <c r="Q33" s="249" t="s">
        <v>567</v>
      </c>
      <c r="R33" s="249" t="s">
        <v>521</v>
      </c>
      <c r="S33" s="249" t="s">
        <v>522</v>
      </c>
      <c r="T33" s="249" t="s">
        <v>523</v>
      </c>
      <c r="U33" s="249" t="s">
        <v>524</v>
      </c>
      <c r="V33" s="249" t="s">
        <v>525</v>
      </c>
      <c r="W33" s="249" t="s">
        <v>526</v>
      </c>
      <c r="X33" s="249" t="s">
        <v>527</v>
      </c>
      <c r="Y33" s="249" t="s">
        <v>528</v>
      </c>
      <c r="Z33" s="249" t="s">
        <v>529</v>
      </c>
      <c r="AA33" s="249" t="s">
        <v>530</v>
      </c>
      <c r="AB33" s="249" t="s">
        <v>531</v>
      </c>
      <c r="AC33" s="249" t="s">
        <v>578</v>
      </c>
      <c r="AD33" s="249" t="s">
        <v>579</v>
      </c>
      <c r="AE33" s="249" t="s">
        <v>580</v>
      </c>
      <c r="AF33" s="249" t="s">
        <v>585</v>
      </c>
      <c r="AG33" s="249" t="s">
        <v>586</v>
      </c>
      <c r="AH33" s="251" t="s">
        <v>532</v>
      </c>
      <c r="AI33" s="251" t="s">
        <v>533</v>
      </c>
      <c r="AJ33" s="251" t="s">
        <v>534</v>
      </c>
      <c r="AK33" s="251" t="s">
        <v>535</v>
      </c>
      <c r="AL33" s="251" t="s">
        <v>536</v>
      </c>
      <c r="AM33" s="251" t="s">
        <v>537</v>
      </c>
      <c r="AN33" s="251" t="s">
        <v>538</v>
      </c>
      <c r="AO33" s="251" t="s">
        <v>539</v>
      </c>
      <c r="AP33" s="251" t="s">
        <v>540</v>
      </c>
      <c r="AQ33" s="251" t="s">
        <v>541</v>
      </c>
      <c r="AR33" s="252" t="s">
        <v>542</v>
      </c>
      <c r="AS33" s="252" t="s">
        <v>543</v>
      </c>
      <c r="AT33" s="253" t="s">
        <v>544</v>
      </c>
      <c r="AU33" s="253" t="s">
        <v>545</v>
      </c>
      <c r="AV33" s="253" t="s">
        <v>546</v>
      </c>
      <c r="AW33" s="253" t="s">
        <v>547</v>
      </c>
      <c r="AX33" s="253" t="s">
        <v>548</v>
      </c>
      <c r="AY33" s="254" t="s">
        <v>361</v>
      </c>
      <c r="AZ33" s="254" t="s">
        <v>549</v>
      </c>
      <c r="BA33" s="254" t="s">
        <v>550</v>
      </c>
      <c r="BB33" s="254" t="s">
        <v>551</v>
      </c>
      <c r="BC33" s="254" t="s">
        <v>552</v>
      </c>
      <c r="BD33" s="255" t="s">
        <v>553</v>
      </c>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row>
    <row r="34" spans="6:136" ht="15" customHeight="1" x14ac:dyDescent="0.35">
      <c r="F34" s="185"/>
      <c r="K34" s="256" t="s">
        <v>587</v>
      </c>
      <c r="L34" s="256" t="s">
        <v>595</v>
      </c>
      <c r="M34" s="256" t="s">
        <v>596</v>
      </c>
      <c r="N34" s="257">
        <v>45484</v>
      </c>
      <c r="O34" s="256" t="s">
        <v>293</v>
      </c>
      <c r="P34" s="256" t="s">
        <v>294</v>
      </c>
      <c r="Q34" s="256" t="s">
        <v>297</v>
      </c>
      <c r="R34" s="256" t="s">
        <v>554</v>
      </c>
      <c r="S34" s="256" t="s">
        <v>555</v>
      </c>
      <c r="T34" s="256" t="s">
        <v>556</v>
      </c>
      <c r="U34" s="256" t="s">
        <v>287</v>
      </c>
      <c r="V34" s="256" t="s">
        <v>597</v>
      </c>
      <c r="W34" s="256" t="s">
        <v>288</v>
      </c>
      <c r="X34" s="256" t="s">
        <v>447</v>
      </c>
      <c r="Y34" s="256" t="s">
        <v>289</v>
      </c>
      <c r="Z34" s="256" t="s">
        <v>298</v>
      </c>
      <c r="AA34" s="248">
        <v>106.56</v>
      </c>
      <c r="AB34" s="256" t="s">
        <v>299</v>
      </c>
      <c r="AC34" s="256" t="s">
        <v>590</v>
      </c>
      <c r="AD34" s="256" t="s">
        <v>591</v>
      </c>
      <c r="AE34" s="256" t="s">
        <v>598</v>
      </c>
      <c r="AF34" s="256" t="s">
        <v>701</v>
      </c>
      <c r="AG34" s="256"/>
      <c r="AH34" s="256" t="s">
        <v>599</v>
      </c>
      <c r="AI34" s="258"/>
      <c r="AJ34" s="258"/>
      <c r="AK34" s="256" t="s">
        <v>291</v>
      </c>
      <c r="AL34" s="256" t="s">
        <v>440</v>
      </c>
      <c r="AM34" s="256" t="s">
        <v>295</v>
      </c>
      <c r="AN34" s="256" t="s">
        <v>296</v>
      </c>
      <c r="AO34" s="258"/>
      <c r="AP34" s="258"/>
      <c r="AQ34" s="258"/>
      <c r="AR34" s="256" t="s">
        <v>599</v>
      </c>
      <c r="AS34" s="257">
        <v>45473</v>
      </c>
      <c r="AT34" s="258"/>
      <c r="AU34" s="258"/>
      <c r="AV34" s="258"/>
      <c r="AW34" s="258"/>
      <c r="AX34" s="256" t="s">
        <v>558</v>
      </c>
      <c r="AY34" s="258"/>
      <c r="AZ34" s="258"/>
      <c r="BA34" s="256" t="s">
        <v>558</v>
      </c>
      <c r="BB34" s="258"/>
      <c r="BC34" s="258"/>
      <c r="BD34" s="256" t="s">
        <v>285</v>
      </c>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DU34" s="247"/>
      <c r="DV34" s="247"/>
      <c r="DW34" s="247"/>
      <c r="DX34" s="247"/>
      <c r="DY34" s="247"/>
      <c r="DZ34" s="247"/>
      <c r="EA34" s="247"/>
      <c r="EB34" s="247"/>
      <c r="EC34" s="247"/>
      <c r="ED34" s="247"/>
      <c r="EE34" s="247"/>
      <c r="EF34" s="247"/>
    </row>
    <row r="35" spans="6:136" ht="15" customHeight="1" x14ac:dyDescent="0.35">
      <c r="F35" s="185"/>
      <c r="K35" s="256" t="s">
        <v>587</v>
      </c>
      <c r="L35" s="256" t="s">
        <v>588</v>
      </c>
      <c r="M35" s="256" t="s">
        <v>589</v>
      </c>
      <c r="N35" s="257">
        <v>45505</v>
      </c>
      <c r="O35" s="256" t="s">
        <v>293</v>
      </c>
      <c r="P35" s="256" t="s">
        <v>294</v>
      </c>
      <c r="Q35" s="256" t="s">
        <v>310</v>
      </c>
      <c r="R35" s="256" t="s">
        <v>554</v>
      </c>
      <c r="S35" s="256" t="s">
        <v>555</v>
      </c>
      <c r="T35" s="256" t="s">
        <v>556</v>
      </c>
      <c r="U35" s="256" t="s">
        <v>287</v>
      </c>
      <c r="V35" s="256" t="s">
        <v>557</v>
      </c>
      <c r="W35" s="256" t="s">
        <v>316</v>
      </c>
      <c r="X35" s="256" t="s">
        <v>447</v>
      </c>
      <c r="Y35" s="256" t="s">
        <v>289</v>
      </c>
      <c r="Z35" s="256" t="s">
        <v>311</v>
      </c>
      <c r="AA35" s="248">
        <v>-411.6</v>
      </c>
      <c r="AB35" s="256" t="s">
        <v>253</v>
      </c>
      <c r="AC35" s="256" t="s">
        <v>590</v>
      </c>
      <c r="AD35" s="256" t="s">
        <v>591</v>
      </c>
      <c r="AE35" s="256" t="s">
        <v>592</v>
      </c>
      <c r="AF35" s="256" t="s">
        <v>591</v>
      </c>
      <c r="AG35" s="256"/>
      <c r="AH35" s="256" t="s">
        <v>196</v>
      </c>
      <c r="AI35" s="258"/>
      <c r="AJ35" s="258"/>
      <c r="AK35" s="256" t="s">
        <v>291</v>
      </c>
      <c r="AL35" s="256" t="s">
        <v>439</v>
      </c>
      <c r="AM35" s="256" t="s">
        <v>305</v>
      </c>
      <c r="AN35" s="256" t="s">
        <v>296</v>
      </c>
      <c r="AO35" s="258"/>
      <c r="AP35" s="258"/>
      <c r="AQ35" s="258"/>
      <c r="AR35" s="256" t="s">
        <v>196</v>
      </c>
      <c r="AS35" s="257">
        <v>45498</v>
      </c>
      <c r="AT35" s="258"/>
      <c r="AU35" s="258"/>
      <c r="AV35" s="258"/>
      <c r="AW35" s="258"/>
      <c r="AX35" s="256" t="s">
        <v>558</v>
      </c>
      <c r="AY35" s="258"/>
      <c r="AZ35" s="258"/>
      <c r="BA35" s="256" t="s">
        <v>558</v>
      </c>
      <c r="BB35" s="258"/>
      <c r="BC35" s="258"/>
      <c r="BD35" s="256" t="s">
        <v>285</v>
      </c>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7"/>
      <c r="EE35" s="247"/>
      <c r="EF35" s="247"/>
    </row>
    <row r="36" spans="6:136" ht="15" customHeight="1" x14ac:dyDescent="0.35">
      <c r="F36" s="185"/>
      <c r="K36" s="256" t="s">
        <v>587</v>
      </c>
      <c r="L36" s="256" t="s">
        <v>588</v>
      </c>
      <c r="M36" s="256" t="s">
        <v>589</v>
      </c>
      <c r="N36" s="257">
        <v>45505</v>
      </c>
      <c r="O36" s="256" t="s">
        <v>293</v>
      </c>
      <c r="P36" s="256" t="s">
        <v>294</v>
      </c>
      <c r="Q36" s="256" t="s">
        <v>310</v>
      </c>
      <c r="R36" s="256" t="s">
        <v>554</v>
      </c>
      <c r="S36" s="256" t="s">
        <v>555</v>
      </c>
      <c r="T36" s="256" t="s">
        <v>556</v>
      </c>
      <c r="U36" s="256" t="s">
        <v>287</v>
      </c>
      <c r="V36" s="256" t="s">
        <v>557</v>
      </c>
      <c r="W36" s="256" t="s">
        <v>316</v>
      </c>
      <c r="X36" s="256" t="s">
        <v>447</v>
      </c>
      <c r="Y36" s="256" t="s">
        <v>289</v>
      </c>
      <c r="Z36" s="256" t="s">
        <v>311</v>
      </c>
      <c r="AA36" s="248">
        <v>438.64</v>
      </c>
      <c r="AB36" s="256" t="s">
        <v>253</v>
      </c>
      <c r="AC36" s="256" t="s">
        <v>590</v>
      </c>
      <c r="AD36" s="256" t="s">
        <v>591</v>
      </c>
      <c r="AE36" s="256" t="s">
        <v>592</v>
      </c>
      <c r="AF36" s="256" t="s">
        <v>591</v>
      </c>
      <c r="AG36" s="256"/>
      <c r="AH36" s="256" t="s">
        <v>196</v>
      </c>
      <c r="AI36" s="258"/>
      <c r="AJ36" s="258"/>
      <c r="AK36" s="256" t="s">
        <v>291</v>
      </c>
      <c r="AL36" s="256" t="s">
        <v>439</v>
      </c>
      <c r="AM36" s="256" t="s">
        <v>305</v>
      </c>
      <c r="AN36" s="256" t="s">
        <v>296</v>
      </c>
      <c r="AO36" s="258"/>
      <c r="AP36" s="258"/>
      <c r="AQ36" s="258"/>
      <c r="AR36" s="256" t="s">
        <v>196</v>
      </c>
      <c r="AS36" s="257">
        <v>45498</v>
      </c>
      <c r="AT36" s="258"/>
      <c r="AU36" s="258"/>
      <c r="AV36" s="258"/>
      <c r="AW36" s="258"/>
      <c r="AX36" s="256" t="s">
        <v>558</v>
      </c>
      <c r="AY36" s="258"/>
      <c r="AZ36" s="258"/>
      <c r="BA36" s="256" t="s">
        <v>558</v>
      </c>
      <c r="BB36" s="258"/>
      <c r="BC36" s="258"/>
      <c r="BD36" s="256" t="s">
        <v>285</v>
      </c>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7"/>
      <c r="DW36" s="247"/>
      <c r="DX36" s="247"/>
      <c r="DY36" s="247"/>
      <c r="DZ36" s="247"/>
      <c r="EA36" s="247"/>
      <c r="EB36" s="247"/>
      <c r="EC36" s="247"/>
      <c r="ED36" s="247"/>
      <c r="EE36" s="247"/>
      <c r="EF36" s="247"/>
    </row>
    <row r="37" spans="6:136" ht="15" customHeight="1" x14ac:dyDescent="0.35">
      <c r="F37" s="185"/>
      <c r="K37" s="256" t="s">
        <v>587</v>
      </c>
      <c r="L37" s="256" t="s">
        <v>588</v>
      </c>
      <c r="M37" s="256" t="s">
        <v>589</v>
      </c>
      <c r="N37" s="257">
        <v>45505</v>
      </c>
      <c r="O37" s="256" t="s">
        <v>293</v>
      </c>
      <c r="P37" s="256" t="s">
        <v>294</v>
      </c>
      <c r="Q37" s="256" t="s">
        <v>310</v>
      </c>
      <c r="R37" s="256" t="s">
        <v>554</v>
      </c>
      <c r="S37" s="256" t="s">
        <v>555</v>
      </c>
      <c r="T37" s="256" t="s">
        <v>556</v>
      </c>
      <c r="U37" s="256" t="s">
        <v>287</v>
      </c>
      <c r="V37" s="256" t="s">
        <v>557</v>
      </c>
      <c r="W37" s="256" t="s">
        <v>316</v>
      </c>
      <c r="X37" s="256" t="s">
        <v>447</v>
      </c>
      <c r="Y37" s="256" t="s">
        <v>289</v>
      </c>
      <c r="Z37" s="256" t="s">
        <v>311</v>
      </c>
      <c r="AA37" s="248">
        <v>-316.29000000000002</v>
      </c>
      <c r="AB37" s="256" t="s">
        <v>263</v>
      </c>
      <c r="AC37" s="256" t="s">
        <v>590</v>
      </c>
      <c r="AD37" s="256" t="s">
        <v>591</v>
      </c>
      <c r="AE37" s="256" t="s">
        <v>592</v>
      </c>
      <c r="AF37" s="256" t="s">
        <v>591</v>
      </c>
      <c r="AG37" s="256"/>
      <c r="AH37" s="256" t="s">
        <v>196</v>
      </c>
      <c r="AI37" s="258"/>
      <c r="AJ37" s="258"/>
      <c r="AK37" s="256" t="s">
        <v>291</v>
      </c>
      <c r="AL37" s="256" t="s">
        <v>439</v>
      </c>
      <c r="AM37" s="256" t="s">
        <v>305</v>
      </c>
      <c r="AN37" s="256" t="s">
        <v>296</v>
      </c>
      <c r="AO37" s="258"/>
      <c r="AP37" s="258"/>
      <c r="AQ37" s="258"/>
      <c r="AR37" s="256" t="s">
        <v>196</v>
      </c>
      <c r="AS37" s="257">
        <v>45498</v>
      </c>
      <c r="AT37" s="258"/>
      <c r="AU37" s="258"/>
      <c r="AV37" s="258"/>
      <c r="AW37" s="258"/>
      <c r="AX37" s="256" t="s">
        <v>558</v>
      </c>
      <c r="AY37" s="258"/>
      <c r="AZ37" s="258"/>
      <c r="BA37" s="256" t="s">
        <v>558</v>
      </c>
      <c r="BB37" s="258"/>
      <c r="BC37" s="258"/>
      <c r="BD37" s="256" t="s">
        <v>285</v>
      </c>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7"/>
      <c r="DW37" s="247"/>
      <c r="DX37" s="247"/>
      <c r="DY37" s="247"/>
      <c r="DZ37" s="247"/>
      <c r="EA37" s="247"/>
      <c r="EB37" s="247"/>
      <c r="EC37" s="247"/>
      <c r="ED37" s="247"/>
      <c r="EE37" s="247"/>
      <c r="EF37" s="247"/>
    </row>
    <row r="38" spans="6:136" ht="15" customHeight="1" x14ac:dyDescent="0.35">
      <c r="F38" s="185"/>
      <c r="K38" s="256" t="s">
        <v>587</v>
      </c>
      <c r="L38" s="256" t="s">
        <v>588</v>
      </c>
      <c r="M38" s="256" t="s">
        <v>589</v>
      </c>
      <c r="N38" s="257">
        <v>45505</v>
      </c>
      <c r="O38" s="256" t="s">
        <v>293</v>
      </c>
      <c r="P38" s="256" t="s">
        <v>294</v>
      </c>
      <c r="Q38" s="256" t="s">
        <v>310</v>
      </c>
      <c r="R38" s="256" t="s">
        <v>554</v>
      </c>
      <c r="S38" s="256" t="s">
        <v>555</v>
      </c>
      <c r="T38" s="256" t="s">
        <v>556</v>
      </c>
      <c r="U38" s="256" t="s">
        <v>287</v>
      </c>
      <c r="V38" s="256" t="s">
        <v>593</v>
      </c>
      <c r="W38" s="256" t="s">
        <v>169</v>
      </c>
      <c r="X38" s="256" t="s">
        <v>447</v>
      </c>
      <c r="Y38" s="256" t="s">
        <v>289</v>
      </c>
      <c r="Z38" s="256" t="s">
        <v>311</v>
      </c>
      <c r="AA38" s="248">
        <v>152.66</v>
      </c>
      <c r="AB38" s="256" t="s">
        <v>259</v>
      </c>
      <c r="AC38" s="256" t="s">
        <v>590</v>
      </c>
      <c r="AD38" s="256" t="s">
        <v>591</v>
      </c>
      <c r="AE38" s="256" t="s">
        <v>169</v>
      </c>
      <c r="AF38" s="256" t="s">
        <v>591</v>
      </c>
      <c r="AG38" s="256"/>
      <c r="AH38" s="256" t="s">
        <v>196</v>
      </c>
      <c r="AI38" s="258"/>
      <c r="AJ38" s="258"/>
      <c r="AK38" s="256" t="s">
        <v>291</v>
      </c>
      <c r="AL38" s="256" t="s">
        <v>439</v>
      </c>
      <c r="AM38" s="256" t="s">
        <v>305</v>
      </c>
      <c r="AN38" s="256" t="s">
        <v>296</v>
      </c>
      <c r="AO38" s="258"/>
      <c r="AP38" s="258"/>
      <c r="AQ38" s="258"/>
      <c r="AR38" s="256" t="s">
        <v>196</v>
      </c>
      <c r="AS38" s="257">
        <v>45498</v>
      </c>
      <c r="AT38" s="258"/>
      <c r="AU38" s="258"/>
      <c r="AV38" s="258"/>
      <c r="AW38" s="258"/>
      <c r="AX38" s="256" t="s">
        <v>558</v>
      </c>
      <c r="AY38" s="258"/>
      <c r="AZ38" s="258"/>
      <c r="BA38" s="256" t="s">
        <v>558</v>
      </c>
      <c r="BB38" s="258"/>
      <c r="BC38" s="258"/>
      <c r="BD38" s="256" t="s">
        <v>285</v>
      </c>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7"/>
      <c r="DW38" s="247"/>
      <c r="DX38" s="247"/>
      <c r="DY38" s="247"/>
      <c r="DZ38" s="247"/>
      <c r="EA38" s="247"/>
      <c r="EB38" s="247"/>
      <c r="EC38" s="247"/>
      <c r="ED38" s="247"/>
      <c r="EE38" s="247"/>
      <c r="EF38" s="247"/>
    </row>
    <row r="39" spans="6:136" ht="15" customHeight="1" x14ac:dyDescent="0.35">
      <c r="F39" s="185"/>
      <c r="K39" s="256" t="s">
        <v>587</v>
      </c>
      <c r="L39" s="256" t="s">
        <v>588</v>
      </c>
      <c r="M39" s="256" t="s">
        <v>589</v>
      </c>
      <c r="N39" s="257">
        <v>45505</v>
      </c>
      <c r="O39" s="256" t="s">
        <v>293</v>
      </c>
      <c r="P39" s="256" t="s">
        <v>294</v>
      </c>
      <c r="Q39" s="256" t="s">
        <v>310</v>
      </c>
      <c r="R39" s="256" t="s">
        <v>554</v>
      </c>
      <c r="S39" s="256" t="s">
        <v>555</v>
      </c>
      <c r="T39" s="256" t="s">
        <v>556</v>
      </c>
      <c r="U39" s="256" t="s">
        <v>287</v>
      </c>
      <c r="V39" s="256" t="s">
        <v>594</v>
      </c>
      <c r="W39" s="256" t="s">
        <v>312</v>
      </c>
      <c r="X39" s="256" t="s">
        <v>447</v>
      </c>
      <c r="Y39" s="256" t="s">
        <v>289</v>
      </c>
      <c r="Z39" s="256" t="s">
        <v>311</v>
      </c>
      <c r="AA39" s="248">
        <v>165.22</v>
      </c>
      <c r="AB39" s="256" t="s">
        <v>244</v>
      </c>
      <c r="AC39" s="256" t="s">
        <v>590</v>
      </c>
      <c r="AD39" s="256" t="s">
        <v>591</v>
      </c>
      <c r="AE39" s="256" t="s">
        <v>240</v>
      </c>
      <c r="AF39" s="256" t="s">
        <v>591</v>
      </c>
      <c r="AG39" s="256"/>
      <c r="AH39" s="256" t="s">
        <v>196</v>
      </c>
      <c r="AI39" s="258"/>
      <c r="AJ39" s="258"/>
      <c r="AK39" s="256" t="s">
        <v>291</v>
      </c>
      <c r="AL39" s="256" t="s">
        <v>439</v>
      </c>
      <c r="AM39" s="256" t="s">
        <v>305</v>
      </c>
      <c r="AN39" s="256" t="s">
        <v>296</v>
      </c>
      <c r="AO39" s="258"/>
      <c r="AP39" s="258"/>
      <c r="AQ39" s="258"/>
      <c r="AR39" s="256" t="s">
        <v>196</v>
      </c>
      <c r="AS39" s="257">
        <v>45498</v>
      </c>
      <c r="AT39" s="258"/>
      <c r="AU39" s="258"/>
      <c r="AV39" s="258"/>
      <c r="AW39" s="258"/>
      <c r="AX39" s="256" t="s">
        <v>558</v>
      </c>
      <c r="AY39" s="258"/>
      <c r="AZ39" s="258"/>
      <c r="BA39" s="256" t="s">
        <v>558</v>
      </c>
      <c r="BB39" s="258"/>
      <c r="BC39" s="258"/>
      <c r="BD39" s="256" t="s">
        <v>285</v>
      </c>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7"/>
      <c r="CZ39" s="247"/>
      <c r="DA39" s="247"/>
      <c r="DB39" s="247"/>
      <c r="DC39" s="247"/>
      <c r="DD39" s="247"/>
      <c r="DE39" s="247"/>
      <c r="DF39" s="247"/>
      <c r="DG39" s="247"/>
      <c r="DH39" s="247"/>
      <c r="DI39" s="247"/>
      <c r="DJ39" s="247"/>
      <c r="DK39" s="247"/>
      <c r="DL39" s="247"/>
      <c r="DM39" s="247"/>
      <c r="DN39" s="247"/>
      <c r="DO39" s="247"/>
      <c r="DP39" s="247"/>
      <c r="DQ39" s="247"/>
      <c r="DR39" s="247"/>
      <c r="DS39" s="247"/>
      <c r="DT39" s="247"/>
      <c r="DU39" s="247"/>
      <c r="DV39" s="247"/>
      <c r="DW39" s="247"/>
      <c r="DX39" s="247"/>
      <c r="DY39" s="247"/>
      <c r="DZ39" s="247"/>
      <c r="EA39" s="247"/>
      <c r="EB39" s="247"/>
      <c r="EC39" s="247"/>
      <c r="ED39" s="247"/>
      <c r="EE39" s="247"/>
      <c r="EF39" s="247"/>
    </row>
    <row r="40" spans="6:136" ht="15" customHeight="1" x14ac:dyDescent="0.35">
      <c r="F40" s="185"/>
      <c r="K40" s="256" t="s">
        <v>587</v>
      </c>
      <c r="L40" s="256" t="s">
        <v>588</v>
      </c>
      <c r="M40" s="256" t="s">
        <v>589</v>
      </c>
      <c r="N40" s="257">
        <v>45505</v>
      </c>
      <c r="O40" s="256" t="s">
        <v>293</v>
      </c>
      <c r="P40" s="256" t="s">
        <v>294</v>
      </c>
      <c r="Q40" s="256" t="s">
        <v>310</v>
      </c>
      <c r="R40" s="256" t="s">
        <v>554</v>
      </c>
      <c r="S40" s="256" t="s">
        <v>555</v>
      </c>
      <c r="T40" s="256" t="s">
        <v>556</v>
      </c>
      <c r="U40" s="256" t="s">
        <v>287</v>
      </c>
      <c r="V40" s="256" t="s">
        <v>557</v>
      </c>
      <c r="W40" s="256" t="s">
        <v>316</v>
      </c>
      <c r="X40" s="256" t="s">
        <v>447</v>
      </c>
      <c r="Y40" s="256" t="s">
        <v>289</v>
      </c>
      <c r="Z40" s="256" t="s">
        <v>311</v>
      </c>
      <c r="AA40" s="248">
        <v>6.55</v>
      </c>
      <c r="AB40" s="256" t="s">
        <v>205</v>
      </c>
      <c r="AC40" s="256" t="s">
        <v>590</v>
      </c>
      <c r="AD40" s="256" t="s">
        <v>591</v>
      </c>
      <c r="AE40" s="256" t="s">
        <v>200</v>
      </c>
      <c r="AF40" s="256" t="s">
        <v>591</v>
      </c>
      <c r="AG40" s="256"/>
      <c r="AH40" s="256" t="s">
        <v>196</v>
      </c>
      <c r="AI40" s="258"/>
      <c r="AJ40" s="258"/>
      <c r="AK40" s="256" t="s">
        <v>291</v>
      </c>
      <c r="AL40" s="256" t="s">
        <v>439</v>
      </c>
      <c r="AM40" s="256" t="s">
        <v>305</v>
      </c>
      <c r="AN40" s="256" t="s">
        <v>296</v>
      </c>
      <c r="AO40" s="258"/>
      <c r="AP40" s="258"/>
      <c r="AQ40" s="258"/>
      <c r="AR40" s="256" t="s">
        <v>196</v>
      </c>
      <c r="AS40" s="257">
        <v>45498</v>
      </c>
      <c r="AT40" s="258"/>
      <c r="AU40" s="258"/>
      <c r="AV40" s="258"/>
      <c r="AW40" s="258"/>
      <c r="AX40" s="256" t="s">
        <v>558</v>
      </c>
      <c r="AY40" s="258"/>
      <c r="AZ40" s="258"/>
      <c r="BA40" s="256" t="s">
        <v>558</v>
      </c>
      <c r="BB40" s="258"/>
      <c r="BC40" s="258"/>
      <c r="BD40" s="256" t="s">
        <v>285</v>
      </c>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7"/>
      <c r="DI40" s="247"/>
      <c r="DJ40" s="247"/>
      <c r="DK40" s="247"/>
      <c r="DL40" s="247"/>
      <c r="DM40" s="247"/>
      <c r="DN40" s="247"/>
      <c r="DO40" s="247"/>
      <c r="DP40" s="247"/>
      <c r="DQ40" s="247"/>
      <c r="DR40" s="247"/>
      <c r="DS40" s="247"/>
      <c r="DT40" s="247"/>
      <c r="DU40" s="247"/>
      <c r="DV40" s="247"/>
      <c r="DW40" s="247"/>
      <c r="DX40" s="247"/>
      <c r="DY40" s="247"/>
      <c r="DZ40" s="247"/>
      <c r="EA40" s="247"/>
      <c r="EB40" s="247"/>
      <c r="EC40" s="247"/>
      <c r="ED40" s="247"/>
      <c r="EE40" s="247"/>
      <c r="EF40" s="247"/>
    </row>
    <row r="41" spans="6:136" ht="15" customHeight="1" x14ac:dyDescent="0.35">
      <c r="K41" s="256" t="s">
        <v>587</v>
      </c>
      <c r="L41" s="256" t="s">
        <v>588</v>
      </c>
      <c r="M41" s="256" t="s">
        <v>589</v>
      </c>
      <c r="N41" s="257">
        <v>45505</v>
      </c>
      <c r="O41" s="256" t="s">
        <v>293</v>
      </c>
      <c r="P41" s="256" t="s">
        <v>294</v>
      </c>
      <c r="Q41" s="256" t="s">
        <v>310</v>
      </c>
      <c r="R41" s="256" t="s">
        <v>554</v>
      </c>
      <c r="S41" s="256" t="s">
        <v>555</v>
      </c>
      <c r="T41" s="256" t="s">
        <v>556</v>
      </c>
      <c r="U41" s="256" t="s">
        <v>287</v>
      </c>
      <c r="V41" s="256" t="s">
        <v>557</v>
      </c>
      <c r="W41" s="256" t="s">
        <v>316</v>
      </c>
      <c r="X41" s="256" t="s">
        <v>447</v>
      </c>
      <c r="Y41" s="256" t="s">
        <v>289</v>
      </c>
      <c r="Z41" s="256" t="s">
        <v>311</v>
      </c>
      <c r="AA41" s="248">
        <v>23.95</v>
      </c>
      <c r="AB41" s="256" t="s">
        <v>226</v>
      </c>
      <c r="AC41" s="256" t="s">
        <v>590</v>
      </c>
      <c r="AD41" s="256" t="s">
        <v>591</v>
      </c>
      <c r="AE41" s="256" t="s">
        <v>200</v>
      </c>
      <c r="AF41" s="256" t="s">
        <v>591</v>
      </c>
      <c r="AG41" s="256"/>
      <c r="AH41" s="256" t="s">
        <v>196</v>
      </c>
      <c r="AI41" s="258"/>
      <c r="AJ41" s="258"/>
      <c r="AK41" s="256" t="s">
        <v>291</v>
      </c>
      <c r="AL41" s="256" t="s">
        <v>439</v>
      </c>
      <c r="AM41" s="256" t="s">
        <v>305</v>
      </c>
      <c r="AN41" s="256" t="s">
        <v>296</v>
      </c>
      <c r="AO41" s="258"/>
      <c r="AP41" s="258"/>
      <c r="AQ41" s="258"/>
      <c r="AR41" s="256" t="s">
        <v>196</v>
      </c>
      <c r="AS41" s="257">
        <v>45498</v>
      </c>
      <c r="AT41" s="258"/>
      <c r="AU41" s="258"/>
      <c r="AV41" s="258"/>
      <c r="AW41" s="258"/>
      <c r="AX41" s="256" t="s">
        <v>558</v>
      </c>
      <c r="AY41" s="258"/>
      <c r="AZ41" s="258"/>
      <c r="BA41" s="256" t="s">
        <v>558</v>
      </c>
      <c r="BB41" s="258"/>
      <c r="BC41" s="258"/>
      <c r="BD41" s="256" t="s">
        <v>285</v>
      </c>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7"/>
      <c r="DX41" s="247"/>
      <c r="DY41" s="247"/>
      <c r="DZ41" s="247"/>
      <c r="EA41" s="247"/>
      <c r="EB41" s="247"/>
      <c r="EC41" s="247"/>
      <c r="ED41" s="247"/>
      <c r="EE41" s="247"/>
      <c r="EF41" s="247"/>
    </row>
    <row r="42" spans="6:136" ht="15" customHeight="1" x14ac:dyDescent="0.35">
      <c r="K42" s="256" t="s">
        <v>587</v>
      </c>
      <c r="L42" s="256" t="s">
        <v>588</v>
      </c>
      <c r="M42" s="256" t="s">
        <v>589</v>
      </c>
      <c r="N42" s="257">
        <v>45505</v>
      </c>
      <c r="O42" s="256" t="s">
        <v>293</v>
      </c>
      <c r="P42" s="256" t="s">
        <v>294</v>
      </c>
      <c r="Q42" s="256" t="s">
        <v>310</v>
      </c>
      <c r="R42" s="256" t="s">
        <v>554</v>
      </c>
      <c r="S42" s="256" t="s">
        <v>555</v>
      </c>
      <c r="T42" s="256" t="s">
        <v>556</v>
      </c>
      <c r="U42" s="256" t="s">
        <v>287</v>
      </c>
      <c r="V42" s="256" t="s">
        <v>557</v>
      </c>
      <c r="W42" s="256" t="s">
        <v>316</v>
      </c>
      <c r="X42" s="256" t="s">
        <v>447</v>
      </c>
      <c r="Y42" s="256" t="s">
        <v>289</v>
      </c>
      <c r="Z42" s="256" t="s">
        <v>311</v>
      </c>
      <c r="AA42" s="248">
        <v>14.75</v>
      </c>
      <c r="AB42" s="256" t="s">
        <v>254</v>
      </c>
      <c r="AC42" s="256" t="s">
        <v>590</v>
      </c>
      <c r="AD42" s="256" t="s">
        <v>591</v>
      </c>
      <c r="AE42" s="256" t="s">
        <v>200</v>
      </c>
      <c r="AF42" s="256" t="s">
        <v>591</v>
      </c>
      <c r="AG42" s="256"/>
      <c r="AH42" s="256" t="s">
        <v>196</v>
      </c>
      <c r="AI42" s="258"/>
      <c r="AJ42" s="258"/>
      <c r="AK42" s="256" t="s">
        <v>291</v>
      </c>
      <c r="AL42" s="256" t="s">
        <v>439</v>
      </c>
      <c r="AM42" s="256" t="s">
        <v>305</v>
      </c>
      <c r="AN42" s="256" t="s">
        <v>296</v>
      </c>
      <c r="AO42" s="258"/>
      <c r="AP42" s="258"/>
      <c r="AQ42" s="258"/>
      <c r="AR42" s="256" t="s">
        <v>196</v>
      </c>
      <c r="AS42" s="257">
        <v>45498</v>
      </c>
      <c r="AT42" s="258"/>
      <c r="AU42" s="258"/>
      <c r="AV42" s="258"/>
      <c r="AW42" s="258"/>
      <c r="AX42" s="256" t="s">
        <v>558</v>
      </c>
      <c r="AY42" s="258"/>
      <c r="AZ42" s="258"/>
      <c r="BA42" s="256" t="s">
        <v>558</v>
      </c>
      <c r="BB42" s="258"/>
      <c r="BC42" s="258"/>
      <c r="BD42" s="256" t="s">
        <v>285</v>
      </c>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c r="DV42" s="247"/>
      <c r="DW42" s="247"/>
      <c r="DX42" s="247"/>
      <c r="DY42" s="247"/>
      <c r="DZ42" s="247"/>
      <c r="EA42" s="247"/>
      <c r="EB42" s="247"/>
      <c r="EC42" s="247"/>
      <c r="ED42" s="247"/>
      <c r="EE42" s="247"/>
      <c r="EF42" s="247"/>
    </row>
    <row r="43" spans="6:136" ht="15" customHeight="1" x14ac:dyDescent="0.35">
      <c r="K43" s="256" t="s">
        <v>587</v>
      </c>
      <c r="L43" s="256" t="s">
        <v>588</v>
      </c>
      <c r="M43" s="256" t="s">
        <v>589</v>
      </c>
      <c r="N43" s="257">
        <v>45505</v>
      </c>
      <c r="O43" s="256" t="s">
        <v>293</v>
      </c>
      <c r="P43" s="256" t="s">
        <v>294</v>
      </c>
      <c r="Q43" s="256" t="s">
        <v>310</v>
      </c>
      <c r="R43" s="256" t="s">
        <v>554</v>
      </c>
      <c r="S43" s="256" t="s">
        <v>555</v>
      </c>
      <c r="T43" s="256" t="s">
        <v>556</v>
      </c>
      <c r="U43" s="256" t="s">
        <v>287</v>
      </c>
      <c r="V43" s="256" t="s">
        <v>557</v>
      </c>
      <c r="W43" s="256" t="s">
        <v>316</v>
      </c>
      <c r="X43" s="256" t="s">
        <v>447</v>
      </c>
      <c r="Y43" s="256" t="s">
        <v>289</v>
      </c>
      <c r="Z43" s="256" t="s">
        <v>311</v>
      </c>
      <c r="AA43" s="248">
        <v>8.1999999999999993</v>
      </c>
      <c r="AB43" s="256" t="s">
        <v>249</v>
      </c>
      <c r="AC43" s="256" t="s">
        <v>590</v>
      </c>
      <c r="AD43" s="256" t="s">
        <v>591</v>
      </c>
      <c r="AE43" s="256" t="s">
        <v>200</v>
      </c>
      <c r="AF43" s="256" t="s">
        <v>591</v>
      </c>
      <c r="AG43" s="256"/>
      <c r="AH43" s="256" t="s">
        <v>196</v>
      </c>
      <c r="AI43" s="258"/>
      <c r="AJ43" s="258"/>
      <c r="AK43" s="256" t="s">
        <v>291</v>
      </c>
      <c r="AL43" s="256" t="s">
        <v>439</v>
      </c>
      <c r="AM43" s="256" t="s">
        <v>305</v>
      </c>
      <c r="AN43" s="256" t="s">
        <v>296</v>
      </c>
      <c r="AO43" s="258"/>
      <c r="AP43" s="258"/>
      <c r="AQ43" s="258"/>
      <c r="AR43" s="256" t="s">
        <v>196</v>
      </c>
      <c r="AS43" s="257">
        <v>45498</v>
      </c>
      <c r="AT43" s="258"/>
      <c r="AU43" s="258"/>
      <c r="AV43" s="258"/>
      <c r="AW43" s="258"/>
      <c r="AX43" s="256" t="s">
        <v>558</v>
      </c>
      <c r="AY43" s="258"/>
      <c r="AZ43" s="258"/>
      <c r="BA43" s="256" t="s">
        <v>558</v>
      </c>
      <c r="BB43" s="258"/>
      <c r="BC43" s="258"/>
      <c r="BD43" s="256" t="s">
        <v>285</v>
      </c>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c r="DM43" s="247"/>
      <c r="DN43" s="247"/>
      <c r="DO43" s="247"/>
      <c r="DP43" s="247"/>
      <c r="DQ43" s="247"/>
      <c r="DR43" s="247"/>
      <c r="DS43" s="247"/>
      <c r="DT43" s="247"/>
      <c r="DU43" s="247"/>
      <c r="DV43" s="247"/>
      <c r="DW43" s="247"/>
      <c r="DX43" s="247"/>
      <c r="DY43" s="247"/>
      <c r="DZ43" s="247"/>
      <c r="EA43" s="247"/>
      <c r="EB43" s="247"/>
      <c r="EC43" s="247"/>
      <c r="ED43" s="247"/>
      <c r="EE43" s="247"/>
      <c r="EF43" s="247"/>
    </row>
    <row r="45" spans="6:136" x14ac:dyDescent="0.25">
      <c r="AA45" s="219">
        <f>SUM(AA35:AA43)</f>
        <v>82.079999999999941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7674-3E09-4C57-ABB2-FD9998EC6079}">
  <sheetPr codeName="Sheet19"/>
  <dimension ref="B1:N104"/>
  <sheetViews>
    <sheetView workbookViewId="0">
      <pane ySplit="8" topLeftCell="A60" activePane="bottomLeft" state="frozen"/>
      <selection activeCell="A31" sqref="A31"/>
      <selection pane="bottomLeft" activeCell="A31" sqref="A31"/>
    </sheetView>
  </sheetViews>
  <sheetFormatPr defaultRowHeight="12.5" x14ac:dyDescent="0.25"/>
  <cols>
    <col min="2" max="2" width="37.26953125" bestFit="1" customWidth="1"/>
    <col min="3" max="3" width="45.1796875" customWidth="1"/>
    <col min="4" max="4" width="27.54296875" bestFit="1" customWidth="1"/>
    <col min="5" max="5" width="14.7265625" bestFit="1" customWidth="1"/>
    <col min="6" max="6" width="8.7265625" bestFit="1" customWidth="1"/>
    <col min="7" max="7" width="8" customWidth="1"/>
    <col min="8" max="8" width="8.7265625" bestFit="1" customWidth="1"/>
    <col min="9" max="9" width="9.7265625" bestFit="1" customWidth="1"/>
    <col min="10" max="10" width="7.7265625" bestFit="1" customWidth="1"/>
    <col min="11" max="12" width="8.7265625" bestFit="1" customWidth="1"/>
    <col min="13" max="13" width="11.7265625" bestFit="1" customWidth="1"/>
  </cols>
  <sheetData>
    <row r="1" spans="2:13" ht="13" x14ac:dyDescent="0.3">
      <c r="B1" s="273" t="s">
        <v>889</v>
      </c>
    </row>
    <row r="2" spans="2:13" ht="13" x14ac:dyDescent="0.3">
      <c r="B2" s="273" t="s">
        <v>700</v>
      </c>
    </row>
    <row r="5" spans="2:13" ht="13" x14ac:dyDescent="0.3">
      <c r="B5" s="262" t="s">
        <v>667</v>
      </c>
      <c r="C5" s="262"/>
      <c r="D5" s="262"/>
      <c r="E5" s="264" t="s">
        <v>668</v>
      </c>
      <c r="F5" s="264"/>
      <c r="G5" s="264"/>
      <c r="H5" s="264"/>
      <c r="I5" s="264"/>
      <c r="J5" s="264"/>
      <c r="K5" s="264"/>
      <c r="L5" s="264"/>
      <c r="M5" s="264"/>
    </row>
    <row r="6" spans="2:13" ht="13" x14ac:dyDescent="0.3">
      <c r="B6" s="262"/>
      <c r="C6" s="262"/>
      <c r="D6" s="262"/>
      <c r="E6" s="274">
        <v>45413</v>
      </c>
      <c r="F6" s="274">
        <v>45444</v>
      </c>
      <c r="G6" s="274">
        <v>45474</v>
      </c>
      <c r="H6" s="274">
        <v>45505</v>
      </c>
      <c r="I6" s="274">
        <v>45536</v>
      </c>
      <c r="J6" s="274">
        <v>45566</v>
      </c>
      <c r="K6" s="274">
        <v>45597</v>
      </c>
      <c r="L6" s="274">
        <v>45627</v>
      </c>
      <c r="M6" s="264" t="s">
        <v>669</v>
      </c>
    </row>
    <row r="7" spans="2:13" ht="13" x14ac:dyDescent="0.3">
      <c r="B7" s="262"/>
      <c r="C7" s="262"/>
      <c r="D7" s="262"/>
      <c r="E7" s="262"/>
      <c r="F7" s="262"/>
      <c r="G7" s="262"/>
      <c r="H7" s="262"/>
      <c r="I7" s="262"/>
      <c r="J7" s="262"/>
      <c r="K7" s="262"/>
      <c r="L7" s="262"/>
      <c r="M7" s="264"/>
    </row>
    <row r="8" spans="2:13" ht="13" x14ac:dyDescent="0.3">
      <c r="B8" s="265" t="s">
        <v>671</v>
      </c>
      <c r="C8" s="265" t="s">
        <v>579</v>
      </c>
      <c r="D8" s="265" t="s">
        <v>580</v>
      </c>
      <c r="E8" s="265"/>
      <c r="F8" s="265"/>
      <c r="G8" s="265"/>
      <c r="H8" s="265"/>
      <c r="I8" s="265"/>
      <c r="J8" s="265"/>
      <c r="K8" s="265"/>
      <c r="L8" s="265"/>
      <c r="M8" s="266"/>
    </row>
    <row r="9" spans="2:13" ht="13" x14ac:dyDescent="0.3">
      <c r="B9" s="263" t="s">
        <v>602</v>
      </c>
      <c r="C9" s="263" t="s">
        <v>603</v>
      </c>
      <c r="D9" s="267" t="s">
        <v>592</v>
      </c>
      <c r="E9" s="268"/>
      <c r="F9" s="268">
        <v>308.70999999999998</v>
      </c>
      <c r="G9" s="268"/>
      <c r="H9" s="268"/>
      <c r="I9" s="268"/>
      <c r="J9" s="268"/>
      <c r="K9" s="268"/>
      <c r="L9" s="268"/>
      <c r="M9" s="268">
        <v>308.70999999999998</v>
      </c>
    </row>
    <row r="10" spans="2:13" ht="13" x14ac:dyDescent="0.3">
      <c r="B10" s="263"/>
      <c r="C10" s="263"/>
      <c r="D10" s="267" t="s">
        <v>200</v>
      </c>
      <c r="E10" s="268"/>
      <c r="F10" s="268"/>
      <c r="G10" s="268"/>
      <c r="H10" s="268">
        <v>6.55</v>
      </c>
      <c r="I10" s="268"/>
      <c r="J10" s="268"/>
      <c r="K10" s="268"/>
      <c r="L10" s="268"/>
      <c r="M10" s="268">
        <v>6.55</v>
      </c>
    </row>
    <row r="11" spans="2:13" ht="13" x14ac:dyDescent="0.3">
      <c r="B11" s="269"/>
      <c r="C11" s="263" t="s">
        <v>672</v>
      </c>
      <c r="D11" s="263"/>
      <c r="E11" s="270"/>
      <c r="F11" s="270">
        <v>308.70999999999998</v>
      </c>
      <c r="G11" s="270"/>
      <c r="H11" s="270">
        <v>6.55</v>
      </c>
      <c r="I11" s="270"/>
      <c r="J11" s="270"/>
      <c r="K11" s="270"/>
      <c r="L11" s="270"/>
      <c r="M11" s="270">
        <v>315.26</v>
      </c>
    </row>
    <row r="12" spans="2:13" ht="13" x14ac:dyDescent="0.3">
      <c r="B12" s="263" t="s">
        <v>605</v>
      </c>
      <c r="C12" s="263" t="s">
        <v>606</v>
      </c>
      <c r="D12" s="267" t="s">
        <v>592</v>
      </c>
      <c r="E12" s="268"/>
      <c r="F12" s="268">
        <v>412.45</v>
      </c>
      <c r="G12" s="268"/>
      <c r="H12" s="268"/>
      <c r="I12" s="268"/>
      <c r="J12" s="268"/>
      <c r="K12" s="268"/>
      <c r="L12" s="268"/>
      <c r="M12" s="268">
        <v>412.45</v>
      </c>
    </row>
    <row r="13" spans="2:13" ht="13" x14ac:dyDescent="0.3">
      <c r="B13" s="263"/>
      <c r="C13" s="263"/>
      <c r="D13" s="267" t="s">
        <v>169</v>
      </c>
      <c r="E13" s="268"/>
      <c r="F13" s="268"/>
      <c r="G13" s="268"/>
      <c r="H13" s="268">
        <v>145.07</v>
      </c>
      <c r="I13" s="268"/>
      <c r="J13" s="268"/>
      <c r="K13" s="268"/>
      <c r="L13" s="268"/>
      <c r="M13" s="268">
        <v>145.07</v>
      </c>
    </row>
    <row r="14" spans="2:13" ht="13" x14ac:dyDescent="0.3">
      <c r="B14" s="263"/>
      <c r="C14" s="263"/>
      <c r="D14" s="267" t="s">
        <v>200</v>
      </c>
      <c r="E14" s="268"/>
      <c r="F14" s="268"/>
      <c r="G14" s="268"/>
      <c r="H14" s="268">
        <v>51.35</v>
      </c>
      <c r="I14" s="268"/>
      <c r="J14" s="268">
        <v>8.1999999999999993</v>
      </c>
      <c r="K14" s="268"/>
      <c r="L14" s="268"/>
      <c r="M14" s="268">
        <v>59.55</v>
      </c>
    </row>
    <row r="15" spans="2:13" ht="13" x14ac:dyDescent="0.3">
      <c r="B15" s="263"/>
      <c r="C15" s="263"/>
      <c r="D15" s="267" t="s">
        <v>598</v>
      </c>
      <c r="E15" s="268"/>
      <c r="F15" s="268"/>
      <c r="G15" s="268"/>
      <c r="H15" s="268">
        <v>51.74</v>
      </c>
      <c r="I15" s="268"/>
      <c r="J15" s="268"/>
      <c r="K15" s="268"/>
      <c r="L15" s="268"/>
      <c r="M15" s="268">
        <v>51.74</v>
      </c>
    </row>
    <row r="16" spans="2:13" ht="13" x14ac:dyDescent="0.3">
      <c r="B16" s="269"/>
      <c r="C16" s="263" t="s">
        <v>673</v>
      </c>
      <c r="D16" s="263"/>
      <c r="E16" s="270"/>
      <c r="F16" s="270">
        <v>412.45</v>
      </c>
      <c r="G16" s="270"/>
      <c r="H16" s="270">
        <v>248.16</v>
      </c>
      <c r="I16" s="270"/>
      <c r="J16" s="270">
        <v>8.1999999999999993</v>
      </c>
      <c r="K16" s="270"/>
      <c r="L16" s="270"/>
      <c r="M16" s="270">
        <v>668.81</v>
      </c>
    </row>
    <row r="17" spans="2:13" ht="13" x14ac:dyDescent="0.3">
      <c r="B17" s="263" t="s">
        <v>611</v>
      </c>
      <c r="C17" s="263" t="s">
        <v>612</v>
      </c>
      <c r="D17" s="267" t="s">
        <v>240</v>
      </c>
      <c r="E17" s="268"/>
      <c r="F17" s="268"/>
      <c r="G17" s="268"/>
      <c r="H17" s="268"/>
      <c r="I17" s="268"/>
      <c r="J17" s="268">
        <v>329.65</v>
      </c>
      <c r="K17" s="268"/>
      <c r="L17" s="268"/>
      <c r="M17" s="268">
        <v>329.65</v>
      </c>
    </row>
    <row r="18" spans="2:13" ht="13" x14ac:dyDescent="0.3">
      <c r="B18" s="269"/>
      <c r="C18" s="263" t="s">
        <v>674</v>
      </c>
      <c r="D18" s="263"/>
      <c r="E18" s="270"/>
      <c r="F18" s="270"/>
      <c r="G18" s="270"/>
      <c r="H18" s="270"/>
      <c r="I18" s="270"/>
      <c r="J18" s="270">
        <v>329.65</v>
      </c>
      <c r="K18" s="270"/>
      <c r="L18" s="270"/>
      <c r="M18" s="270">
        <v>329.65</v>
      </c>
    </row>
    <row r="19" spans="2:13" ht="13" x14ac:dyDescent="0.3">
      <c r="B19" s="263" t="s">
        <v>614</v>
      </c>
      <c r="C19" s="263" t="s">
        <v>615</v>
      </c>
      <c r="D19" s="267" t="s">
        <v>592</v>
      </c>
      <c r="E19" s="268"/>
      <c r="F19" s="268">
        <v>377.87</v>
      </c>
      <c r="G19" s="268"/>
      <c r="H19" s="268"/>
      <c r="I19" s="268"/>
      <c r="J19" s="268"/>
      <c r="K19" s="268"/>
      <c r="L19" s="268"/>
      <c r="M19" s="268">
        <v>377.87</v>
      </c>
    </row>
    <row r="20" spans="2:13" ht="13" x14ac:dyDescent="0.3">
      <c r="B20" s="263"/>
      <c r="C20" s="263"/>
      <c r="D20" s="267" t="s">
        <v>200</v>
      </c>
      <c r="E20" s="268"/>
      <c r="F20" s="268"/>
      <c r="G20" s="268"/>
      <c r="H20" s="268">
        <v>6.55</v>
      </c>
      <c r="I20" s="268"/>
      <c r="J20" s="268"/>
      <c r="K20" s="268"/>
      <c r="L20" s="268"/>
      <c r="M20" s="268">
        <v>6.55</v>
      </c>
    </row>
    <row r="21" spans="2:13" ht="13" x14ac:dyDescent="0.3">
      <c r="B21" s="263"/>
      <c r="C21" s="263"/>
      <c r="D21" s="267" t="s">
        <v>598</v>
      </c>
      <c r="E21" s="268"/>
      <c r="F21" s="268"/>
      <c r="G21" s="268"/>
      <c r="H21" s="268">
        <v>55.1</v>
      </c>
      <c r="I21" s="268"/>
      <c r="J21" s="268"/>
      <c r="K21" s="268"/>
      <c r="L21" s="268"/>
      <c r="M21" s="268">
        <v>55.1</v>
      </c>
    </row>
    <row r="22" spans="2:13" ht="13" x14ac:dyDescent="0.3">
      <c r="B22" s="269"/>
      <c r="C22" s="263" t="s">
        <v>675</v>
      </c>
      <c r="D22" s="263"/>
      <c r="E22" s="270"/>
      <c r="F22" s="270">
        <v>377.87</v>
      </c>
      <c r="G22" s="270"/>
      <c r="H22" s="270">
        <v>61.65</v>
      </c>
      <c r="I22" s="270"/>
      <c r="J22" s="270"/>
      <c r="K22" s="270"/>
      <c r="L22" s="270"/>
      <c r="M22" s="270">
        <v>439.52</v>
      </c>
    </row>
    <row r="23" spans="2:13" ht="13" x14ac:dyDescent="0.3">
      <c r="B23" s="263" t="s">
        <v>617</v>
      </c>
      <c r="C23" s="263" t="s">
        <v>618</v>
      </c>
      <c r="D23" s="267" t="s">
        <v>592</v>
      </c>
      <c r="E23" s="268"/>
      <c r="F23" s="268">
        <v>479.89</v>
      </c>
      <c r="G23" s="268"/>
      <c r="H23" s="268">
        <v>-178.8</v>
      </c>
      <c r="I23" s="268">
        <v>-137.47</v>
      </c>
      <c r="J23" s="268"/>
      <c r="K23" s="268"/>
      <c r="L23" s="268"/>
      <c r="M23" s="268">
        <v>163.62</v>
      </c>
    </row>
    <row r="24" spans="2:13" ht="13" x14ac:dyDescent="0.3">
      <c r="B24" s="263"/>
      <c r="C24" s="263"/>
      <c r="D24" s="267" t="s">
        <v>169</v>
      </c>
      <c r="E24" s="268"/>
      <c r="F24" s="268"/>
      <c r="G24" s="268"/>
      <c r="H24" s="268">
        <v>304.89999999999998</v>
      </c>
      <c r="I24" s="268"/>
      <c r="J24" s="268"/>
      <c r="K24" s="268"/>
      <c r="L24" s="268"/>
      <c r="M24" s="268">
        <v>304.89999999999998</v>
      </c>
    </row>
    <row r="25" spans="2:13" ht="13" x14ac:dyDescent="0.3">
      <c r="B25" s="263"/>
      <c r="C25" s="263"/>
      <c r="D25" s="267" t="s">
        <v>240</v>
      </c>
      <c r="E25" s="268"/>
      <c r="F25" s="268"/>
      <c r="G25" s="268"/>
      <c r="H25" s="268">
        <v>146.96</v>
      </c>
      <c r="I25" s="268"/>
      <c r="J25" s="268"/>
      <c r="K25" s="268"/>
      <c r="L25" s="268"/>
      <c r="M25" s="268">
        <v>146.96</v>
      </c>
    </row>
    <row r="26" spans="2:13" ht="13" x14ac:dyDescent="0.3">
      <c r="B26" s="263"/>
      <c r="C26" s="263"/>
      <c r="D26" s="267" t="s">
        <v>200</v>
      </c>
      <c r="E26" s="268"/>
      <c r="F26" s="268">
        <v>6.55</v>
      </c>
      <c r="G26" s="268"/>
      <c r="H26" s="268">
        <v>40.700000000000003</v>
      </c>
      <c r="I26" s="268"/>
      <c r="J26" s="268"/>
      <c r="K26" s="268"/>
      <c r="L26" s="268"/>
      <c r="M26" s="268">
        <v>47.25</v>
      </c>
    </row>
    <row r="27" spans="2:13" ht="13" x14ac:dyDescent="0.3">
      <c r="B27" s="263"/>
      <c r="C27" s="263"/>
      <c r="D27" s="267" t="s">
        <v>598</v>
      </c>
      <c r="E27" s="268"/>
      <c r="F27" s="268"/>
      <c r="G27" s="268"/>
      <c r="H27" s="268">
        <v>61.5</v>
      </c>
      <c r="I27" s="268"/>
      <c r="J27" s="268"/>
      <c r="K27" s="268"/>
      <c r="L27" s="268"/>
      <c r="M27" s="268">
        <v>61.5</v>
      </c>
    </row>
    <row r="28" spans="2:13" ht="13" x14ac:dyDescent="0.3">
      <c r="B28" s="269"/>
      <c r="C28" s="263" t="s">
        <v>676</v>
      </c>
      <c r="D28" s="263"/>
      <c r="E28" s="270"/>
      <c r="F28" s="270">
        <v>486.44</v>
      </c>
      <c r="G28" s="270"/>
      <c r="H28" s="270">
        <v>375.26</v>
      </c>
      <c r="I28" s="270">
        <v>-137.47</v>
      </c>
      <c r="J28" s="270"/>
      <c r="K28" s="270"/>
      <c r="L28" s="270"/>
      <c r="M28" s="270">
        <v>724.23</v>
      </c>
    </row>
    <row r="29" spans="2:13" ht="13" x14ac:dyDescent="0.3">
      <c r="B29" s="263" t="s">
        <v>624</v>
      </c>
      <c r="C29" s="263" t="s">
        <v>625</v>
      </c>
      <c r="D29" s="267" t="s">
        <v>592</v>
      </c>
      <c r="E29" s="268"/>
      <c r="F29" s="268">
        <v>325.52</v>
      </c>
      <c r="G29" s="268"/>
      <c r="H29" s="268">
        <v>166.86</v>
      </c>
      <c r="I29" s="268"/>
      <c r="J29" s="268"/>
      <c r="K29" s="268"/>
      <c r="L29" s="268"/>
      <c r="M29" s="268">
        <v>492.38</v>
      </c>
    </row>
    <row r="30" spans="2:13" ht="13" x14ac:dyDescent="0.3">
      <c r="B30" s="263"/>
      <c r="C30" s="263"/>
      <c r="D30" s="267" t="s">
        <v>240</v>
      </c>
      <c r="E30" s="268"/>
      <c r="F30" s="268"/>
      <c r="G30" s="268"/>
      <c r="H30" s="268">
        <v>257.08</v>
      </c>
      <c r="I30" s="268">
        <v>86.96</v>
      </c>
      <c r="J30" s="268">
        <v>-86.96</v>
      </c>
      <c r="K30" s="268"/>
      <c r="L30" s="268"/>
      <c r="M30" s="268">
        <v>257.08</v>
      </c>
    </row>
    <row r="31" spans="2:13" ht="13" x14ac:dyDescent="0.3">
      <c r="B31" s="263"/>
      <c r="C31" s="263"/>
      <c r="D31" s="267" t="s">
        <v>200</v>
      </c>
      <c r="E31" s="268"/>
      <c r="F31" s="268"/>
      <c r="G31" s="268"/>
      <c r="H31" s="268">
        <v>25.95</v>
      </c>
      <c r="I31" s="268"/>
      <c r="J31" s="268"/>
      <c r="K31" s="268"/>
      <c r="L31" s="268"/>
      <c r="M31" s="268">
        <v>25.95</v>
      </c>
    </row>
    <row r="32" spans="2:13" ht="13" x14ac:dyDescent="0.3">
      <c r="B32" s="263"/>
      <c r="C32" s="263"/>
      <c r="D32" s="267" t="s">
        <v>598</v>
      </c>
      <c r="E32" s="268"/>
      <c r="F32" s="268"/>
      <c r="G32" s="268"/>
      <c r="H32" s="268"/>
      <c r="I32" s="268">
        <v>61.79</v>
      </c>
      <c r="J32" s="268"/>
      <c r="K32" s="268"/>
      <c r="L32" s="268"/>
      <c r="M32" s="268">
        <v>61.79</v>
      </c>
    </row>
    <row r="33" spans="2:13" ht="13" x14ac:dyDescent="0.3">
      <c r="B33" s="269"/>
      <c r="C33" s="263" t="s">
        <v>677</v>
      </c>
      <c r="D33" s="263"/>
      <c r="E33" s="270"/>
      <c r="F33" s="270">
        <v>325.52</v>
      </c>
      <c r="G33" s="270"/>
      <c r="H33" s="270">
        <v>449.89</v>
      </c>
      <c r="I33" s="270">
        <v>148.75</v>
      </c>
      <c r="J33" s="270">
        <v>-86.96</v>
      </c>
      <c r="K33" s="270"/>
      <c r="L33" s="270"/>
      <c r="M33" s="270">
        <v>837.2</v>
      </c>
    </row>
    <row r="34" spans="2:13" ht="13" x14ac:dyDescent="0.3">
      <c r="B34" s="263" t="s">
        <v>629</v>
      </c>
      <c r="C34" s="263" t="s">
        <v>630</v>
      </c>
      <c r="D34" s="267" t="s">
        <v>592</v>
      </c>
      <c r="E34" s="268"/>
      <c r="F34" s="268"/>
      <c r="G34" s="268"/>
      <c r="H34" s="268">
        <v>564.25</v>
      </c>
      <c r="I34" s="268">
        <v>-162.78</v>
      </c>
      <c r="J34" s="268"/>
      <c r="K34" s="268"/>
      <c r="L34" s="268"/>
      <c r="M34" s="268">
        <v>401.47</v>
      </c>
    </row>
    <row r="35" spans="2:13" ht="13" x14ac:dyDescent="0.3">
      <c r="B35" s="263"/>
      <c r="C35" s="263"/>
      <c r="D35" s="267" t="s">
        <v>169</v>
      </c>
      <c r="E35" s="268"/>
      <c r="F35" s="268"/>
      <c r="G35" s="268"/>
      <c r="H35" s="268">
        <v>124.11</v>
      </c>
      <c r="I35" s="268"/>
      <c r="J35" s="268"/>
      <c r="K35" s="268"/>
      <c r="L35" s="268"/>
      <c r="M35" s="268">
        <v>124.11</v>
      </c>
    </row>
    <row r="36" spans="2:13" ht="13" x14ac:dyDescent="0.3">
      <c r="B36" s="263"/>
      <c r="C36" s="263"/>
      <c r="D36" s="267" t="s">
        <v>200</v>
      </c>
      <c r="E36" s="268"/>
      <c r="F36" s="268"/>
      <c r="G36" s="268"/>
      <c r="H36" s="268">
        <v>27.05</v>
      </c>
      <c r="I36" s="268"/>
      <c r="J36" s="268"/>
      <c r="K36" s="268"/>
      <c r="L36" s="268"/>
      <c r="M36" s="268">
        <v>27.05</v>
      </c>
    </row>
    <row r="37" spans="2:13" ht="13" x14ac:dyDescent="0.3">
      <c r="B37" s="263"/>
      <c r="C37" s="263"/>
      <c r="D37" s="267" t="s">
        <v>598</v>
      </c>
      <c r="E37" s="268"/>
      <c r="F37" s="268"/>
      <c r="G37" s="268"/>
      <c r="H37" s="268"/>
      <c r="I37" s="268">
        <v>57.3</v>
      </c>
      <c r="J37" s="268"/>
      <c r="K37" s="268"/>
      <c r="L37" s="268"/>
      <c r="M37" s="268">
        <v>57.3</v>
      </c>
    </row>
    <row r="38" spans="2:13" ht="13" x14ac:dyDescent="0.3">
      <c r="B38" s="269"/>
      <c r="C38" s="263" t="s">
        <v>678</v>
      </c>
      <c r="D38" s="263"/>
      <c r="E38" s="270"/>
      <c r="F38" s="270"/>
      <c r="G38" s="270"/>
      <c r="H38" s="270">
        <v>715.41</v>
      </c>
      <c r="I38" s="270">
        <v>-105.48</v>
      </c>
      <c r="J38" s="270"/>
      <c r="K38" s="270"/>
      <c r="L38" s="270"/>
      <c r="M38" s="270">
        <v>609.92999999999995</v>
      </c>
    </row>
    <row r="39" spans="2:13" ht="13" x14ac:dyDescent="0.3">
      <c r="B39" s="263" t="s">
        <v>631</v>
      </c>
      <c r="C39" s="263" t="s">
        <v>632</v>
      </c>
      <c r="D39" s="267" t="s">
        <v>592</v>
      </c>
      <c r="E39" s="268"/>
      <c r="F39" s="268"/>
      <c r="G39" s="268"/>
      <c r="H39" s="268">
        <v>423.42</v>
      </c>
      <c r="I39" s="268"/>
      <c r="J39" s="268"/>
      <c r="K39" s="268"/>
      <c r="L39" s="268"/>
      <c r="M39" s="268">
        <v>423.42</v>
      </c>
    </row>
    <row r="40" spans="2:13" ht="13" x14ac:dyDescent="0.3">
      <c r="B40" s="263"/>
      <c r="C40" s="263"/>
      <c r="D40" s="267" t="s">
        <v>200</v>
      </c>
      <c r="E40" s="268"/>
      <c r="F40" s="268"/>
      <c r="G40" s="268"/>
      <c r="H40" s="268">
        <v>6.55</v>
      </c>
      <c r="I40" s="268"/>
      <c r="J40" s="268"/>
      <c r="K40" s="268"/>
      <c r="L40" s="268"/>
      <c r="M40" s="268">
        <v>6.55</v>
      </c>
    </row>
    <row r="41" spans="2:13" ht="13" x14ac:dyDescent="0.3">
      <c r="B41" s="263"/>
      <c r="C41" s="263"/>
      <c r="D41" s="267" t="s">
        <v>598</v>
      </c>
      <c r="E41" s="268"/>
      <c r="F41" s="268"/>
      <c r="G41" s="268"/>
      <c r="H41" s="268"/>
      <c r="I41" s="268">
        <v>57.2</v>
      </c>
      <c r="J41" s="268"/>
      <c r="K41" s="268"/>
      <c r="L41" s="268"/>
      <c r="M41" s="268">
        <v>57.2</v>
      </c>
    </row>
    <row r="42" spans="2:13" ht="13" x14ac:dyDescent="0.3">
      <c r="B42" s="269"/>
      <c r="C42" s="263" t="s">
        <v>679</v>
      </c>
      <c r="D42" s="263"/>
      <c r="E42" s="270"/>
      <c r="F42" s="270"/>
      <c r="G42" s="270"/>
      <c r="H42" s="270">
        <v>429.97</v>
      </c>
      <c r="I42" s="270">
        <v>57.2</v>
      </c>
      <c r="J42" s="270"/>
      <c r="K42" s="270"/>
      <c r="L42" s="270"/>
      <c r="M42" s="270">
        <v>487.17</v>
      </c>
    </row>
    <row r="43" spans="2:13" ht="13" x14ac:dyDescent="0.3">
      <c r="B43" s="263" t="s">
        <v>634</v>
      </c>
      <c r="C43" s="263" t="s">
        <v>635</v>
      </c>
      <c r="D43" s="267" t="s">
        <v>592</v>
      </c>
      <c r="E43" s="268"/>
      <c r="F43" s="268"/>
      <c r="G43" s="268"/>
      <c r="H43" s="268">
        <v>530.34</v>
      </c>
      <c r="I43" s="268"/>
      <c r="J43" s="268"/>
      <c r="K43" s="268"/>
      <c r="L43" s="268"/>
      <c r="M43" s="268">
        <v>530.34</v>
      </c>
    </row>
    <row r="44" spans="2:13" ht="13" x14ac:dyDescent="0.3">
      <c r="B44" s="263"/>
      <c r="C44" s="263"/>
      <c r="D44" s="267" t="s">
        <v>240</v>
      </c>
      <c r="E44" s="268"/>
      <c r="F44" s="268"/>
      <c r="G44" s="268"/>
      <c r="H44" s="268">
        <v>146.09</v>
      </c>
      <c r="I44" s="268"/>
      <c r="J44" s="268"/>
      <c r="K44" s="268"/>
      <c r="L44" s="268"/>
      <c r="M44" s="268">
        <v>146.09</v>
      </c>
    </row>
    <row r="45" spans="2:13" ht="13" x14ac:dyDescent="0.3">
      <c r="B45" s="263"/>
      <c r="C45" s="263"/>
      <c r="D45" s="267" t="s">
        <v>200</v>
      </c>
      <c r="E45" s="268"/>
      <c r="F45" s="268"/>
      <c r="G45" s="268"/>
      <c r="H45" s="268">
        <v>37.15</v>
      </c>
      <c r="I45" s="268"/>
      <c r="J45" s="268"/>
      <c r="K45" s="268"/>
      <c r="L45" s="268"/>
      <c r="M45" s="268">
        <v>37.15</v>
      </c>
    </row>
    <row r="46" spans="2:13" ht="13" x14ac:dyDescent="0.3">
      <c r="B46" s="263"/>
      <c r="C46" s="263"/>
      <c r="D46" s="267" t="s">
        <v>598</v>
      </c>
      <c r="E46" s="268"/>
      <c r="F46" s="268"/>
      <c r="G46" s="268"/>
      <c r="H46" s="268"/>
      <c r="I46" s="268">
        <v>103.79</v>
      </c>
      <c r="J46" s="268"/>
      <c r="K46" s="268"/>
      <c r="L46" s="268"/>
      <c r="M46" s="268">
        <v>103.79</v>
      </c>
    </row>
    <row r="47" spans="2:13" ht="13" x14ac:dyDescent="0.3">
      <c r="B47" s="269"/>
      <c r="C47" s="263" t="s">
        <v>680</v>
      </c>
      <c r="D47" s="263"/>
      <c r="E47" s="270"/>
      <c r="F47" s="270"/>
      <c r="G47" s="270"/>
      <c r="H47" s="270">
        <v>713.58</v>
      </c>
      <c r="I47" s="270">
        <v>103.79</v>
      </c>
      <c r="J47" s="270"/>
      <c r="K47" s="270"/>
      <c r="L47" s="270"/>
      <c r="M47" s="270">
        <v>817.37</v>
      </c>
    </row>
    <row r="48" spans="2:13" ht="13" x14ac:dyDescent="0.3">
      <c r="B48" s="263" t="s">
        <v>639</v>
      </c>
      <c r="C48" s="263" t="s">
        <v>640</v>
      </c>
      <c r="D48" s="267" t="s">
        <v>592</v>
      </c>
      <c r="E48" s="268">
        <v>279.98</v>
      </c>
      <c r="F48" s="268"/>
      <c r="G48" s="268"/>
      <c r="H48" s="268">
        <v>237.01</v>
      </c>
      <c r="I48" s="268"/>
      <c r="J48" s="268">
        <v>-354.25</v>
      </c>
      <c r="K48" s="268"/>
      <c r="L48" s="268"/>
      <c r="M48" s="268">
        <v>162.74</v>
      </c>
    </row>
    <row r="49" spans="2:13" ht="13" x14ac:dyDescent="0.3">
      <c r="B49" s="263"/>
      <c r="C49" s="263"/>
      <c r="D49" s="267" t="s">
        <v>240</v>
      </c>
      <c r="E49" s="268"/>
      <c r="F49" s="268"/>
      <c r="G49" s="268"/>
      <c r="H49" s="268"/>
      <c r="I49" s="268">
        <v>444.61</v>
      </c>
      <c r="J49" s="268"/>
      <c r="K49" s="268"/>
      <c r="L49" s="268"/>
      <c r="M49" s="268">
        <v>444.61</v>
      </c>
    </row>
    <row r="50" spans="2:13" ht="13" x14ac:dyDescent="0.3">
      <c r="B50" s="263"/>
      <c r="C50" s="263"/>
      <c r="D50" s="267" t="s">
        <v>200</v>
      </c>
      <c r="E50" s="268">
        <v>17.75</v>
      </c>
      <c r="F50" s="268"/>
      <c r="G50" s="268"/>
      <c r="H50" s="268">
        <v>11.2</v>
      </c>
      <c r="I50" s="268">
        <v>8.1999999999999993</v>
      </c>
      <c r="J50" s="268"/>
      <c r="K50" s="268"/>
      <c r="L50" s="268"/>
      <c r="M50" s="268">
        <v>37.15</v>
      </c>
    </row>
    <row r="51" spans="2:13" ht="13" x14ac:dyDescent="0.3">
      <c r="B51" s="263"/>
      <c r="C51" s="263"/>
      <c r="D51" s="267" t="s">
        <v>598</v>
      </c>
      <c r="E51" s="268"/>
      <c r="F51" s="268"/>
      <c r="G51" s="268"/>
      <c r="H51" s="268"/>
      <c r="I51" s="268">
        <v>67.63</v>
      </c>
      <c r="J51" s="268"/>
      <c r="K51" s="268"/>
      <c r="L51" s="268"/>
      <c r="M51" s="268">
        <v>67.63</v>
      </c>
    </row>
    <row r="52" spans="2:13" ht="13" x14ac:dyDescent="0.3">
      <c r="B52" s="269"/>
      <c r="C52" s="263" t="s">
        <v>681</v>
      </c>
      <c r="D52" s="263"/>
      <c r="E52" s="270">
        <v>297.73</v>
      </c>
      <c r="F52" s="270"/>
      <c r="G52" s="270"/>
      <c r="H52" s="270">
        <v>248.21</v>
      </c>
      <c r="I52" s="270">
        <v>520.44000000000005</v>
      </c>
      <c r="J52" s="270">
        <v>-354.25</v>
      </c>
      <c r="K52" s="270"/>
      <c r="L52" s="270"/>
      <c r="M52" s="270">
        <v>712.13</v>
      </c>
    </row>
    <row r="53" spans="2:13" ht="13" x14ac:dyDescent="0.3">
      <c r="B53" s="263" t="s">
        <v>641</v>
      </c>
      <c r="C53" s="263" t="s">
        <v>70</v>
      </c>
      <c r="D53" s="267" t="s">
        <v>169</v>
      </c>
      <c r="E53" s="268"/>
      <c r="F53" s="268"/>
      <c r="G53" s="268"/>
      <c r="H53" s="268"/>
      <c r="I53" s="268">
        <v>175.17</v>
      </c>
      <c r="J53" s="268"/>
      <c r="K53" s="268">
        <v>131.31</v>
      </c>
      <c r="L53" s="268">
        <v>131.31</v>
      </c>
      <c r="M53" s="268">
        <v>306.48</v>
      </c>
    </row>
    <row r="54" spans="2:13" ht="13" x14ac:dyDescent="0.3">
      <c r="B54" s="263"/>
      <c r="C54" s="263"/>
      <c r="D54" s="267" t="s">
        <v>70</v>
      </c>
      <c r="E54" s="268"/>
      <c r="F54" s="268"/>
      <c r="G54" s="268"/>
      <c r="H54" s="268"/>
      <c r="I54" s="268">
        <v>11279.43</v>
      </c>
      <c r="J54" s="268"/>
      <c r="K54" s="268"/>
      <c r="L54" s="268"/>
      <c r="M54" s="268">
        <v>11279.43</v>
      </c>
    </row>
    <row r="55" spans="2:13" ht="13" x14ac:dyDescent="0.3">
      <c r="B55" s="263"/>
      <c r="C55" s="263"/>
      <c r="D55" s="267" t="s">
        <v>200</v>
      </c>
      <c r="E55" s="268"/>
      <c r="F55" s="268"/>
      <c r="G55" s="268"/>
      <c r="H55" s="268">
        <v>6.55</v>
      </c>
      <c r="I55" s="268">
        <v>8.1999999999999993</v>
      </c>
      <c r="J55" s="268"/>
      <c r="K55" s="268">
        <v>74.63</v>
      </c>
      <c r="L55" s="268">
        <v>74.63</v>
      </c>
      <c r="M55" s="268">
        <v>89.38</v>
      </c>
    </row>
    <row r="56" spans="2:13" ht="13" x14ac:dyDescent="0.3">
      <c r="B56" s="269"/>
      <c r="C56" s="263" t="s">
        <v>682</v>
      </c>
      <c r="D56" s="263"/>
      <c r="E56" s="270"/>
      <c r="F56" s="270"/>
      <c r="G56" s="270"/>
      <c r="H56" s="270">
        <v>6.55</v>
      </c>
      <c r="I56" s="270">
        <v>11462.8</v>
      </c>
      <c r="J56" s="270"/>
      <c r="K56" s="270">
        <v>205.94</v>
      </c>
      <c r="L56" s="270">
        <v>205.94</v>
      </c>
      <c r="M56" s="270">
        <v>11675.29</v>
      </c>
    </row>
    <row r="57" spans="2:13" ht="13" x14ac:dyDescent="0.3">
      <c r="B57" s="263" t="s">
        <v>646</v>
      </c>
      <c r="C57" s="263" t="s">
        <v>647</v>
      </c>
      <c r="D57" s="267" t="s">
        <v>592</v>
      </c>
      <c r="E57" s="268"/>
      <c r="F57" s="268"/>
      <c r="G57" s="268"/>
      <c r="H57" s="268"/>
      <c r="I57" s="268">
        <v>223.51</v>
      </c>
      <c r="J57" s="268"/>
      <c r="K57" s="268"/>
      <c r="L57" s="268"/>
      <c r="M57" s="268">
        <v>223.51</v>
      </c>
    </row>
    <row r="58" spans="2:13" ht="13" x14ac:dyDescent="0.3">
      <c r="B58" s="263"/>
      <c r="C58" s="263"/>
      <c r="D58" s="267" t="s">
        <v>240</v>
      </c>
      <c r="E58" s="268"/>
      <c r="F58" s="268"/>
      <c r="G58" s="268"/>
      <c r="H58" s="268"/>
      <c r="I58" s="268"/>
      <c r="J58" s="268">
        <v>199.37</v>
      </c>
      <c r="K58" s="268"/>
      <c r="L58" s="268"/>
      <c r="M58" s="268">
        <v>199.37</v>
      </c>
    </row>
    <row r="59" spans="2:13" ht="13" x14ac:dyDescent="0.3">
      <c r="B59" s="263"/>
      <c r="C59" s="263"/>
      <c r="D59" s="267" t="s">
        <v>200</v>
      </c>
      <c r="E59" s="268"/>
      <c r="F59" s="268"/>
      <c r="G59" s="268"/>
      <c r="H59" s="268"/>
      <c r="I59" s="268">
        <v>30.05</v>
      </c>
      <c r="J59" s="268">
        <v>8.1999999999999993</v>
      </c>
      <c r="K59" s="268"/>
      <c r="L59" s="268"/>
      <c r="M59" s="268">
        <v>38.25</v>
      </c>
    </row>
    <row r="60" spans="2:13" ht="13" x14ac:dyDescent="0.3">
      <c r="B60" s="269"/>
      <c r="C60" s="263" t="s">
        <v>683</v>
      </c>
      <c r="D60" s="263"/>
      <c r="E60" s="270"/>
      <c r="F60" s="270"/>
      <c r="G60" s="270"/>
      <c r="H60" s="270"/>
      <c r="I60" s="270">
        <v>253.56</v>
      </c>
      <c r="J60" s="270">
        <v>207.57</v>
      </c>
      <c r="K60" s="270"/>
      <c r="L60" s="270"/>
      <c r="M60" s="270">
        <v>461.13</v>
      </c>
    </row>
    <row r="61" spans="2:13" ht="13" x14ac:dyDescent="0.3">
      <c r="B61" s="263" t="s">
        <v>650</v>
      </c>
      <c r="C61" s="263" t="s">
        <v>651</v>
      </c>
      <c r="D61" s="267" t="s">
        <v>592</v>
      </c>
      <c r="E61" s="268"/>
      <c r="F61" s="268"/>
      <c r="G61" s="268"/>
      <c r="H61" s="268"/>
      <c r="I61" s="268">
        <v>493.21</v>
      </c>
      <c r="J61" s="268">
        <v>79.3</v>
      </c>
      <c r="K61" s="268"/>
      <c r="L61" s="268"/>
      <c r="M61" s="268">
        <v>572.51</v>
      </c>
    </row>
    <row r="62" spans="2:13" ht="13" x14ac:dyDescent="0.3">
      <c r="B62" s="263"/>
      <c r="C62" s="263"/>
      <c r="D62" s="267" t="s">
        <v>240</v>
      </c>
      <c r="E62" s="268"/>
      <c r="F62" s="268"/>
      <c r="G62" s="268"/>
      <c r="H62" s="268"/>
      <c r="I62" s="268"/>
      <c r="J62" s="268">
        <v>166.09</v>
      </c>
      <c r="K62" s="268"/>
      <c r="L62" s="268"/>
      <c r="M62" s="268">
        <v>166.09</v>
      </c>
    </row>
    <row r="63" spans="2:13" ht="13" x14ac:dyDescent="0.3">
      <c r="B63" s="263"/>
      <c r="C63" s="263"/>
      <c r="D63" s="267" t="s">
        <v>200</v>
      </c>
      <c r="E63" s="268"/>
      <c r="F63" s="268"/>
      <c r="G63" s="268"/>
      <c r="H63" s="268"/>
      <c r="I63" s="268">
        <v>6.55</v>
      </c>
      <c r="J63" s="268">
        <v>19.399999999999999</v>
      </c>
      <c r="K63" s="268"/>
      <c r="L63" s="268"/>
      <c r="M63" s="268">
        <v>25.95</v>
      </c>
    </row>
    <row r="64" spans="2:13" ht="13" x14ac:dyDescent="0.3">
      <c r="B64" s="263"/>
      <c r="C64" s="263"/>
      <c r="D64" s="267" t="s">
        <v>598</v>
      </c>
      <c r="E64" s="268"/>
      <c r="F64" s="268"/>
      <c r="G64" s="268"/>
      <c r="H64" s="268"/>
      <c r="I64" s="268"/>
      <c r="J64" s="268"/>
      <c r="K64" s="268">
        <v>42.66</v>
      </c>
      <c r="L64" s="268"/>
      <c r="M64" s="268">
        <v>42.66</v>
      </c>
    </row>
    <row r="65" spans="2:13" ht="13" x14ac:dyDescent="0.3">
      <c r="B65" s="269"/>
      <c r="C65" s="263" t="s">
        <v>684</v>
      </c>
      <c r="D65" s="263"/>
      <c r="E65" s="270"/>
      <c r="F65" s="270"/>
      <c r="G65" s="270"/>
      <c r="H65" s="270"/>
      <c r="I65" s="270">
        <v>499.76</v>
      </c>
      <c r="J65" s="270">
        <v>264.79000000000002</v>
      </c>
      <c r="K65" s="270">
        <v>42.66</v>
      </c>
      <c r="L65" s="270"/>
      <c r="M65" s="270">
        <v>807.21</v>
      </c>
    </row>
    <row r="66" spans="2:13" ht="13" x14ac:dyDescent="0.3">
      <c r="B66" s="263" t="s">
        <v>652</v>
      </c>
      <c r="C66" s="263" t="s">
        <v>653</v>
      </c>
      <c r="D66" s="267" t="s">
        <v>592</v>
      </c>
      <c r="E66" s="268"/>
      <c r="F66" s="268">
        <v>114.83</v>
      </c>
      <c r="G66" s="268"/>
      <c r="H66" s="268"/>
      <c r="I66" s="268"/>
      <c r="J66" s="268"/>
      <c r="K66" s="268">
        <v>-114.83</v>
      </c>
      <c r="L66" s="268"/>
      <c r="M66" s="268">
        <v>0</v>
      </c>
    </row>
    <row r="67" spans="2:13" ht="13" x14ac:dyDescent="0.3">
      <c r="B67" s="263"/>
      <c r="C67" s="263"/>
      <c r="D67" s="267" t="s">
        <v>200</v>
      </c>
      <c r="E67" s="268"/>
      <c r="F67" s="268"/>
      <c r="G67" s="268"/>
      <c r="H67" s="268">
        <v>6.55</v>
      </c>
      <c r="I67" s="268"/>
      <c r="J67" s="268"/>
      <c r="K67" s="268"/>
      <c r="L67" s="268"/>
      <c r="M67" s="268">
        <v>6.55</v>
      </c>
    </row>
    <row r="68" spans="2:13" ht="13" x14ac:dyDescent="0.3">
      <c r="B68" s="269"/>
      <c r="C68" s="263" t="s">
        <v>685</v>
      </c>
      <c r="D68" s="263"/>
      <c r="E68" s="270"/>
      <c r="F68" s="270">
        <v>114.83</v>
      </c>
      <c r="G68" s="270"/>
      <c r="H68" s="270">
        <v>6.55</v>
      </c>
      <c r="I68" s="270"/>
      <c r="J68" s="270"/>
      <c r="K68" s="270">
        <v>-114.83</v>
      </c>
      <c r="L68" s="270"/>
      <c r="M68" s="270">
        <v>6.55</v>
      </c>
    </row>
    <row r="69" spans="2:13" ht="13" x14ac:dyDescent="0.3">
      <c r="B69" s="263" t="s">
        <v>654</v>
      </c>
      <c r="C69" s="263" t="s">
        <v>655</v>
      </c>
      <c r="D69" s="267" t="s">
        <v>592</v>
      </c>
      <c r="E69" s="268"/>
      <c r="F69" s="268">
        <v>443.65</v>
      </c>
      <c r="G69" s="268"/>
      <c r="H69" s="268"/>
      <c r="I69" s="268"/>
      <c r="J69" s="268"/>
      <c r="K69" s="268">
        <v>-443.65</v>
      </c>
      <c r="L69" s="268"/>
      <c r="M69" s="268">
        <v>0</v>
      </c>
    </row>
    <row r="70" spans="2:13" ht="13" x14ac:dyDescent="0.3">
      <c r="B70" s="263"/>
      <c r="C70" s="263"/>
      <c r="D70" s="267" t="s">
        <v>200</v>
      </c>
      <c r="E70" s="268"/>
      <c r="F70" s="268"/>
      <c r="G70" s="268"/>
      <c r="H70" s="268">
        <v>6.55</v>
      </c>
      <c r="I70" s="268"/>
      <c r="J70" s="268"/>
      <c r="K70" s="268"/>
      <c r="L70" s="268"/>
      <c r="M70" s="268">
        <v>6.55</v>
      </c>
    </row>
    <row r="71" spans="2:13" ht="13" x14ac:dyDescent="0.3">
      <c r="B71" s="269"/>
      <c r="C71" s="263" t="s">
        <v>686</v>
      </c>
      <c r="D71" s="263"/>
      <c r="E71" s="270"/>
      <c r="F71" s="270">
        <v>443.65</v>
      </c>
      <c r="G71" s="270"/>
      <c r="H71" s="270">
        <v>6.55</v>
      </c>
      <c r="I71" s="270"/>
      <c r="J71" s="270"/>
      <c r="K71" s="270">
        <v>-443.65</v>
      </c>
      <c r="L71" s="270"/>
      <c r="M71" s="270">
        <v>6.55</v>
      </c>
    </row>
    <row r="72" spans="2:13" ht="13" x14ac:dyDescent="0.3">
      <c r="B72" s="263" t="s">
        <v>778</v>
      </c>
      <c r="C72" s="263" t="s">
        <v>821</v>
      </c>
      <c r="D72" s="267" t="s">
        <v>592</v>
      </c>
      <c r="E72" s="268"/>
      <c r="F72" s="268"/>
      <c r="G72" s="268"/>
      <c r="H72" s="268"/>
      <c r="I72" s="268"/>
      <c r="J72" s="268"/>
      <c r="K72" s="268">
        <v>678.2</v>
      </c>
      <c r="L72" s="268"/>
      <c r="M72" s="268">
        <v>678.2</v>
      </c>
    </row>
    <row r="73" spans="2:13" ht="13" x14ac:dyDescent="0.3">
      <c r="B73" s="263"/>
      <c r="C73" s="263"/>
      <c r="D73" s="267" t="s">
        <v>200</v>
      </c>
      <c r="E73" s="268"/>
      <c r="F73" s="268"/>
      <c r="G73" s="268"/>
      <c r="H73" s="268"/>
      <c r="I73" s="268"/>
      <c r="J73" s="268"/>
      <c r="K73" s="268">
        <v>30.5</v>
      </c>
      <c r="L73" s="268"/>
      <c r="M73" s="268">
        <v>30.5</v>
      </c>
    </row>
    <row r="74" spans="2:13" ht="13" x14ac:dyDescent="0.3">
      <c r="B74" s="263"/>
      <c r="C74" s="263"/>
      <c r="D74" s="267" t="s">
        <v>598</v>
      </c>
      <c r="E74" s="268"/>
      <c r="F74" s="268"/>
      <c r="G74" s="268"/>
      <c r="H74" s="268"/>
      <c r="I74" s="268"/>
      <c r="J74" s="268"/>
      <c r="L74" s="268">
        <v>113.63</v>
      </c>
      <c r="M74" s="268">
        <v>113.63</v>
      </c>
    </row>
    <row r="75" spans="2:13" ht="13" x14ac:dyDescent="0.3">
      <c r="B75" s="269"/>
      <c r="C75" s="263" t="s">
        <v>835</v>
      </c>
      <c r="D75" s="263"/>
      <c r="E75" s="270"/>
      <c r="F75" s="270"/>
      <c r="G75" s="270"/>
      <c r="H75" s="270"/>
      <c r="I75" s="270"/>
      <c r="J75" s="270"/>
      <c r="K75" s="270">
        <v>708.7</v>
      </c>
      <c r="L75" s="270">
        <v>113.63</v>
      </c>
      <c r="M75" s="270">
        <v>822.23</v>
      </c>
    </row>
    <row r="76" spans="2:13" ht="13" x14ac:dyDescent="0.3">
      <c r="B76" s="263" t="s">
        <v>777</v>
      </c>
      <c r="C76" s="263" t="s">
        <v>823</v>
      </c>
      <c r="D76" s="267" t="s">
        <v>592</v>
      </c>
      <c r="E76" s="268"/>
      <c r="F76" s="268"/>
      <c r="G76" s="268"/>
      <c r="H76" s="268"/>
      <c r="I76" s="268"/>
      <c r="J76" s="268"/>
      <c r="K76" s="268">
        <v>1074.1500000000001</v>
      </c>
      <c r="L76" s="363">
        <v>-250.3</v>
      </c>
      <c r="M76" s="363">
        <v>823.85000000000014</v>
      </c>
    </row>
    <row r="77" spans="2:13" ht="13" x14ac:dyDescent="0.3">
      <c r="B77" s="263"/>
      <c r="C77" s="263"/>
      <c r="D77" s="267" t="s">
        <v>240</v>
      </c>
      <c r="E77" s="268"/>
      <c r="F77" s="268"/>
      <c r="G77" s="268"/>
      <c r="H77" s="268"/>
      <c r="I77" s="268"/>
      <c r="J77" s="268"/>
      <c r="K77" s="268"/>
      <c r="L77" s="363">
        <v>240.87</v>
      </c>
      <c r="M77" s="363">
        <v>240.87</v>
      </c>
    </row>
    <row r="78" spans="2:13" ht="13" x14ac:dyDescent="0.3">
      <c r="B78" s="263"/>
      <c r="C78" s="263"/>
      <c r="D78" s="267" t="s">
        <v>200</v>
      </c>
      <c r="E78" s="268"/>
      <c r="F78" s="268"/>
      <c r="G78" s="268"/>
      <c r="H78" s="268"/>
      <c r="I78" s="268"/>
      <c r="J78" s="268"/>
      <c r="K78" s="261">
        <v>37.049999999999997</v>
      </c>
      <c r="L78" s="363">
        <v>19.399999999999999</v>
      </c>
      <c r="M78" s="363">
        <v>56.449999999999996</v>
      </c>
    </row>
    <row r="79" spans="2:13" ht="14" x14ac:dyDescent="0.3">
      <c r="B79" s="263"/>
      <c r="C79" s="263"/>
      <c r="D79" s="216" t="s">
        <v>598</v>
      </c>
      <c r="E79" s="360"/>
      <c r="F79" s="360"/>
      <c r="G79" s="360"/>
      <c r="H79" s="360"/>
      <c r="I79" s="360"/>
      <c r="J79" s="360"/>
      <c r="K79" s="360"/>
      <c r="L79" s="363">
        <v>275.16999999999996</v>
      </c>
      <c r="M79" s="363">
        <v>275.16999999999996</v>
      </c>
    </row>
    <row r="80" spans="2:13" ht="13" x14ac:dyDescent="0.3">
      <c r="B80" s="269"/>
      <c r="C80" s="263" t="s">
        <v>824</v>
      </c>
      <c r="D80" s="361"/>
      <c r="E80" s="362"/>
      <c r="F80" s="362"/>
      <c r="G80" s="362"/>
      <c r="H80" s="362"/>
      <c r="I80" s="362"/>
      <c r="J80" s="362"/>
      <c r="K80" s="362">
        <v>1111.2</v>
      </c>
      <c r="L80" s="362">
        <v>285.13999999999993</v>
      </c>
      <c r="M80" s="362">
        <v>1396.3400000000001</v>
      </c>
    </row>
    <row r="81" spans="2:14" ht="13" x14ac:dyDescent="0.3">
      <c r="B81" s="361" t="s">
        <v>867</v>
      </c>
      <c r="C81" s="216" t="s">
        <v>868</v>
      </c>
      <c r="D81" s="216" t="s">
        <v>240</v>
      </c>
      <c r="E81" s="363"/>
      <c r="F81" s="363"/>
      <c r="G81" s="363"/>
      <c r="H81" s="363"/>
      <c r="I81" s="363"/>
      <c r="J81" s="363"/>
      <c r="K81" s="363"/>
      <c r="L81" s="363">
        <v>303.31</v>
      </c>
      <c r="M81" s="363">
        <v>303.31</v>
      </c>
      <c r="N81" s="216"/>
    </row>
    <row r="82" spans="2:14" x14ac:dyDescent="0.25">
      <c r="B82" s="216"/>
      <c r="C82" s="216"/>
      <c r="D82" s="216" t="s">
        <v>200</v>
      </c>
      <c r="E82" s="363"/>
      <c r="F82" s="363"/>
      <c r="G82" s="363"/>
      <c r="H82" s="363"/>
      <c r="I82" s="363"/>
      <c r="J82" s="363"/>
      <c r="K82" s="363"/>
      <c r="L82" s="363">
        <v>8.1999999999999993</v>
      </c>
      <c r="M82" s="363">
        <v>8.1999999999999993</v>
      </c>
      <c r="N82" s="216"/>
    </row>
    <row r="83" spans="2:14" x14ac:dyDescent="0.25">
      <c r="B83" s="216"/>
      <c r="C83" s="216"/>
      <c r="D83" s="216" t="s">
        <v>598</v>
      </c>
      <c r="E83" s="363"/>
      <c r="F83" s="363"/>
      <c r="G83" s="363"/>
      <c r="H83" s="363"/>
      <c r="I83" s="363"/>
      <c r="J83" s="363"/>
      <c r="K83" s="363"/>
      <c r="L83" s="363">
        <v>66.86</v>
      </c>
      <c r="M83" s="363">
        <v>66.86</v>
      </c>
      <c r="N83" s="216"/>
    </row>
    <row r="84" spans="2:14" s="340" customFormat="1" ht="13" x14ac:dyDescent="0.3">
      <c r="B84" s="269"/>
      <c r="C84" s="361" t="s">
        <v>900</v>
      </c>
      <c r="D84" s="361"/>
      <c r="E84" s="362"/>
      <c r="F84" s="362"/>
      <c r="G84" s="362"/>
      <c r="H84" s="362"/>
      <c r="I84" s="362"/>
      <c r="J84" s="362"/>
      <c r="K84" s="362"/>
      <c r="L84" s="362">
        <v>378.37</v>
      </c>
      <c r="M84" s="362">
        <v>378.37</v>
      </c>
      <c r="N84" s="361"/>
    </row>
    <row r="85" spans="2:14" ht="13" x14ac:dyDescent="0.3">
      <c r="B85" s="361" t="s">
        <v>903</v>
      </c>
      <c r="C85" s="263" t="s">
        <v>826</v>
      </c>
      <c r="D85" s="267" t="s">
        <v>592</v>
      </c>
      <c r="E85" s="268"/>
      <c r="F85" s="268"/>
      <c r="G85" s="268"/>
      <c r="H85" s="268"/>
      <c r="I85" s="268"/>
      <c r="J85" s="268"/>
      <c r="K85" s="268">
        <v>271.58999999999997</v>
      </c>
      <c r="L85" s="268"/>
      <c r="M85" s="268">
        <v>271.58999999999997</v>
      </c>
    </row>
    <row r="86" spans="2:14" ht="13" x14ac:dyDescent="0.3">
      <c r="B86" s="263"/>
      <c r="C86" s="263"/>
      <c r="D86" s="267" t="s">
        <v>200</v>
      </c>
      <c r="E86" s="268"/>
      <c r="F86" s="268"/>
      <c r="G86" s="268"/>
      <c r="H86" s="268"/>
      <c r="I86" s="268"/>
      <c r="J86" s="268"/>
      <c r="K86" s="268">
        <v>6.55</v>
      </c>
      <c r="L86" s="268"/>
      <c r="M86" s="268">
        <v>6.55</v>
      </c>
    </row>
    <row r="87" spans="2:14" ht="13" x14ac:dyDescent="0.3">
      <c r="B87" s="269"/>
      <c r="C87" s="263" t="s">
        <v>836</v>
      </c>
      <c r="D87" s="263"/>
      <c r="E87" s="270"/>
      <c r="F87" s="270"/>
      <c r="G87" s="270"/>
      <c r="H87" s="270"/>
      <c r="I87" s="270"/>
      <c r="J87" s="270"/>
      <c r="K87" s="270">
        <v>278.14</v>
      </c>
      <c r="L87" s="270"/>
      <c r="M87" s="270">
        <v>278.14</v>
      </c>
    </row>
    <row r="88" spans="2:14" ht="13" x14ac:dyDescent="0.3">
      <c r="B88" s="263" t="s">
        <v>657</v>
      </c>
      <c r="C88" s="263" t="s">
        <v>658</v>
      </c>
      <c r="D88" s="267" t="s">
        <v>659</v>
      </c>
      <c r="E88" s="268"/>
      <c r="F88" s="268"/>
      <c r="G88" s="268">
        <v>51.61</v>
      </c>
      <c r="H88" s="268">
        <v>51.17</v>
      </c>
      <c r="I88" s="268">
        <v>93.72</v>
      </c>
      <c r="J88" s="268"/>
      <c r="K88" s="268">
        <v>54.46</v>
      </c>
      <c r="L88" s="268">
        <v>54.46</v>
      </c>
      <c r="M88" s="268">
        <v>305.42</v>
      </c>
    </row>
    <row r="89" spans="2:14" ht="13" x14ac:dyDescent="0.3">
      <c r="B89" s="269"/>
      <c r="C89" s="263" t="s">
        <v>687</v>
      </c>
      <c r="D89" s="263"/>
      <c r="E89" s="270"/>
      <c r="F89" s="270"/>
      <c r="G89" s="270">
        <v>51.61</v>
      </c>
      <c r="H89" s="270">
        <v>51.17</v>
      </c>
      <c r="I89" s="270">
        <v>93.72</v>
      </c>
      <c r="J89" s="270"/>
      <c r="K89" s="270">
        <v>54.46</v>
      </c>
      <c r="L89" s="270">
        <v>54.46</v>
      </c>
      <c r="M89" s="270">
        <v>305.42</v>
      </c>
    </row>
    <row r="90" spans="2:14" ht="13" x14ac:dyDescent="0.3">
      <c r="B90" s="263" t="s">
        <v>664</v>
      </c>
      <c r="C90" s="263" t="s">
        <v>665</v>
      </c>
      <c r="D90" s="267" t="s">
        <v>598</v>
      </c>
      <c r="E90" s="268"/>
      <c r="F90" s="268"/>
      <c r="G90" s="268"/>
      <c r="H90" s="268">
        <v>0</v>
      </c>
      <c r="I90" s="268">
        <v>0</v>
      </c>
      <c r="J90" s="268"/>
      <c r="K90" s="268">
        <v>0</v>
      </c>
      <c r="L90" s="268"/>
      <c r="M90" s="268">
        <v>0</v>
      </c>
    </row>
    <row r="91" spans="2:14" ht="13" x14ac:dyDescent="0.3">
      <c r="B91" s="269"/>
      <c r="C91" s="263" t="s">
        <v>688</v>
      </c>
      <c r="D91" s="263"/>
      <c r="E91" s="270"/>
      <c r="F91" s="270"/>
      <c r="G91" s="270"/>
      <c r="H91" s="270">
        <v>0</v>
      </c>
      <c r="I91" s="270">
        <v>0</v>
      </c>
      <c r="J91" s="270"/>
      <c r="K91" s="270">
        <v>0</v>
      </c>
      <c r="L91" s="270"/>
      <c r="M91" s="270">
        <v>0</v>
      </c>
    </row>
    <row r="92" spans="2:14" ht="13" x14ac:dyDescent="0.3">
      <c r="B92" s="263" t="s">
        <v>666</v>
      </c>
      <c r="C92" s="263" t="s">
        <v>665</v>
      </c>
      <c r="D92" s="267" t="s">
        <v>598</v>
      </c>
      <c r="E92" s="268"/>
      <c r="F92" s="268"/>
      <c r="G92" s="268"/>
      <c r="H92" s="268"/>
      <c r="I92" s="268"/>
      <c r="J92" s="268">
        <v>77.86</v>
      </c>
      <c r="K92" s="268">
        <v>47.25</v>
      </c>
      <c r="L92" s="268"/>
      <c r="M92" s="268">
        <v>125.11</v>
      </c>
    </row>
    <row r="93" spans="2:14" ht="13" x14ac:dyDescent="0.3">
      <c r="B93" s="269"/>
      <c r="C93" s="263" t="s">
        <v>688</v>
      </c>
      <c r="D93" s="263"/>
      <c r="E93" s="270"/>
      <c r="F93" s="270"/>
      <c r="G93" s="270"/>
      <c r="H93" s="270"/>
      <c r="I93" s="270"/>
      <c r="J93" s="270">
        <v>77.86</v>
      </c>
      <c r="K93" s="270">
        <v>47.25</v>
      </c>
      <c r="L93" s="270"/>
      <c r="M93" s="270">
        <v>125.11</v>
      </c>
    </row>
    <row r="94" spans="2:14" ht="13" x14ac:dyDescent="0.3">
      <c r="B94" s="271" t="s">
        <v>669</v>
      </c>
      <c r="C94" s="271"/>
      <c r="D94" s="271"/>
      <c r="E94" s="272">
        <v>297.73</v>
      </c>
      <c r="F94" s="272">
        <v>2469.4699999999998</v>
      </c>
      <c r="G94" s="272">
        <v>158.16999999999999</v>
      </c>
      <c r="H94" s="272">
        <v>3401.58</v>
      </c>
      <c r="I94" s="272">
        <v>12897.07</v>
      </c>
      <c r="J94" s="272">
        <v>446.86</v>
      </c>
      <c r="K94" s="272">
        <v>1889.87</v>
      </c>
      <c r="L94" s="272">
        <v>831.9</v>
      </c>
      <c r="M94" s="364">
        <v>22392.349999999995</v>
      </c>
    </row>
    <row r="95" spans="2:14" x14ac:dyDescent="0.25">
      <c r="B95" s="267"/>
      <c r="C95" s="267"/>
      <c r="D95" s="267"/>
      <c r="E95" s="268"/>
      <c r="F95" s="268"/>
      <c r="G95" s="268"/>
      <c r="H95" s="268"/>
      <c r="I95" s="268"/>
      <c r="J95" s="268"/>
      <c r="K95" s="268"/>
      <c r="L95" s="268"/>
      <c r="M95" s="267"/>
    </row>
    <row r="96" spans="2:14" x14ac:dyDescent="0.25">
      <c r="B96" s="267"/>
      <c r="C96" s="267"/>
      <c r="D96" s="267"/>
      <c r="E96" s="268"/>
      <c r="F96" s="268"/>
      <c r="G96" s="268"/>
      <c r="H96" s="268"/>
      <c r="I96" s="268"/>
      <c r="J96" s="268"/>
      <c r="K96" s="268"/>
      <c r="L96" s="268"/>
      <c r="M96" s="267"/>
    </row>
    <row r="97" spans="2:13" x14ac:dyDescent="0.25">
      <c r="B97" s="267"/>
      <c r="C97" s="267"/>
      <c r="D97" s="267"/>
      <c r="E97" s="268"/>
      <c r="F97" s="268"/>
      <c r="G97" s="268"/>
      <c r="H97" s="268"/>
      <c r="I97" s="268"/>
      <c r="J97" s="268"/>
      <c r="K97" s="268"/>
      <c r="L97" s="268"/>
      <c r="M97" s="267"/>
    </row>
    <row r="98" spans="2:13" x14ac:dyDescent="0.25">
      <c r="B98" s="267"/>
      <c r="C98" s="267"/>
      <c r="D98" s="267"/>
      <c r="E98" s="268"/>
      <c r="F98" s="268"/>
      <c r="G98" s="268"/>
      <c r="H98" s="268"/>
      <c r="I98" s="268"/>
      <c r="J98" s="268"/>
      <c r="K98" s="268"/>
      <c r="L98" s="268"/>
      <c r="M98" s="267"/>
    </row>
    <row r="99" spans="2:13" x14ac:dyDescent="0.25">
      <c r="B99" s="267"/>
      <c r="C99" s="267"/>
      <c r="D99" s="267"/>
      <c r="E99" s="268"/>
      <c r="F99" s="268"/>
      <c r="G99" s="268"/>
      <c r="H99" s="268"/>
      <c r="I99" s="268"/>
      <c r="J99" s="268"/>
      <c r="K99" s="268"/>
      <c r="L99" s="268"/>
      <c r="M99" s="267"/>
    </row>
    <row r="100" spans="2:13" x14ac:dyDescent="0.25">
      <c r="B100" s="267"/>
      <c r="C100" s="267"/>
      <c r="D100" s="267"/>
      <c r="E100" s="268"/>
      <c r="F100" s="268"/>
      <c r="G100" s="268"/>
      <c r="H100" s="268"/>
      <c r="I100" s="268"/>
      <c r="J100" s="268"/>
      <c r="K100" s="268"/>
      <c r="L100" s="268"/>
      <c r="M100" s="267"/>
    </row>
    <row r="101" spans="2:13" x14ac:dyDescent="0.25">
      <c r="B101" s="267"/>
      <c r="C101" s="267"/>
      <c r="D101" s="267"/>
      <c r="E101" s="268"/>
      <c r="F101" s="268"/>
      <c r="G101" s="268"/>
      <c r="H101" s="268"/>
      <c r="I101" s="268"/>
      <c r="J101" s="268"/>
      <c r="K101" s="268"/>
      <c r="L101" s="268"/>
      <c r="M101" s="267"/>
    </row>
    <row r="102" spans="2:13" x14ac:dyDescent="0.25">
      <c r="B102" s="267"/>
      <c r="C102" s="267"/>
      <c r="D102" s="267"/>
      <c r="E102" s="268"/>
      <c r="F102" s="268"/>
      <c r="G102" s="268"/>
      <c r="H102" s="268"/>
      <c r="I102" s="268"/>
      <c r="J102" s="268"/>
      <c r="K102" s="268"/>
      <c r="L102" s="268"/>
      <c r="M102" s="267"/>
    </row>
    <row r="103" spans="2:13" x14ac:dyDescent="0.25">
      <c r="B103" s="267"/>
      <c r="C103" s="267"/>
      <c r="D103" s="267"/>
      <c r="E103" s="268"/>
      <c r="F103" s="268"/>
      <c r="G103" s="268"/>
      <c r="H103" s="268"/>
      <c r="I103" s="268"/>
      <c r="J103" s="268"/>
      <c r="K103" s="268"/>
      <c r="L103" s="268"/>
      <c r="M103" s="267"/>
    </row>
    <row r="104" spans="2:13" x14ac:dyDescent="0.25">
      <c r="B104" s="267"/>
      <c r="C104" s="267"/>
      <c r="D104" s="267"/>
      <c r="E104" s="268"/>
      <c r="F104" s="268"/>
      <c r="G104" s="268"/>
      <c r="H104" s="268"/>
      <c r="I104" s="268"/>
      <c r="J104" s="268"/>
      <c r="K104" s="268"/>
      <c r="L104" s="268"/>
      <c r="M104" s="26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3F94-A5CA-4E47-9AAF-873055A00257}">
  <sheetPr codeName="Sheet22"/>
  <dimension ref="A5:L103"/>
  <sheetViews>
    <sheetView workbookViewId="0">
      <pane ySplit="8" topLeftCell="A72" activePane="bottomLeft" state="frozen"/>
      <selection activeCell="A31" sqref="A31"/>
      <selection pane="bottomLeft" activeCell="A31" sqref="A31"/>
    </sheetView>
  </sheetViews>
  <sheetFormatPr defaultRowHeight="12.5" x14ac:dyDescent="0.25"/>
  <cols>
    <col min="1" max="1" width="37.26953125" bestFit="1" customWidth="1"/>
    <col min="2" max="2" width="91.453125" bestFit="1" customWidth="1"/>
    <col min="3" max="3" width="29.81640625" bestFit="1" customWidth="1"/>
    <col min="4" max="4" width="17" style="261" bestFit="1" customWidth="1"/>
    <col min="5" max="5" width="8.7265625" style="261" bestFit="1" customWidth="1"/>
    <col min="6" max="6" width="7.1796875" style="261" bestFit="1" customWidth="1"/>
    <col min="7" max="7" width="8.7265625" style="261" bestFit="1" customWidth="1"/>
    <col min="8" max="8" width="9.7265625" style="261" bestFit="1" customWidth="1"/>
    <col min="9" max="9" width="7.7265625" style="261" bestFit="1" customWidth="1"/>
    <col min="10" max="10" width="8.7265625" style="261" bestFit="1" customWidth="1"/>
    <col min="11" max="11" width="7.7265625" bestFit="1" customWidth="1"/>
    <col min="12" max="12" width="11.7265625" bestFit="1" customWidth="1"/>
    <col min="13" max="22" width="10.1796875" bestFit="1" customWidth="1"/>
    <col min="23" max="23" width="11.7265625" bestFit="1" customWidth="1"/>
  </cols>
  <sheetData>
    <row r="5" spans="1:12" x14ac:dyDescent="0.25">
      <c r="A5" s="259" t="s">
        <v>667</v>
      </c>
      <c r="D5" s="259" t="s">
        <v>668</v>
      </c>
      <c r="E5"/>
      <c r="K5" s="261"/>
      <c r="L5" s="261"/>
    </row>
    <row r="6" spans="1:12" x14ac:dyDescent="0.25">
      <c r="D6" t="s">
        <v>281</v>
      </c>
      <c r="E6" t="s">
        <v>670</v>
      </c>
      <c r="F6" t="s">
        <v>271</v>
      </c>
      <c r="G6" t="s">
        <v>272</v>
      </c>
      <c r="H6" t="s">
        <v>273</v>
      </c>
      <c r="I6" t="s">
        <v>274</v>
      </c>
      <c r="J6" t="s">
        <v>275</v>
      </c>
      <c r="K6" t="s">
        <v>276</v>
      </c>
      <c r="L6" s="261" t="s">
        <v>669</v>
      </c>
    </row>
    <row r="7" spans="1:12" x14ac:dyDescent="0.25">
      <c r="D7"/>
      <c r="E7"/>
      <c r="F7"/>
      <c r="G7"/>
      <c r="H7"/>
      <c r="I7"/>
      <c r="J7"/>
      <c r="L7" s="261"/>
    </row>
    <row r="8" spans="1:12" x14ac:dyDescent="0.25">
      <c r="A8" s="259" t="s">
        <v>671</v>
      </c>
      <c r="B8" s="259" t="s">
        <v>579</v>
      </c>
      <c r="C8" s="259" t="s">
        <v>580</v>
      </c>
      <c r="D8"/>
      <c r="E8"/>
      <c r="F8"/>
      <c r="G8"/>
      <c r="H8"/>
      <c r="I8"/>
      <c r="J8"/>
      <c r="L8" s="261"/>
    </row>
    <row r="9" spans="1:12" x14ac:dyDescent="0.25">
      <c r="A9" t="s">
        <v>590</v>
      </c>
      <c r="B9" t="s">
        <v>591</v>
      </c>
      <c r="C9" t="s">
        <v>592</v>
      </c>
      <c r="G9" s="261">
        <v>-289.25000000000006</v>
      </c>
      <c r="K9" s="261"/>
      <c r="L9" s="261">
        <v>-289.25000000000006</v>
      </c>
    </row>
    <row r="10" spans="1:12" x14ac:dyDescent="0.25">
      <c r="C10" t="s">
        <v>169</v>
      </c>
      <c r="G10" s="261">
        <v>152.66</v>
      </c>
      <c r="K10" s="261"/>
      <c r="L10" s="261">
        <v>152.66</v>
      </c>
    </row>
    <row r="11" spans="1:12" x14ac:dyDescent="0.25">
      <c r="C11" t="s">
        <v>240</v>
      </c>
      <c r="G11" s="261">
        <v>165.22</v>
      </c>
      <c r="K11" s="261"/>
      <c r="L11" s="261">
        <v>165.22</v>
      </c>
    </row>
    <row r="12" spans="1:12" x14ac:dyDescent="0.25">
      <c r="C12" t="s">
        <v>200</v>
      </c>
      <c r="G12" s="261">
        <v>53.45</v>
      </c>
      <c r="K12" s="261"/>
      <c r="L12" s="261">
        <v>53.45</v>
      </c>
    </row>
    <row r="13" spans="1:12" x14ac:dyDescent="0.25">
      <c r="C13" t="s">
        <v>598</v>
      </c>
      <c r="F13" s="261">
        <v>106.56</v>
      </c>
      <c r="K13" s="261"/>
      <c r="L13" s="261">
        <v>106.56</v>
      </c>
    </row>
    <row r="14" spans="1:12" x14ac:dyDescent="0.25">
      <c r="B14" t="s">
        <v>837</v>
      </c>
      <c r="F14" s="261">
        <v>106.56</v>
      </c>
      <c r="G14" s="261">
        <v>82.079999999999941</v>
      </c>
      <c r="K14" s="261"/>
      <c r="L14" s="261">
        <v>188.63999999999993</v>
      </c>
    </row>
    <row r="15" spans="1:12" x14ac:dyDescent="0.25">
      <c r="A15" t="s">
        <v>602</v>
      </c>
      <c r="B15" t="s">
        <v>603</v>
      </c>
      <c r="C15" t="s">
        <v>592</v>
      </c>
      <c r="E15" s="261">
        <v>308.70999999999998</v>
      </c>
      <c r="K15" s="261"/>
      <c r="L15" s="261">
        <v>308.70999999999998</v>
      </c>
    </row>
    <row r="16" spans="1:12" x14ac:dyDescent="0.25">
      <c r="C16" t="s">
        <v>200</v>
      </c>
      <c r="G16" s="261">
        <v>6.55</v>
      </c>
      <c r="K16" s="261"/>
      <c r="L16" s="261">
        <v>6.55</v>
      </c>
    </row>
    <row r="17" spans="1:12" x14ac:dyDescent="0.25">
      <c r="B17" t="s">
        <v>672</v>
      </c>
      <c r="E17" s="261">
        <v>308.70999999999998</v>
      </c>
      <c r="G17" s="261">
        <v>6.55</v>
      </c>
      <c r="K17" s="261"/>
      <c r="L17" s="261">
        <v>315.26</v>
      </c>
    </row>
    <row r="18" spans="1:12" x14ac:dyDescent="0.25">
      <c r="A18" t="s">
        <v>605</v>
      </c>
      <c r="B18" t="s">
        <v>606</v>
      </c>
      <c r="C18" t="s">
        <v>592</v>
      </c>
      <c r="E18" s="261">
        <v>412.45</v>
      </c>
      <c r="K18" s="261"/>
      <c r="L18" s="261">
        <v>412.45</v>
      </c>
    </row>
    <row r="19" spans="1:12" x14ac:dyDescent="0.25">
      <c r="C19" t="s">
        <v>169</v>
      </c>
      <c r="G19" s="261">
        <v>145.07</v>
      </c>
      <c r="K19" s="261"/>
      <c r="L19" s="261">
        <v>145.07</v>
      </c>
    </row>
    <row r="20" spans="1:12" x14ac:dyDescent="0.25">
      <c r="C20" t="s">
        <v>200</v>
      </c>
      <c r="G20" s="261">
        <v>51.35</v>
      </c>
      <c r="I20" s="261">
        <v>8.1999999999999993</v>
      </c>
      <c r="K20" s="261"/>
      <c r="L20" s="261">
        <v>59.55</v>
      </c>
    </row>
    <row r="21" spans="1:12" x14ac:dyDescent="0.25">
      <c r="C21" t="s">
        <v>598</v>
      </c>
      <c r="G21" s="261">
        <v>51.74</v>
      </c>
      <c r="K21" s="261"/>
      <c r="L21" s="261">
        <v>51.74</v>
      </c>
    </row>
    <row r="22" spans="1:12" x14ac:dyDescent="0.25">
      <c r="B22" t="s">
        <v>673</v>
      </c>
      <c r="E22" s="261">
        <v>412.45</v>
      </c>
      <c r="G22" s="261">
        <v>248.16</v>
      </c>
      <c r="I22" s="261">
        <v>8.1999999999999993</v>
      </c>
      <c r="K22" s="261"/>
      <c r="L22" s="261">
        <v>668.81</v>
      </c>
    </row>
    <row r="23" spans="1:12" x14ac:dyDescent="0.25">
      <c r="A23" t="s">
        <v>611</v>
      </c>
      <c r="B23" t="s">
        <v>612</v>
      </c>
      <c r="C23" t="s">
        <v>240</v>
      </c>
      <c r="I23" s="261">
        <v>329.65</v>
      </c>
      <c r="K23" s="261"/>
      <c r="L23" s="261">
        <v>329.65</v>
      </c>
    </row>
    <row r="24" spans="1:12" x14ac:dyDescent="0.25">
      <c r="B24" t="s">
        <v>674</v>
      </c>
      <c r="I24" s="261">
        <v>329.65</v>
      </c>
      <c r="K24" s="261"/>
      <c r="L24" s="261">
        <v>329.65</v>
      </c>
    </row>
    <row r="25" spans="1:12" x14ac:dyDescent="0.25">
      <c r="A25" t="s">
        <v>614</v>
      </c>
      <c r="B25" t="s">
        <v>615</v>
      </c>
      <c r="C25" t="s">
        <v>592</v>
      </c>
      <c r="E25" s="261">
        <v>377.87</v>
      </c>
      <c r="K25" s="261"/>
      <c r="L25" s="261">
        <v>377.87</v>
      </c>
    </row>
    <row r="26" spans="1:12" x14ac:dyDescent="0.25">
      <c r="C26" t="s">
        <v>200</v>
      </c>
      <c r="G26" s="261">
        <v>6.55</v>
      </c>
      <c r="K26" s="261"/>
      <c r="L26" s="261">
        <v>6.55</v>
      </c>
    </row>
    <row r="27" spans="1:12" x14ac:dyDescent="0.25">
      <c r="C27" t="s">
        <v>598</v>
      </c>
      <c r="G27" s="261">
        <v>55.1</v>
      </c>
      <c r="K27" s="261"/>
      <c r="L27" s="261">
        <v>55.1</v>
      </c>
    </row>
    <row r="28" spans="1:12" x14ac:dyDescent="0.25">
      <c r="B28" t="s">
        <v>675</v>
      </c>
      <c r="E28" s="261">
        <v>377.87</v>
      </c>
      <c r="G28" s="261">
        <v>61.65</v>
      </c>
      <c r="K28" s="261"/>
      <c r="L28" s="261">
        <v>439.52000000000004</v>
      </c>
    </row>
    <row r="29" spans="1:12" x14ac:dyDescent="0.25">
      <c r="A29" t="s">
        <v>617</v>
      </c>
      <c r="B29" t="s">
        <v>618</v>
      </c>
      <c r="C29" t="s">
        <v>592</v>
      </c>
      <c r="E29" s="261">
        <v>479.89</v>
      </c>
      <c r="G29" s="261">
        <v>-178.8</v>
      </c>
      <c r="H29" s="261">
        <v>-137.47</v>
      </c>
      <c r="K29" s="261"/>
      <c r="L29" s="261">
        <v>163.61999999999998</v>
      </c>
    </row>
    <row r="30" spans="1:12" x14ac:dyDescent="0.25">
      <c r="C30" t="s">
        <v>169</v>
      </c>
      <c r="G30" s="261">
        <v>304.89999999999998</v>
      </c>
      <c r="K30" s="261"/>
      <c r="L30" s="261">
        <v>304.89999999999998</v>
      </c>
    </row>
    <row r="31" spans="1:12" x14ac:dyDescent="0.25">
      <c r="C31" t="s">
        <v>240</v>
      </c>
      <c r="G31" s="261">
        <v>146.96</v>
      </c>
      <c r="K31" s="261"/>
      <c r="L31" s="261">
        <v>146.96</v>
      </c>
    </row>
    <row r="32" spans="1:12" x14ac:dyDescent="0.25">
      <c r="C32" t="s">
        <v>200</v>
      </c>
      <c r="E32" s="261">
        <v>6.55</v>
      </c>
      <c r="G32" s="261">
        <v>40.700000000000003</v>
      </c>
      <c r="K32" s="261"/>
      <c r="L32" s="261">
        <v>47.25</v>
      </c>
    </row>
    <row r="33" spans="1:12" x14ac:dyDescent="0.25">
      <c r="C33" t="s">
        <v>598</v>
      </c>
      <c r="G33" s="261">
        <v>61.5</v>
      </c>
      <c r="K33" s="261"/>
      <c r="L33" s="261">
        <v>61.5</v>
      </c>
    </row>
    <row r="34" spans="1:12" x14ac:dyDescent="0.25">
      <c r="B34" t="s">
        <v>676</v>
      </c>
      <c r="E34" s="261">
        <v>486.44</v>
      </c>
      <c r="G34" s="261">
        <v>375.25999999999993</v>
      </c>
      <c r="H34" s="261">
        <v>-137.47</v>
      </c>
      <c r="K34" s="261"/>
      <c r="L34" s="261">
        <v>724.23</v>
      </c>
    </row>
    <row r="35" spans="1:12" x14ac:dyDescent="0.25">
      <c r="A35" t="s">
        <v>624</v>
      </c>
      <c r="B35" t="s">
        <v>625</v>
      </c>
      <c r="C35" t="s">
        <v>592</v>
      </c>
      <c r="E35" s="261">
        <v>325.52</v>
      </c>
      <c r="G35" s="261">
        <v>166.86</v>
      </c>
      <c r="K35" s="261"/>
      <c r="L35" s="261">
        <v>492.38</v>
      </c>
    </row>
    <row r="36" spans="1:12" x14ac:dyDescent="0.25">
      <c r="C36" t="s">
        <v>240</v>
      </c>
      <c r="G36" s="261">
        <v>257.08</v>
      </c>
      <c r="H36" s="261">
        <v>86.96</v>
      </c>
      <c r="I36" s="261">
        <v>-86.96</v>
      </c>
      <c r="K36" s="261"/>
      <c r="L36" s="261">
        <v>257.08</v>
      </c>
    </row>
    <row r="37" spans="1:12" x14ac:dyDescent="0.25">
      <c r="C37" t="s">
        <v>200</v>
      </c>
      <c r="G37" s="261">
        <v>25.95</v>
      </c>
      <c r="K37" s="261"/>
      <c r="L37" s="261">
        <v>25.95</v>
      </c>
    </row>
    <row r="38" spans="1:12" x14ac:dyDescent="0.25">
      <c r="C38" t="s">
        <v>598</v>
      </c>
      <c r="H38" s="261">
        <v>61.79</v>
      </c>
      <c r="K38" s="261"/>
      <c r="L38" s="261">
        <v>61.79</v>
      </c>
    </row>
    <row r="39" spans="1:12" x14ac:dyDescent="0.25">
      <c r="B39" t="s">
        <v>677</v>
      </c>
      <c r="E39" s="261">
        <v>325.52</v>
      </c>
      <c r="G39" s="261">
        <v>449.89</v>
      </c>
      <c r="H39" s="261">
        <v>148.75</v>
      </c>
      <c r="I39" s="261">
        <v>-86.96</v>
      </c>
      <c r="K39" s="261"/>
      <c r="L39" s="261">
        <v>837.2</v>
      </c>
    </row>
    <row r="40" spans="1:12" x14ac:dyDescent="0.25">
      <c r="A40" t="s">
        <v>629</v>
      </c>
      <c r="B40" t="s">
        <v>630</v>
      </c>
      <c r="C40" t="s">
        <v>592</v>
      </c>
      <c r="G40" s="261">
        <v>564.25</v>
      </c>
      <c r="H40" s="261">
        <v>-162.78</v>
      </c>
      <c r="K40" s="261"/>
      <c r="L40" s="261">
        <v>401.47</v>
      </c>
    </row>
    <row r="41" spans="1:12" x14ac:dyDescent="0.25">
      <c r="C41" t="s">
        <v>169</v>
      </c>
      <c r="G41" s="261">
        <v>124.11</v>
      </c>
      <c r="K41" s="261"/>
      <c r="L41" s="261">
        <v>124.11</v>
      </c>
    </row>
    <row r="42" spans="1:12" x14ac:dyDescent="0.25">
      <c r="C42" t="s">
        <v>200</v>
      </c>
      <c r="G42" s="261">
        <v>27.05</v>
      </c>
      <c r="K42" s="261"/>
      <c r="L42" s="261">
        <v>27.05</v>
      </c>
    </row>
    <row r="43" spans="1:12" x14ac:dyDescent="0.25">
      <c r="C43" t="s">
        <v>598</v>
      </c>
      <c r="H43" s="261">
        <v>57.300000000000004</v>
      </c>
      <c r="K43" s="261"/>
      <c r="L43" s="261">
        <v>57.300000000000004</v>
      </c>
    </row>
    <row r="44" spans="1:12" x14ac:dyDescent="0.25">
      <c r="B44" t="s">
        <v>678</v>
      </c>
      <c r="G44" s="261">
        <v>715.41</v>
      </c>
      <c r="H44" s="261">
        <v>-105.47999999999999</v>
      </c>
      <c r="K44" s="261"/>
      <c r="L44" s="261">
        <v>609.92999999999995</v>
      </c>
    </row>
    <row r="45" spans="1:12" x14ac:dyDescent="0.25">
      <c r="A45" t="s">
        <v>631</v>
      </c>
      <c r="B45" t="s">
        <v>632</v>
      </c>
      <c r="C45" t="s">
        <v>592</v>
      </c>
      <c r="G45" s="261">
        <v>423.42</v>
      </c>
      <c r="K45" s="261"/>
      <c r="L45" s="261">
        <v>423.42</v>
      </c>
    </row>
    <row r="46" spans="1:12" x14ac:dyDescent="0.25">
      <c r="C46" t="s">
        <v>200</v>
      </c>
      <c r="G46" s="261">
        <v>6.55</v>
      </c>
      <c r="K46" s="261"/>
      <c r="L46" s="261">
        <v>6.55</v>
      </c>
    </row>
    <row r="47" spans="1:12" x14ac:dyDescent="0.25">
      <c r="C47" t="s">
        <v>598</v>
      </c>
      <c r="H47" s="261">
        <v>57.2</v>
      </c>
      <c r="K47" s="261"/>
      <c r="L47" s="261">
        <v>57.2</v>
      </c>
    </row>
    <row r="48" spans="1:12" x14ac:dyDescent="0.25">
      <c r="B48" t="s">
        <v>679</v>
      </c>
      <c r="G48" s="261">
        <v>429.97</v>
      </c>
      <c r="H48" s="261">
        <v>57.2</v>
      </c>
      <c r="K48" s="261"/>
      <c r="L48" s="261">
        <v>487.17</v>
      </c>
    </row>
    <row r="49" spans="1:12" x14ac:dyDescent="0.25">
      <c r="A49" t="s">
        <v>634</v>
      </c>
      <c r="B49" t="s">
        <v>635</v>
      </c>
      <c r="C49" t="s">
        <v>592</v>
      </c>
      <c r="G49" s="261">
        <v>530.34</v>
      </c>
      <c r="K49" s="261"/>
      <c r="L49" s="261">
        <v>530.34</v>
      </c>
    </row>
    <row r="50" spans="1:12" x14ac:dyDescent="0.25">
      <c r="C50" t="s">
        <v>240</v>
      </c>
      <c r="G50" s="261">
        <v>146.09</v>
      </c>
      <c r="K50" s="261"/>
      <c r="L50" s="261">
        <v>146.09</v>
      </c>
    </row>
    <row r="51" spans="1:12" x14ac:dyDescent="0.25">
      <c r="C51" t="s">
        <v>200</v>
      </c>
      <c r="G51" s="261">
        <v>37.15</v>
      </c>
      <c r="K51" s="261"/>
      <c r="L51" s="261">
        <v>37.15</v>
      </c>
    </row>
    <row r="52" spans="1:12" x14ac:dyDescent="0.25">
      <c r="C52" t="s">
        <v>598</v>
      </c>
      <c r="H52" s="261">
        <v>103.79</v>
      </c>
      <c r="K52" s="261"/>
      <c r="L52" s="261">
        <v>103.79</v>
      </c>
    </row>
    <row r="53" spans="1:12" x14ac:dyDescent="0.25">
      <c r="B53" t="s">
        <v>680</v>
      </c>
      <c r="G53" s="261">
        <v>713.58</v>
      </c>
      <c r="H53" s="261">
        <v>103.79</v>
      </c>
      <c r="K53" s="261"/>
      <c r="L53" s="261">
        <v>817.37</v>
      </c>
    </row>
    <row r="54" spans="1:12" x14ac:dyDescent="0.25">
      <c r="A54" t="s">
        <v>639</v>
      </c>
      <c r="B54" t="s">
        <v>640</v>
      </c>
      <c r="C54" t="s">
        <v>592</v>
      </c>
      <c r="D54" s="261">
        <v>279.98</v>
      </c>
      <c r="G54" s="261">
        <v>237.01</v>
      </c>
      <c r="I54" s="261">
        <v>-354.25</v>
      </c>
      <c r="K54" s="261"/>
      <c r="L54" s="261">
        <v>162.74</v>
      </c>
    </row>
    <row r="55" spans="1:12" x14ac:dyDescent="0.25">
      <c r="C55" t="s">
        <v>240</v>
      </c>
      <c r="H55" s="261">
        <v>444.61</v>
      </c>
      <c r="K55" s="261"/>
      <c r="L55" s="261">
        <v>444.61</v>
      </c>
    </row>
    <row r="56" spans="1:12" x14ac:dyDescent="0.25">
      <c r="C56" t="s">
        <v>200</v>
      </c>
      <c r="D56" s="261">
        <v>17.75</v>
      </c>
      <c r="G56" s="261">
        <v>11.2</v>
      </c>
      <c r="H56" s="261">
        <v>8.1999999999999993</v>
      </c>
      <c r="K56" s="261"/>
      <c r="L56" s="261">
        <v>37.15</v>
      </c>
    </row>
    <row r="57" spans="1:12" x14ac:dyDescent="0.25">
      <c r="C57" t="s">
        <v>598</v>
      </c>
      <c r="H57" s="261">
        <v>67.63</v>
      </c>
      <c r="K57" s="261"/>
      <c r="L57" s="261">
        <v>67.63</v>
      </c>
    </row>
    <row r="58" spans="1:12" x14ac:dyDescent="0.25">
      <c r="B58" t="s">
        <v>681</v>
      </c>
      <c r="D58" s="261">
        <v>297.73</v>
      </c>
      <c r="G58" s="261">
        <v>248.20999999999998</v>
      </c>
      <c r="H58" s="261">
        <v>520.44000000000005</v>
      </c>
      <c r="I58" s="261">
        <v>-354.25</v>
      </c>
      <c r="K58" s="261"/>
      <c r="L58" s="261">
        <v>712.13</v>
      </c>
    </row>
    <row r="59" spans="1:12" x14ac:dyDescent="0.25">
      <c r="A59" t="s">
        <v>641</v>
      </c>
      <c r="B59" t="s">
        <v>70</v>
      </c>
      <c r="C59" t="s">
        <v>169</v>
      </c>
      <c r="H59" s="261">
        <v>175.17</v>
      </c>
      <c r="J59" s="261">
        <v>131.31</v>
      </c>
      <c r="K59" s="261"/>
      <c r="L59" s="261">
        <v>306.48</v>
      </c>
    </row>
    <row r="60" spans="1:12" x14ac:dyDescent="0.25">
      <c r="C60" t="s">
        <v>70</v>
      </c>
      <c r="H60" s="261">
        <v>11279.43</v>
      </c>
      <c r="K60" s="261"/>
      <c r="L60" s="261">
        <v>11279.43</v>
      </c>
    </row>
    <row r="61" spans="1:12" x14ac:dyDescent="0.25">
      <c r="C61" t="s">
        <v>200</v>
      </c>
      <c r="G61" s="261">
        <v>6.55</v>
      </c>
      <c r="H61" s="261">
        <v>8.1999999999999993</v>
      </c>
      <c r="J61" s="261">
        <v>74.63000000000001</v>
      </c>
      <c r="K61" s="261"/>
      <c r="L61" s="261">
        <v>89.38000000000001</v>
      </c>
    </row>
    <row r="62" spans="1:12" x14ac:dyDescent="0.25">
      <c r="B62" t="s">
        <v>682</v>
      </c>
      <c r="G62" s="261">
        <v>6.55</v>
      </c>
      <c r="H62" s="261">
        <v>11462.800000000001</v>
      </c>
      <c r="J62" s="261">
        <v>205.94</v>
      </c>
      <c r="K62" s="261"/>
      <c r="L62" s="261">
        <v>11675.289999999999</v>
      </c>
    </row>
    <row r="63" spans="1:12" x14ac:dyDescent="0.25">
      <c r="A63" t="s">
        <v>646</v>
      </c>
      <c r="B63" t="s">
        <v>647</v>
      </c>
      <c r="C63" t="s">
        <v>592</v>
      </c>
      <c r="H63" s="261">
        <v>223.51</v>
      </c>
      <c r="K63" s="261"/>
      <c r="L63" s="261">
        <v>223.51</v>
      </c>
    </row>
    <row r="64" spans="1:12" x14ac:dyDescent="0.25">
      <c r="C64" t="s">
        <v>240</v>
      </c>
      <c r="I64" s="261">
        <v>199.37</v>
      </c>
      <c r="K64" s="261"/>
      <c r="L64" s="261">
        <v>199.37</v>
      </c>
    </row>
    <row r="65" spans="1:12" x14ac:dyDescent="0.25">
      <c r="C65" t="s">
        <v>200</v>
      </c>
      <c r="H65" s="261">
        <v>30.05</v>
      </c>
      <c r="I65" s="261">
        <v>8.1999999999999993</v>
      </c>
      <c r="K65" s="261"/>
      <c r="L65" s="261">
        <v>38.25</v>
      </c>
    </row>
    <row r="66" spans="1:12" x14ac:dyDescent="0.25">
      <c r="B66" t="s">
        <v>683</v>
      </c>
      <c r="H66" s="261">
        <v>253.56</v>
      </c>
      <c r="I66" s="261">
        <v>207.57</v>
      </c>
      <c r="K66" s="261"/>
      <c r="L66" s="261">
        <v>461.13</v>
      </c>
    </row>
    <row r="67" spans="1:12" x14ac:dyDescent="0.25">
      <c r="A67" t="s">
        <v>650</v>
      </c>
      <c r="B67" t="s">
        <v>651</v>
      </c>
      <c r="C67" t="s">
        <v>592</v>
      </c>
      <c r="H67" s="261">
        <v>493.21</v>
      </c>
      <c r="I67" s="261">
        <v>79.3</v>
      </c>
      <c r="K67" s="261"/>
      <c r="L67" s="261">
        <v>572.51</v>
      </c>
    </row>
    <row r="68" spans="1:12" x14ac:dyDescent="0.25">
      <c r="C68" t="s">
        <v>240</v>
      </c>
      <c r="I68" s="261">
        <v>166.09</v>
      </c>
      <c r="K68" s="261"/>
      <c r="L68" s="261">
        <v>166.09</v>
      </c>
    </row>
    <row r="69" spans="1:12" x14ac:dyDescent="0.25">
      <c r="C69" t="s">
        <v>200</v>
      </c>
      <c r="H69" s="261">
        <v>6.55</v>
      </c>
      <c r="I69" s="261">
        <v>19.399999999999999</v>
      </c>
      <c r="K69" s="261"/>
      <c r="L69" s="261">
        <v>25.95</v>
      </c>
    </row>
    <row r="70" spans="1:12" x14ac:dyDescent="0.25">
      <c r="C70" t="s">
        <v>598</v>
      </c>
      <c r="J70" s="261">
        <v>42.66</v>
      </c>
      <c r="K70" s="261"/>
      <c r="L70" s="261">
        <v>42.66</v>
      </c>
    </row>
    <row r="71" spans="1:12" x14ac:dyDescent="0.25">
      <c r="B71" t="s">
        <v>684</v>
      </c>
      <c r="H71" s="261">
        <v>499.76</v>
      </c>
      <c r="I71" s="261">
        <v>264.78999999999996</v>
      </c>
      <c r="J71" s="261">
        <v>42.66</v>
      </c>
      <c r="K71" s="261"/>
      <c r="L71" s="261">
        <v>807.21</v>
      </c>
    </row>
    <row r="72" spans="1:12" x14ac:dyDescent="0.25">
      <c r="A72" t="s">
        <v>652</v>
      </c>
      <c r="B72" t="s">
        <v>653</v>
      </c>
      <c r="C72" t="s">
        <v>592</v>
      </c>
      <c r="E72" s="261">
        <v>114.83</v>
      </c>
      <c r="J72" s="261">
        <v>-114.83</v>
      </c>
      <c r="K72" s="261"/>
      <c r="L72" s="261">
        <v>0</v>
      </c>
    </row>
    <row r="73" spans="1:12" x14ac:dyDescent="0.25">
      <c r="C73" t="s">
        <v>200</v>
      </c>
      <c r="G73" s="261">
        <v>6.55</v>
      </c>
      <c r="K73" s="261"/>
      <c r="L73" s="261">
        <v>6.55</v>
      </c>
    </row>
    <row r="74" spans="1:12" x14ac:dyDescent="0.25">
      <c r="B74" t="s">
        <v>685</v>
      </c>
      <c r="E74" s="261">
        <v>114.83</v>
      </c>
      <c r="G74" s="261">
        <v>6.55</v>
      </c>
      <c r="J74" s="261">
        <v>-114.83</v>
      </c>
      <c r="K74" s="261"/>
      <c r="L74" s="261">
        <v>6.55</v>
      </c>
    </row>
    <row r="75" spans="1:12" x14ac:dyDescent="0.25">
      <c r="A75" t="s">
        <v>654</v>
      </c>
      <c r="B75" t="s">
        <v>655</v>
      </c>
      <c r="C75" t="s">
        <v>592</v>
      </c>
      <c r="E75" s="261">
        <v>443.65</v>
      </c>
      <c r="J75" s="261">
        <v>-443.65</v>
      </c>
      <c r="K75" s="261"/>
      <c r="L75" s="261">
        <v>0</v>
      </c>
    </row>
    <row r="76" spans="1:12" x14ac:dyDescent="0.25">
      <c r="C76" t="s">
        <v>200</v>
      </c>
      <c r="G76" s="261">
        <v>6.55</v>
      </c>
      <c r="K76" s="261"/>
      <c r="L76" s="261">
        <v>6.55</v>
      </c>
    </row>
    <row r="77" spans="1:12" x14ac:dyDescent="0.25">
      <c r="B77" t="s">
        <v>686</v>
      </c>
      <c r="E77" s="261">
        <v>443.65</v>
      </c>
      <c r="G77" s="261">
        <v>6.55</v>
      </c>
      <c r="J77" s="261">
        <v>-443.65</v>
      </c>
      <c r="K77" s="261"/>
      <c r="L77" s="261">
        <v>6.55</v>
      </c>
    </row>
    <row r="78" spans="1:12" x14ac:dyDescent="0.25">
      <c r="A78" t="s">
        <v>778</v>
      </c>
      <c r="B78" t="s">
        <v>901</v>
      </c>
      <c r="C78" t="s">
        <v>592</v>
      </c>
      <c r="J78" s="261">
        <v>678.2</v>
      </c>
      <c r="K78" s="261"/>
      <c r="L78" s="261">
        <v>678.2</v>
      </c>
    </row>
    <row r="79" spans="1:12" x14ac:dyDescent="0.25">
      <c r="C79" t="s">
        <v>200</v>
      </c>
      <c r="J79" s="261">
        <v>30.5</v>
      </c>
      <c r="K79" s="261"/>
      <c r="L79" s="261">
        <v>30.5</v>
      </c>
    </row>
    <row r="80" spans="1:12" x14ac:dyDescent="0.25">
      <c r="C80" t="s">
        <v>598</v>
      </c>
      <c r="K80" s="261">
        <v>113.63</v>
      </c>
      <c r="L80" s="261">
        <v>113.63</v>
      </c>
    </row>
    <row r="81" spans="1:12" x14ac:dyDescent="0.25">
      <c r="B81" t="s">
        <v>902</v>
      </c>
      <c r="J81" s="261">
        <v>708.7</v>
      </c>
      <c r="K81" s="261">
        <v>113.63</v>
      </c>
      <c r="L81" s="261">
        <v>822.33</v>
      </c>
    </row>
    <row r="82" spans="1:12" x14ac:dyDescent="0.25">
      <c r="A82" t="s">
        <v>777</v>
      </c>
      <c r="B82" t="s">
        <v>823</v>
      </c>
      <c r="C82" t="s">
        <v>592</v>
      </c>
      <c r="J82" s="261">
        <v>1074.1500000000001</v>
      </c>
      <c r="K82" s="261">
        <v>-250.3</v>
      </c>
      <c r="L82" s="261">
        <v>823.85000000000014</v>
      </c>
    </row>
    <row r="83" spans="1:12" x14ac:dyDescent="0.25">
      <c r="C83" t="s">
        <v>240</v>
      </c>
      <c r="K83" s="261">
        <v>240.87</v>
      </c>
      <c r="L83" s="261">
        <v>240.87</v>
      </c>
    </row>
    <row r="84" spans="1:12" x14ac:dyDescent="0.25">
      <c r="C84" t="s">
        <v>200</v>
      </c>
      <c r="J84" s="261">
        <v>37.049999999999997</v>
      </c>
      <c r="K84" s="261">
        <v>19.399999999999999</v>
      </c>
      <c r="L84" s="261">
        <v>56.449999999999996</v>
      </c>
    </row>
    <row r="85" spans="1:12" x14ac:dyDescent="0.25">
      <c r="C85" t="s">
        <v>598</v>
      </c>
      <c r="K85" s="261">
        <v>275.17</v>
      </c>
      <c r="L85" s="261">
        <v>275.17</v>
      </c>
    </row>
    <row r="86" spans="1:12" x14ac:dyDescent="0.25">
      <c r="B86" t="s">
        <v>824</v>
      </c>
      <c r="J86" s="261">
        <v>1111.2</v>
      </c>
      <c r="K86" s="261">
        <v>285.14</v>
      </c>
      <c r="L86" s="261">
        <v>1396.3400000000004</v>
      </c>
    </row>
    <row r="87" spans="1:12" x14ac:dyDescent="0.25">
      <c r="A87" t="s">
        <v>867</v>
      </c>
      <c r="B87" t="s">
        <v>868</v>
      </c>
      <c r="C87" t="s">
        <v>240</v>
      </c>
      <c r="K87" s="261">
        <v>303.31</v>
      </c>
      <c r="L87" s="261">
        <v>303.31</v>
      </c>
    </row>
    <row r="88" spans="1:12" x14ac:dyDescent="0.25">
      <c r="C88" t="s">
        <v>200</v>
      </c>
      <c r="K88" s="261">
        <v>8.1999999999999993</v>
      </c>
      <c r="L88" s="261">
        <v>8.1999999999999993</v>
      </c>
    </row>
    <row r="89" spans="1:12" x14ac:dyDescent="0.25">
      <c r="C89" t="s">
        <v>598</v>
      </c>
      <c r="K89" s="261">
        <v>66.86</v>
      </c>
      <c r="L89" s="261">
        <v>66.86</v>
      </c>
    </row>
    <row r="90" spans="1:12" x14ac:dyDescent="0.25">
      <c r="B90" t="s">
        <v>900</v>
      </c>
      <c r="K90" s="261">
        <v>378.37</v>
      </c>
      <c r="L90" s="261">
        <v>378.37</v>
      </c>
    </row>
    <row r="91" spans="1:12" x14ac:dyDescent="0.25">
      <c r="A91" t="s">
        <v>819</v>
      </c>
      <c r="B91" t="s">
        <v>826</v>
      </c>
      <c r="C91" t="s">
        <v>592</v>
      </c>
      <c r="J91" s="261">
        <v>271.58999999999997</v>
      </c>
      <c r="K91" s="261"/>
      <c r="L91" s="261">
        <v>271.58999999999997</v>
      </c>
    </row>
    <row r="92" spans="1:12" x14ac:dyDescent="0.25">
      <c r="C92" t="s">
        <v>200</v>
      </c>
      <c r="J92" s="261">
        <v>6.55</v>
      </c>
      <c r="K92" s="261"/>
      <c r="L92" s="261">
        <v>6.55</v>
      </c>
    </row>
    <row r="93" spans="1:12" x14ac:dyDescent="0.25">
      <c r="B93" t="s">
        <v>836</v>
      </c>
      <c r="J93" s="261">
        <v>278.14</v>
      </c>
      <c r="K93" s="261"/>
      <c r="L93" s="261">
        <v>278.14</v>
      </c>
    </row>
    <row r="94" spans="1:12" x14ac:dyDescent="0.25">
      <c r="A94" t="s">
        <v>657</v>
      </c>
      <c r="B94" t="s">
        <v>658</v>
      </c>
      <c r="C94" t="s">
        <v>659</v>
      </c>
      <c r="F94" s="261">
        <v>51.61</v>
      </c>
      <c r="G94" s="261">
        <v>51.17</v>
      </c>
      <c r="H94" s="261">
        <v>93.72</v>
      </c>
      <c r="J94" s="261">
        <v>54.46</v>
      </c>
      <c r="K94" s="261">
        <v>54.46</v>
      </c>
      <c r="L94" s="261">
        <v>305.42</v>
      </c>
    </row>
    <row r="95" spans="1:12" x14ac:dyDescent="0.25">
      <c r="B95" t="s">
        <v>687</v>
      </c>
      <c r="F95" s="261">
        <v>51.61</v>
      </c>
      <c r="G95" s="261">
        <v>51.17</v>
      </c>
      <c r="H95" s="261">
        <v>93.72</v>
      </c>
      <c r="J95" s="261">
        <v>54.46</v>
      </c>
      <c r="K95" s="261">
        <v>54.46</v>
      </c>
      <c r="L95" s="261">
        <v>305.42</v>
      </c>
    </row>
    <row r="96" spans="1:12" x14ac:dyDescent="0.25">
      <c r="A96" t="s">
        <v>664</v>
      </c>
      <c r="B96" t="s">
        <v>665</v>
      </c>
      <c r="C96" t="s">
        <v>598</v>
      </c>
      <c r="G96" s="261">
        <v>0</v>
      </c>
      <c r="H96" s="261">
        <v>0</v>
      </c>
      <c r="J96" s="261">
        <v>0</v>
      </c>
      <c r="K96" s="261">
        <v>0</v>
      </c>
      <c r="L96" s="261">
        <v>0</v>
      </c>
    </row>
    <row r="97" spans="1:12" x14ac:dyDescent="0.25">
      <c r="B97" t="s">
        <v>688</v>
      </c>
      <c r="G97" s="261">
        <v>0</v>
      </c>
      <c r="H97" s="261">
        <v>0</v>
      </c>
      <c r="J97" s="261">
        <v>0</v>
      </c>
      <c r="K97" s="261">
        <v>0</v>
      </c>
      <c r="L97" s="261">
        <v>0</v>
      </c>
    </row>
    <row r="98" spans="1:12" x14ac:dyDescent="0.25">
      <c r="A98" t="s">
        <v>666</v>
      </c>
      <c r="B98" t="s">
        <v>665</v>
      </c>
      <c r="C98" t="s">
        <v>598</v>
      </c>
      <c r="I98" s="261">
        <v>77.86</v>
      </c>
      <c r="J98" s="261">
        <v>47.25</v>
      </c>
      <c r="K98" s="261"/>
      <c r="L98" s="261">
        <v>125.11</v>
      </c>
    </row>
    <row r="99" spans="1:12" x14ac:dyDescent="0.25">
      <c r="B99" t="s">
        <v>688</v>
      </c>
      <c r="I99" s="261">
        <v>77.86</v>
      </c>
      <c r="J99" s="261">
        <v>47.25</v>
      </c>
      <c r="K99" s="261"/>
      <c r="L99" s="261">
        <v>125.11</v>
      </c>
    </row>
    <row r="100" spans="1:12" x14ac:dyDescent="0.25">
      <c r="A100" t="s">
        <v>669</v>
      </c>
      <c r="D100" s="261">
        <v>297.73</v>
      </c>
      <c r="E100" s="261">
        <v>2469.4699999999998</v>
      </c>
      <c r="F100" s="261">
        <v>158.17000000000002</v>
      </c>
      <c r="G100" s="261">
        <v>3401.5800000000008</v>
      </c>
      <c r="H100" s="261">
        <v>12897.069999999998</v>
      </c>
      <c r="I100" s="261">
        <v>446.86</v>
      </c>
      <c r="J100" s="261">
        <v>1889.8700000000001</v>
      </c>
      <c r="K100" s="261">
        <v>831.6</v>
      </c>
      <c r="L100" s="261">
        <v>22392.349999999995</v>
      </c>
    </row>
    <row r="101" spans="1:12" x14ac:dyDescent="0.25">
      <c r="D101"/>
      <c r="E101"/>
      <c r="F101"/>
      <c r="G101"/>
      <c r="H101"/>
      <c r="I101"/>
      <c r="J101"/>
    </row>
    <row r="102" spans="1:12" x14ac:dyDescent="0.25">
      <c r="D102"/>
      <c r="E102"/>
      <c r="F102"/>
      <c r="G102"/>
      <c r="H102"/>
      <c r="I102"/>
      <c r="J102"/>
    </row>
    <row r="103" spans="1:12" x14ac:dyDescent="0.25">
      <c r="D103"/>
      <c r="E103"/>
      <c r="F103"/>
      <c r="G103"/>
      <c r="H103"/>
      <c r="I103"/>
      <c r="J10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921C-E319-4B28-897A-792A80569977}">
  <sheetPr codeName="Sheet20"/>
  <dimension ref="A5:K83"/>
  <sheetViews>
    <sheetView workbookViewId="0">
      <pane ySplit="8" topLeftCell="A9" activePane="bottomLeft" state="frozen"/>
      <selection activeCell="A31" sqref="A31"/>
      <selection pane="bottomLeft" activeCell="A31" sqref="A31"/>
    </sheetView>
  </sheetViews>
  <sheetFormatPr defaultRowHeight="12.5" x14ac:dyDescent="0.25"/>
  <cols>
    <col min="1" max="1" width="37.26953125" bestFit="1" customWidth="1"/>
    <col min="2" max="2" width="79.54296875" bestFit="1" customWidth="1"/>
    <col min="3" max="3" width="17" bestFit="1" customWidth="1"/>
    <col min="4" max="4" width="8.7265625" style="261" bestFit="1" customWidth="1"/>
    <col min="5" max="5" width="7.1796875" style="261" bestFit="1" customWidth="1"/>
    <col min="6" max="6" width="8.7265625" style="261" bestFit="1" customWidth="1"/>
    <col min="7" max="7" width="9.7265625" style="261" bestFit="1" customWidth="1"/>
    <col min="8" max="8" width="7.7265625" style="261" bestFit="1" customWidth="1"/>
    <col min="9" max="9" width="8.7265625" style="261" bestFit="1" customWidth="1"/>
    <col min="10" max="10" width="7.1796875" style="261" bestFit="1" customWidth="1"/>
    <col min="11" max="11" width="11.7265625" bestFit="1" customWidth="1"/>
    <col min="12" max="13" width="10.1796875" bestFit="1" customWidth="1"/>
    <col min="14" max="14" width="10.54296875" bestFit="1" customWidth="1"/>
    <col min="15" max="19" width="10.1796875" bestFit="1" customWidth="1"/>
    <col min="20" max="20" width="10.54296875" bestFit="1" customWidth="1"/>
    <col min="21" max="22" width="10.1796875" bestFit="1" customWidth="1"/>
    <col min="23" max="23" width="10.54296875" bestFit="1" customWidth="1"/>
    <col min="24" max="27" width="10.1796875" bestFit="1" customWidth="1"/>
    <col min="28" max="28" width="10.54296875" bestFit="1" customWidth="1"/>
    <col min="29" max="29" width="11.7265625" bestFit="1" customWidth="1"/>
  </cols>
  <sheetData>
    <row r="5" spans="1:11" x14ac:dyDescent="0.25">
      <c r="A5" s="259" t="s">
        <v>667</v>
      </c>
      <c r="C5" s="259" t="s">
        <v>668</v>
      </c>
      <c r="D5"/>
      <c r="K5" s="261"/>
    </row>
    <row r="6" spans="1:11" x14ac:dyDescent="0.25">
      <c r="C6" t="s">
        <v>281</v>
      </c>
      <c r="D6" t="s">
        <v>670</v>
      </c>
      <c r="E6" t="s">
        <v>271</v>
      </c>
      <c r="F6" t="s">
        <v>272</v>
      </c>
      <c r="G6" t="s">
        <v>273</v>
      </c>
      <c r="H6" t="s">
        <v>274</v>
      </c>
      <c r="I6" t="s">
        <v>275</v>
      </c>
      <c r="J6" t="s">
        <v>276</v>
      </c>
      <c r="K6" s="261" t="s">
        <v>669</v>
      </c>
    </row>
    <row r="7" spans="1:11" x14ac:dyDescent="0.25">
      <c r="D7"/>
      <c r="E7"/>
      <c r="F7"/>
      <c r="G7"/>
      <c r="H7"/>
      <c r="I7"/>
      <c r="J7"/>
      <c r="K7" s="261"/>
    </row>
    <row r="8" spans="1:11" x14ac:dyDescent="0.25">
      <c r="A8" s="259" t="s">
        <v>671</v>
      </c>
      <c r="B8" s="259" t="s">
        <v>579</v>
      </c>
      <c r="D8"/>
      <c r="E8"/>
      <c r="F8"/>
      <c r="G8"/>
      <c r="H8"/>
      <c r="I8"/>
      <c r="J8"/>
      <c r="K8" s="261"/>
    </row>
    <row r="9" spans="1:11" x14ac:dyDescent="0.25">
      <c r="A9" t="s">
        <v>590</v>
      </c>
      <c r="B9" t="s">
        <v>591</v>
      </c>
      <c r="C9" s="261"/>
      <c r="E9" s="261">
        <v>106.56</v>
      </c>
      <c r="F9" s="261">
        <v>82.079999999999941</v>
      </c>
      <c r="K9" s="261">
        <v>188.63999999999993</v>
      </c>
    </row>
    <row r="10" spans="1:11" x14ac:dyDescent="0.25">
      <c r="A10" t="s">
        <v>602</v>
      </c>
      <c r="B10" t="s">
        <v>603</v>
      </c>
      <c r="C10" s="261"/>
      <c r="D10" s="261">
        <v>308.70999999999998</v>
      </c>
      <c r="F10" s="261">
        <v>6.55</v>
      </c>
      <c r="K10" s="261">
        <v>315.26</v>
      </c>
    </row>
    <row r="11" spans="1:11" x14ac:dyDescent="0.25">
      <c r="A11" t="s">
        <v>605</v>
      </c>
      <c r="B11" t="s">
        <v>606</v>
      </c>
      <c r="C11" s="261"/>
      <c r="D11" s="261">
        <v>412.45</v>
      </c>
      <c r="F11" s="261">
        <v>248.16</v>
      </c>
      <c r="H11" s="261">
        <v>8.1999999999999993</v>
      </c>
      <c r="K11" s="261">
        <v>668.81000000000006</v>
      </c>
    </row>
    <row r="12" spans="1:11" x14ac:dyDescent="0.25">
      <c r="A12" t="s">
        <v>611</v>
      </c>
      <c r="B12" t="s">
        <v>612</v>
      </c>
      <c r="C12" s="261"/>
      <c r="H12" s="261">
        <v>329.65</v>
      </c>
      <c r="K12" s="261">
        <v>329.65</v>
      </c>
    </row>
    <row r="13" spans="1:11" x14ac:dyDescent="0.25">
      <c r="A13" t="s">
        <v>614</v>
      </c>
      <c r="B13" t="s">
        <v>615</v>
      </c>
      <c r="C13" s="261"/>
      <c r="D13" s="261">
        <v>377.87</v>
      </c>
      <c r="F13" s="261">
        <v>61.65</v>
      </c>
      <c r="K13" s="261">
        <v>439.52</v>
      </c>
    </row>
    <row r="14" spans="1:11" x14ac:dyDescent="0.25">
      <c r="A14" t="s">
        <v>617</v>
      </c>
      <c r="B14" t="s">
        <v>618</v>
      </c>
      <c r="C14" s="261"/>
      <c r="D14" s="261">
        <v>486.44</v>
      </c>
      <c r="F14" s="261">
        <v>375.25999999999993</v>
      </c>
      <c r="G14" s="261">
        <v>-137.47</v>
      </c>
      <c r="K14" s="261">
        <v>724.2299999999999</v>
      </c>
    </row>
    <row r="15" spans="1:11" x14ac:dyDescent="0.25">
      <c r="A15" t="s">
        <v>624</v>
      </c>
      <c r="B15" t="s">
        <v>625</v>
      </c>
      <c r="C15" s="261"/>
      <c r="D15" s="261">
        <v>325.52</v>
      </c>
      <c r="F15" s="261">
        <v>449.89</v>
      </c>
      <c r="G15" s="261">
        <v>148.75</v>
      </c>
      <c r="H15" s="261">
        <v>-86.96</v>
      </c>
      <c r="K15" s="261">
        <v>837.19999999999993</v>
      </c>
    </row>
    <row r="16" spans="1:11" x14ac:dyDescent="0.25">
      <c r="A16" t="s">
        <v>629</v>
      </c>
      <c r="B16" t="s">
        <v>630</v>
      </c>
      <c r="C16" s="261"/>
      <c r="F16" s="261">
        <v>715.41000000000008</v>
      </c>
      <c r="G16" s="261">
        <v>-105.47999999999999</v>
      </c>
      <c r="K16" s="261">
        <v>609.93000000000006</v>
      </c>
    </row>
    <row r="17" spans="1:11" x14ac:dyDescent="0.25">
      <c r="A17" t="s">
        <v>631</v>
      </c>
      <c r="B17" t="s">
        <v>632</v>
      </c>
      <c r="C17" s="261"/>
      <c r="F17" s="261">
        <v>429.97</v>
      </c>
      <c r="G17" s="261">
        <v>57.2</v>
      </c>
      <c r="K17" s="261">
        <v>487.17</v>
      </c>
    </row>
    <row r="18" spans="1:11" x14ac:dyDescent="0.25">
      <c r="A18" t="s">
        <v>634</v>
      </c>
      <c r="B18" t="s">
        <v>635</v>
      </c>
      <c r="C18" s="261"/>
      <c r="F18" s="261">
        <v>713.58</v>
      </c>
      <c r="G18" s="261">
        <v>103.79</v>
      </c>
      <c r="K18" s="261">
        <v>817.37</v>
      </c>
    </row>
    <row r="19" spans="1:11" x14ac:dyDescent="0.25">
      <c r="A19" t="s">
        <v>639</v>
      </c>
      <c r="B19" t="s">
        <v>640</v>
      </c>
      <c r="C19" s="261">
        <v>297.73</v>
      </c>
      <c r="F19" s="261">
        <v>248.20999999999998</v>
      </c>
      <c r="G19" s="261">
        <v>520.44000000000005</v>
      </c>
      <c r="H19" s="261">
        <v>-354.25</v>
      </c>
      <c r="K19" s="261">
        <v>712.13000000000011</v>
      </c>
    </row>
    <row r="20" spans="1:11" x14ac:dyDescent="0.25">
      <c r="A20" t="s">
        <v>641</v>
      </c>
      <c r="B20" t="s">
        <v>70</v>
      </c>
      <c r="C20" s="261"/>
      <c r="F20" s="261">
        <v>6.55</v>
      </c>
      <c r="G20" s="261">
        <v>11462.800000000001</v>
      </c>
      <c r="I20" s="261">
        <v>205.94</v>
      </c>
      <c r="K20" s="261">
        <v>11675.29</v>
      </c>
    </row>
    <row r="21" spans="1:11" x14ac:dyDescent="0.25">
      <c r="A21" t="s">
        <v>646</v>
      </c>
      <c r="B21" t="s">
        <v>647</v>
      </c>
      <c r="C21" s="261"/>
      <c r="G21" s="261">
        <v>253.56</v>
      </c>
      <c r="H21" s="261">
        <v>207.57</v>
      </c>
      <c r="K21" s="261">
        <v>461.13</v>
      </c>
    </row>
    <row r="22" spans="1:11" x14ac:dyDescent="0.25">
      <c r="A22" t="s">
        <v>650</v>
      </c>
      <c r="B22" t="s">
        <v>651</v>
      </c>
      <c r="C22" s="261"/>
      <c r="G22" s="261">
        <v>499.76</v>
      </c>
      <c r="H22" s="261">
        <v>264.78999999999996</v>
      </c>
      <c r="I22" s="261">
        <v>42.66</v>
      </c>
      <c r="K22" s="261">
        <v>807.20999999999992</v>
      </c>
    </row>
    <row r="23" spans="1:11" x14ac:dyDescent="0.25">
      <c r="A23" t="s">
        <v>652</v>
      </c>
      <c r="B23" t="s">
        <v>653</v>
      </c>
      <c r="C23" s="261"/>
      <c r="D23" s="261">
        <v>114.83</v>
      </c>
      <c r="F23" s="261">
        <v>6.55</v>
      </c>
      <c r="I23" s="261">
        <v>-114.83</v>
      </c>
      <c r="K23" s="261">
        <v>6.5499999999999972</v>
      </c>
    </row>
    <row r="24" spans="1:11" x14ac:dyDescent="0.25">
      <c r="A24" t="s">
        <v>654</v>
      </c>
      <c r="B24" t="s">
        <v>655</v>
      </c>
      <c r="C24" s="261"/>
      <c r="D24" s="261">
        <v>443.65</v>
      </c>
      <c r="F24" s="261">
        <v>6.55</v>
      </c>
      <c r="I24" s="261">
        <v>-443.65</v>
      </c>
      <c r="K24" s="261">
        <v>6.5500000000000114</v>
      </c>
    </row>
    <row r="25" spans="1:11" x14ac:dyDescent="0.25">
      <c r="A25" t="s">
        <v>778</v>
      </c>
      <c r="B25" t="s">
        <v>901</v>
      </c>
      <c r="C25" s="261"/>
      <c r="I25" s="261">
        <v>708.7</v>
      </c>
      <c r="J25" s="261">
        <v>113.63</v>
      </c>
      <c r="K25" s="261">
        <v>822.33</v>
      </c>
    </row>
    <row r="26" spans="1:11" x14ac:dyDescent="0.25">
      <c r="A26" t="s">
        <v>777</v>
      </c>
      <c r="B26" t="s">
        <v>823</v>
      </c>
      <c r="C26" s="261"/>
      <c r="I26" s="261">
        <v>1111.2</v>
      </c>
      <c r="J26" s="261">
        <v>285.14</v>
      </c>
      <c r="K26" s="261">
        <v>1396.3400000000001</v>
      </c>
    </row>
    <row r="27" spans="1:11" x14ac:dyDescent="0.25">
      <c r="A27" t="s">
        <v>867</v>
      </c>
      <c r="B27" t="s">
        <v>868</v>
      </c>
      <c r="C27" s="261"/>
      <c r="J27" s="261">
        <v>378.37</v>
      </c>
      <c r="K27" s="261">
        <v>378.37</v>
      </c>
    </row>
    <row r="28" spans="1:11" x14ac:dyDescent="0.25">
      <c r="A28" t="s">
        <v>819</v>
      </c>
      <c r="B28" t="s">
        <v>826</v>
      </c>
      <c r="C28" s="261"/>
      <c r="I28" s="261">
        <v>278.14</v>
      </c>
      <c r="K28" s="261">
        <v>278.14</v>
      </c>
    </row>
    <row r="29" spans="1:11" x14ac:dyDescent="0.25">
      <c r="A29" t="s">
        <v>657</v>
      </c>
      <c r="B29" t="s">
        <v>658</v>
      </c>
      <c r="C29" s="261"/>
      <c r="E29" s="261">
        <v>51.61</v>
      </c>
      <c r="F29" s="261">
        <v>51.17</v>
      </c>
      <c r="G29" s="261">
        <v>93.72</v>
      </c>
      <c r="I29" s="261">
        <v>54.46</v>
      </c>
      <c r="J29" s="261">
        <v>54.46</v>
      </c>
      <c r="K29" s="261">
        <v>305.42</v>
      </c>
    </row>
    <row r="30" spans="1:11" x14ac:dyDescent="0.25">
      <c r="A30" t="s">
        <v>664</v>
      </c>
      <c r="B30" t="s">
        <v>665</v>
      </c>
      <c r="C30" s="261"/>
      <c r="F30" s="261">
        <v>0</v>
      </c>
      <c r="G30" s="261">
        <v>0</v>
      </c>
      <c r="I30" s="261">
        <v>0</v>
      </c>
      <c r="J30" s="261">
        <v>0</v>
      </c>
      <c r="K30" s="261">
        <v>0</v>
      </c>
    </row>
    <row r="31" spans="1:11" x14ac:dyDescent="0.25">
      <c r="A31" t="s">
        <v>666</v>
      </c>
      <c r="B31" t="s">
        <v>665</v>
      </c>
      <c r="C31" s="261"/>
      <c r="H31" s="261">
        <v>77.86</v>
      </c>
      <c r="I31" s="261">
        <v>47.25</v>
      </c>
      <c r="K31" s="261">
        <v>125.11</v>
      </c>
    </row>
    <row r="32" spans="1:11" x14ac:dyDescent="0.25">
      <c r="A32" t="s">
        <v>669</v>
      </c>
      <c r="C32" s="261">
        <v>297.73</v>
      </c>
      <c r="D32" s="261">
        <v>2469.4699999999998</v>
      </c>
      <c r="E32" s="261">
        <v>158.17000000000002</v>
      </c>
      <c r="F32" s="261">
        <v>3401.5800000000004</v>
      </c>
      <c r="G32" s="261">
        <v>12897.07</v>
      </c>
      <c r="H32" s="261">
        <v>446.85999999999996</v>
      </c>
      <c r="I32" s="261">
        <v>1889.87</v>
      </c>
      <c r="J32" s="261">
        <v>831.6</v>
      </c>
      <c r="K32" s="261">
        <v>22392.35</v>
      </c>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E3BAC-4196-4031-B0CA-67C02AAF6F8A}">
  <sheetPr codeName="Sheet21"/>
  <dimension ref="A5:J83"/>
  <sheetViews>
    <sheetView workbookViewId="0">
      <pane ySplit="8" topLeftCell="A12" activePane="bottomLeft" state="frozen"/>
      <selection activeCell="A31" sqref="A31"/>
      <selection pane="bottomLeft" activeCell="A31" sqref="A31"/>
    </sheetView>
  </sheetViews>
  <sheetFormatPr defaultRowHeight="12.5" x14ac:dyDescent="0.25"/>
  <cols>
    <col min="1" max="1" width="37.26953125" bestFit="1" customWidth="1"/>
    <col min="2" max="2" width="79.54296875" bestFit="1" customWidth="1"/>
    <col min="3" max="3" width="17" bestFit="1" customWidth="1"/>
    <col min="4" max="6" width="8.7265625" style="261" bestFit="1" customWidth="1"/>
    <col min="7" max="7" width="7.7265625" style="261" bestFit="1" customWidth="1"/>
    <col min="8" max="8" width="8.7265625" style="261" bestFit="1" customWidth="1"/>
    <col min="9" max="9" width="7.1796875" style="261" bestFit="1" customWidth="1"/>
    <col min="10" max="10" width="11.7265625" style="261" bestFit="1" customWidth="1"/>
    <col min="11" max="17" width="10.1796875" bestFit="1" customWidth="1"/>
    <col min="18" max="18" width="11.7265625" bestFit="1" customWidth="1"/>
  </cols>
  <sheetData>
    <row r="5" spans="1:10" x14ac:dyDescent="0.25">
      <c r="A5" s="259" t="s">
        <v>667</v>
      </c>
      <c r="C5" s="260" t="s">
        <v>668</v>
      </c>
    </row>
    <row r="6" spans="1:10" x14ac:dyDescent="0.25">
      <c r="C6" s="261" t="s">
        <v>281</v>
      </c>
      <c r="D6" s="261" t="s">
        <v>670</v>
      </c>
      <c r="E6" s="261" t="s">
        <v>272</v>
      </c>
      <c r="F6" s="261" t="s">
        <v>273</v>
      </c>
      <c r="G6" s="261" t="s">
        <v>274</v>
      </c>
      <c r="H6" t="s">
        <v>275</v>
      </c>
      <c r="I6" t="s">
        <v>276</v>
      </c>
      <c r="J6" s="261" t="s">
        <v>669</v>
      </c>
    </row>
    <row r="7" spans="1:10" x14ac:dyDescent="0.25">
      <c r="D7"/>
      <c r="E7"/>
      <c r="F7"/>
      <c r="G7"/>
      <c r="H7"/>
      <c r="I7"/>
    </row>
    <row r="8" spans="1:10" x14ac:dyDescent="0.25">
      <c r="A8" s="259" t="s">
        <v>671</v>
      </c>
      <c r="B8" s="259" t="s">
        <v>579</v>
      </c>
      <c r="D8"/>
      <c r="E8"/>
      <c r="F8"/>
      <c r="G8"/>
      <c r="H8"/>
      <c r="I8"/>
    </row>
    <row r="9" spans="1:10" x14ac:dyDescent="0.25">
      <c r="A9" t="s">
        <v>602</v>
      </c>
      <c r="B9" t="s">
        <v>603</v>
      </c>
      <c r="C9" s="261"/>
      <c r="D9" s="261">
        <v>308.70999999999998</v>
      </c>
      <c r="E9" s="261">
        <v>6.55</v>
      </c>
      <c r="J9" s="261">
        <v>315.26</v>
      </c>
    </row>
    <row r="10" spans="1:10" x14ac:dyDescent="0.25">
      <c r="A10" t="s">
        <v>605</v>
      </c>
      <c r="B10" t="s">
        <v>606</v>
      </c>
      <c r="C10" s="261"/>
      <c r="D10" s="261">
        <v>412.45</v>
      </c>
      <c r="E10" s="261">
        <v>248.16</v>
      </c>
      <c r="G10" s="261">
        <v>8.1999999999999993</v>
      </c>
      <c r="J10" s="261">
        <v>668.81000000000006</v>
      </c>
    </row>
    <row r="11" spans="1:10" x14ac:dyDescent="0.25">
      <c r="A11" t="s">
        <v>611</v>
      </c>
      <c r="B11" t="s">
        <v>612</v>
      </c>
      <c r="C11" s="261"/>
      <c r="G11" s="261">
        <v>329.65</v>
      </c>
      <c r="J11" s="261">
        <v>329.65</v>
      </c>
    </row>
    <row r="12" spans="1:10" x14ac:dyDescent="0.25">
      <c r="A12" t="s">
        <v>614</v>
      </c>
      <c r="B12" t="s">
        <v>615</v>
      </c>
      <c r="C12" s="261"/>
      <c r="D12" s="261">
        <v>377.87</v>
      </c>
      <c r="E12" s="261">
        <v>61.65</v>
      </c>
      <c r="J12" s="261">
        <v>439.52</v>
      </c>
    </row>
    <row r="13" spans="1:10" x14ac:dyDescent="0.25">
      <c r="A13" t="s">
        <v>617</v>
      </c>
      <c r="B13" t="s">
        <v>618</v>
      </c>
      <c r="C13" s="261"/>
      <c r="D13" s="261">
        <v>486.44</v>
      </c>
      <c r="E13" s="261">
        <v>375.25999999999993</v>
      </c>
      <c r="F13" s="261">
        <v>-137.47</v>
      </c>
      <c r="J13" s="261">
        <v>724.2299999999999</v>
      </c>
    </row>
    <row r="14" spans="1:10" x14ac:dyDescent="0.25">
      <c r="A14" t="s">
        <v>624</v>
      </c>
      <c r="B14" t="s">
        <v>625</v>
      </c>
      <c r="C14" s="261"/>
      <c r="D14" s="261">
        <v>325.52</v>
      </c>
      <c r="E14" s="261">
        <v>449.89</v>
      </c>
      <c r="F14" s="261">
        <v>148.75</v>
      </c>
      <c r="G14" s="261">
        <v>-86.96</v>
      </c>
      <c r="J14" s="261">
        <v>837.19999999999993</v>
      </c>
    </row>
    <row r="15" spans="1:10" x14ac:dyDescent="0.25">
      <c r="A15" t="s">
        <v>629</v>
      </c>
      <c r="B15" t="s">
        <v>630</v>
      </c>
      <c r="C15" s="261"/>
      <c r="E15" s="261">
        <v>715.41000000000008</v>
      </c>
      <c r="F15" s="261">
        <v>-105.47999999999999</v>
      </c>
      <c r="J15" s="261">
        <v>609.93000000000006</v>
      </c>
    </row>
    <row r="16" spans="1:10" x14ac:dyDescent="0.25">
      <c r="A16" t="s">
        <v>631</v>
      </c>
      <c r="B16" t="s">
        <v>632</v>
      </c>
      <c r="C16" s="261"/>
      <c r="E16" s="261">
        <v>429.97</v>
      </c>
      <c r="F16" s="261">
        <v>57.2</v>
      </c>
      <c r="J16" s="261">
        <v>487.17</v>
      </c>
    </row>
    <row r="17" spans="1:10" x14ac:dyDescent="0.25">
      <c r="A17" t="s">
        <v>634</v>
      </c>
      <c r="B17" t="s">
        <v>635</v>
      </c>
      <c r="C17" s="261"/>
      <c r="E17" s="261">
        <v>713.58</v>
      </c>
      <c r="F17" s="261">
        <v>103.79</v>
      </c>
      <c r="J17" s="261">
        <v>817.37</v>
      </c>
    </row>
    <row r="18" spans="1:10" x14ac:dyDescent="0.25">
      <c r="A18" t="s">
        <v>639</v>
      </c>
      <c r="B18" t="s">
        <v>640</v>
      </c>
      <c r="C18" s="261">
        <v>297.73</v>
      </c>
      <c r="E18" s="261">
        <v>248.20999999999998</v>
      </c>
      <c r="F18" s="261">
        <v>520.44000000000005</v>
      </c>
      <c r="G18" s="261">
        <v>-354.25</v>
      </c>
      <c r="J18" s="261">
        <v>712.13000000000011</v>
      </c>
    </row>
    <row r="19" spans="1:10" x14ac:dyDescent="0.25">
      <c r="A19" t="s">
        <v>646</v>
      </c>
      <c r="B19" t="s">
        <v>647</v>
      </c>
      <c r="C19" s="261"/>
      <c r="F19" s="261">
        <v>253.56</v>
      </c>
      <c r="G19" s="261">
        <v>207.57</v>
      </c>
      <c r="J19" s="261">
        <v>461.13</v>
      </c>
    </row>
    <row r="20" spans="1:10" x14ac:dyDescent="0.25">
      <c r="A20" t="s">
        <v>650</v>
      </c>
      <c r="B20" t="s">
        <v>651</v>
      </c>
      <c r="C20" s="261"/>
      <c r="F20" s="261">
        <v>499.76</v>
      </c>
      <c r="G20" s="261">
        <v>264.78999999999996</v>
      </c>
      <c r="H20" s="261">
        <v>42.66</v>
      </c>
      <c r="J20" s="261">
        <v>807.20999999999992</v>
      </c>
    </row>
    <row r="21" spans="1:10" x14ac:dyDescent="0.25">
      <c r="A21" t="s">
        <v>652</v>
      </c>
      <c r="B21" t="s">
        <v>653</v>
      </c>
      <c r="C21" s="261"/>
      <c r="D21" s="261">
        <v>114.83</v>
      </c>
      <c r="E21" s="261">
        <v>6.55</v>
      </c>
      <c r="H21" s="261">
        <v>-114.83</v>
      </c>
      <c r="J21" s="261">
        <v>6.5499999999999972</v>
      </c>
    </row>
    <row r="22" spans="1:10" x14ac:dyDescent="0.25">
      <c r="A22" t="s">
        <v>654</v>
      </c>
      <c r="B22" t="s">
        <v>655</v>
      </c>
      <c r="C22" s="261"/>
      <c r="D22" s="261">
        <v>443.65</v>
      </c>
      <c r="E22" s="261">
        <v>6.55</v>
      </c>
      <c r="H22" s="261">
        <v>-443.65</v>
      </c>
      <c r="J22" s="261">
        <v>6.5500000000000114</v>
      </c>
    </row>
    <row r="23" spans="1:10" x14ac:dyDescent="0.25">
      <c r="A23" t="s">
        <v>778</v>
      </c>
      <c r="B23" t="s">
        <v>901</v>
      </c>
      <c r="C23" s="261"/>
      <c r="H23" s="261">
        <v>708.7</v>
      </c>
      <c r="I23" s="261">
        <v>113.63</v>
      </c>
      <c r="J23" s="261">
        <v>822.33</v>
      </c>
    </row>
    <row r="24" spans="1:10" x14ac:dyDescent="0.25">
      <c r="A24" t="s">
        <v>777</v>
      </c>
      <c r="B24" t="s">
        <v>823</v>
      </c>
      <c r="C24" s="261"/>
      <c r="H24" s="261">
        <v>1111.1999999999998</v>
      </c>
      <c r="I24" s="261">
        <v>285.13999999999993</v>
      </c>
      <c r="J24" s="261">
        <v>1396.3399999999997</v>
      </c>
    </row>
    <row r="25" spans="1:10" x14ac:dyDescent="0.25">
      <c r="A25" t="s">
        <v>867</v>
      </c>
      <c r="B25" t="s">
        <v>868</v>
      </c>
      <c r="C25" s="261"/>
      <c r="I25" s="261">
        <v>378.37</v>
      </c>
      <c r="J25" s="261">
        <v>378.37</v>
      </c>
    </row>
    <row r="26" spans="1:10" x14ac:dyDescent="0.25">
      <c r="A26" t="s">
        <v>819</v>
      </c>
      <c r="B26" t="s">
        <v>826</v>
      </c>
      <c r="C26" s="261"/>
      <c r="H26" s="261">
        <v>278.14</v>
      </c>
      <c r="J26" s="261">
        <v>278.14</v>
      </c>
    </row>
    <row r="27" spans="1:10" x14ac:dyDescent="0.25">
      <c r="A27" t="s">
        <v>664</v>
      </c>
      <c r="B27" t="s">
        <v>665</v>
      </c>
      <c r="C27" s="261"/>
      <c r="E27" s="261">
        <v>0</v>
      </c>
      <c r="F27" s="261">
        <v>0</v>
      </c>
      <c r="H27" s="261">
        <v>0</v>
      </c>
      <c r="I27" s="261">
        <v>0</v>
      </c>
      <c r="J27" s="261">
        <v>0</v>
      </c>
    </row>
    <row r="28" spans="1:10" x14ac:dyDescent="0.25">
      <c r="A28" t="s">
        <v>669</v>
      </c>
      <c r="C28" s="261">
        <v>297.73</v>
      </c>
      <c r="D28" s="261">
        <v>2469.4699999999998</v>
      </c>
      <c r="E28" s="261">
        <v>3261.78</v>
      </c>
      <c r="F28" s="261">
        <v>1340.55</v>
      </c>
      <c r="G28" s="261">
        <v>368.99999999999994</v>
      </c>
      <c r="H28" s="261">
        <v>1582.2199999999998</v>
      </c>
      <c r="I28" s="261">
        <v>777.13999999999987</v>
      </c>
      <c r="J28" s="261">
        <v>10097.89</v>
      </c>
    </row>
    <row r="29" spans="1:10" x14ac:dyDescent="0.25">
      <c r="D29"/>
      <c r="E29"/>
      <c r="F29"/>
      <c r="G29"/>
      <c r="H29"/>
      <c r="I29"/>
      <c r="J29"/>
    </row>
    <row r="30" spans="1:10" x14ac:dyDescent="0.25">
      <c r="D30"/>
      <c r="E30"/>
      <c r="F30"/>
      <c r="G30"/>
      <c r="H30"/>
      <c r="I30"/>
      <c r="J30"/>
    </row>
    <row r="31" spans="1:10" x14ac:dyDescent="0.25">
      <c r="D31"/>
      <c r="E31"/>
      <c r="F31"/>
      <c r="G31"/>
      <c r="H31"/>
      <c r="I31"/>
      <c r="J31"/>
    </row>
    <row r="32" spans="1:10" x14ac:dyDescent="0.25">
      <c r="D32"/>
      <c r="E32"/>
      <c r="F32"/>
      <c r="G32"/>
      <c r="H32"/>
      <c r="I32"/>
      <c r="J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34B2B-5B67-482B-B68E-5EEFC8CAB1E2}">
  <sheetPr codeName="Sheet17"/>
  <dimension ref="A1:XT180"/>
  <sheetViews>
    <sheetView showGridLines="0" workbookViewId="0">
      <pane ySplit="3" topLeftCell="A4" activePane="bottomLeft" state="frozen"/>
      <selection activeCell="A31" sqref="A31"/>
      <selection pane="bottomLeft" activeCell="A31" sqref="A31"/>
    </sheetView>
  </sheetViews>
  <sheetFormatPr defaultColWidth="9.1796875" defaultRowHeight="14.5" x14ac:dyDescent="0.35"/>
  <cols>
    <col min="1" max="1" width="13.453125" style="247" customWidth="1"/>
    <col min="2" max="2" width="12.81640625" style="247" customWidth="1"/>
    <col min="3" max="3" width="22.7265625" style="247" customWidth="1"/>
    <col min="4" max="4" width="20" style="247" customWidth="1"/>
    <col min="5" max="5" width="22.1796875" style="247" hidden="1" customWidth="1"/>
    <col min="6" max="6" width="24" style="247" hidden="1" customWidth="1"/>
    <col min="7" max="7" width="28.81640625" style="247" hidden="1" customWidth="1"/>
    <col min="8" max="8" width="12.1796875" style="247" hidden="1" customWidth="1"/>
    <col min="9" max="9" width="20.26953125" style="247" hidden="1" customWidth="1"/>
    <col min="10" max="10" width="12.7265625" style="247" hidden="1" customWidth="1"/>
    <col min="11" max="11" width="16" style="247" hidden="1" customWidth="1"/>
    <col min="12" max="12" width="13.453125" style="247" customWidth="1"/>
    <col min="13" max="13" width="23.1796875" style="247" customWidth="1"/>
    <col min="14" max="14" width="12.54296875" style="247" customWidth="1"/>
    <col min="15" max="15" width="16" style="247" customWidth="1"/>
    <col min="16" max="16" width="28.54296875" style="247" customWidth="1"/>
    <col min="17" max="17" width="12" style="247" customWidth="1"/>
    <col min="18" max="18" width="44.81640625" style="247" customWidth="1"/>
    <col min="19" max="19" width="22.26953125" style="247" customWidth="1"/>
    <col min="20" max="20" width="54.81640625" style="247" customWidth="1"/>
    <col min="21" max="21" width="25.7265625" style="247" customWidth="1"/>
    <col min="22" max="23" width="33.1796875" style="247" bestFit="1" customWidth="1"/>
    <col min="24" max="24" width="24" style="247" customWidth="1"/>
    <col min="25" max="25" width="25.26953125" style="247" customWidth="1"/>
    <col min="26" max="26" width="21.26953125" style="247" customWidth="1"/>
    <col min="27" max="27" width="28.54296875" style="247" customWidth="1"/>
    <col min="28" max="28" width="20" style="247" customWidth="1"/>
    <col min="29" max="29" width="28.54296875" style="247" customWidth="1"/>
    <col min="30" max="30" width="18.7265625" style="247" customWidth="1"/>
    <col min="31" max="31" width="16" style="247" customWidth="1"/>
    <col min="32" max="32" width="17.26953125" style="247" customWidth="1"/>
    <col min="33" max="33" width="28.54296875" style="247" customWidth="1"/>
    <col min="34" max="34" width="22.7265625" style="247" customWidth="1"/>
    <col min="35" max="35" width="20" style="247" customWidth="1"/>
    <col min="36" max="36" width="22.7265625" style="247" customWidth="1"/>
    <col min="37" max="38" width="20" style="247" customWidth="1"/>
    <col min="39" max="39" width="17.26953125" style="247" customWidth="1"/>
    <col min="40" max="40" width="18.7265625" style="247" customWidth="1"/>
    <col min="41" max="42" width="16" style="247" customWidth="1"/>
    <col min="43" max="44" width="12" style="247" customWidth="1"/>
    <col min="45" max="45" width="21.26953125" style="247" customWidth="1"/>
    <col min="46" max="46" width="28.54296875" style="247" customWidth="1"/>
    <col min="47" max="16384" width="9.1796875" style="247"/>
  </cols>
  <sheetData>
    <row r="1" spans="1:46" x14ac:dyDescent="0.35">
      <c r="A1" s="241"/>
      <c r="B1" s="241"/>
      <c r="C1" s="241"/>
      <c r="D1" s="242" t="s">
        <v>572</v>
      </c>
      <c r="E1" s="243" t="s">
        <v>573</v>
      </c>
      <c r="F1" s="244" t="s">
        <v>574</v>
      </c>
      <c r="G1" s="245" t="s">
        <v>575</v>
      </c>
      <c r="H1" s="246" t="s">
        <v>576</v>
      </c>
      <c r="P1" s="248"/>
      <c r="Q1" s="248">
        <f>SUBTOTAL(9,Q4:Q549)</f>
        <v>22392.349999999995</v>
      </c>
    </row>
    <row r="2" spans="1:46" ht="21" x14ac:dyDescent="0.35">
      <c r="A2" s="249" t="s">
        <v>577</v>
      </c>
      <c r="B2" s="249" t="s">
        <v>577</v>
      </c>
      <c r="C2" s="250"/>
      <c r="Q2" s="248"/>
      <c r="S2" s="249" t="s">
        <v>578</v>
      </c>
      <c r="T2" s="249" t="s">
        <v>579</v>
      </c>
      <c r="U2" s="249" t="s">
        <v>580</v>
      </c>
      <c r="V2" s="249" t="s">
        <v>581</v>
      </c>
      <c r="W2" s="249" t="s">
        <v>582</v>
      </c>
    </row>
    <row r="3" spans="1:46" ht="31.5" x14ac:dyDescent="0.35">
      <c r="A3" s="249" t="s">
        <v>583</v>
      </c>
      <c r="B3" s="249" t="s">
        <v>584</v>
      </c>
      <c r="C3" s="249" t="s">
        <v>563</v>
      </c>
      <c r="D3" s="249" t="s">
        <v>564</v>
      </c>
      <c r="E3" s="249" t="s">
        <v>565</v>
      </c>
      <c r="F3" s="249" t="s">
        <v>566</v>
      </c>
      <c r="G3" s="249" t="s">
        <v>567</v>
      </c>
      <c r="H3" s="249" t="s">
        <v>521</v>
      </c>
      <c r="I3" s="249" t="s">
        <v>522</v>
      </c>
      <c r="J3" s="249" t="s">
        <v>523</v>
      </c>
      <c r="K3" s="249" t="s">
        <v>524</v>
      </c>
      <c r="L3" s="249" t="s">
        <v>525</v>
      </c>
      <c r="M3" s="249" t="s">
        <v>526</v>
      </c>
      <c r="N3" s="249" t="s">
        <v>527</v>
      </c>
      <c r="O3" s="249" t="s">
        <v>528</v>
      </c>
      <c r="P3" s="249" t="s">
        <v>529</v>
      </c>
      <c r="Q3" s="249" t="s">
        <v>530</v>
      </c>
      <c r="R3" s="249" t="s">
        <v>531</v>
      </c>
      <c r="S3" s="249" t="s">
        <v>578</v>
      </c>
      <c r="T3" s="249" t="s">
        <v>579</v>
      </c>
      <c r="U3" s="249" t="s">
        <v>580</v>
      </c>
      <c r="V3" s="249" t="s">
        <v>585</v>
      </c>
      <c r="W3" s="249" t="s">
        <v>586</v>
      </c>
      <c r="X3" s="251" t="s">
        <v>532</v>
      </c>
      <c r="Y3" s="251" t="s">
        <v>533</v>
      </c>
      <c r="Z3" s="251" t="s">
        <v>534</v>
      </c>
      <c r="AA3" s="251" t="s">
        <v>535</v>
      </c>
      <c r="AB3" s="251" t="s">
        <v>536</v>
      </c>
      <c r="AC3" s="251" t="s">
        <v>537</v>
      </c>
      <c r="AD3" s="251" t="s">
        <v>538</v>
      </c>
      <c r="AE3" s="251" t="s">
        <v>539</v>
      </c>
      <c r="AF3" s="251" t="s">
        <v>540</v>
      </c>
      <c r="AG3" s="251" t="s">
        <v>541</v>
      </c>
      <c r="AH3" s="252" t="s">
        <v>542</v>
      </c>
      <c r="AI3" s="252" t="s">
        <v>543</v>
      </c>
      <c r="AJ3" s="253" t="s">
        <v>544</v>
      </c>
      <c r="AK3" s="253" t="s">
        <v>545</v>
      </c>
      <c r="AL3" s="253" t="s">
        <v>546</v>
      </c>
      <c r="AM3" s="253" t="s">
        <v>547</v>
      </c>
      <c r="AN3" s="253" t="s">
        <v>548</v>
      </c>
      <c r="AO3" s="254" t="s">
        <v>361</v>
      </c>
      <c r="AP3" s="254" t="s">
        <v>549</v>
      </c>
      <c r="AQ3" s="254" t="s">
        <v>550</v>
      </c>
      <c r="AR3" s="254" t="s">
        <v>551</v>
      </c>
      <c r="AS3" s="254" t="s">
        <v>552</v>
      </c>
      <c r="AT3" s="255" t="s">
        <v>553</v>
      </c>
    </row>
    <row r="4" spans="1:46" ht="12.75" customHeight="1" x14ac:dyDescent="0.35">
      <c r="A4" s="256" t="s">
        <v>587</v>
      </c>
      <c r="B4" s="256" t="s">
        <v>588</v>
      </c>
      <c r="C4" s="256" t="s">
        <v>589</v>
      </c>
      <c r="D4" s="257">
        <v>45505</v>
      </c>
      <c r="E4" s="256" t="s">
        <v>293</v>
      </c>
      <c r="F4" s="256" t="s">
        <v>294</v>
      </c>
      <c r="G4" s="256" t="s">
        <v>310</v>
      </c>
      <c r="H4" s="256" t="s">
        <v>554</v>
      </c>
      <c r="I4" s="256" t="s">
        <v>555</v>
      </c>
      <c r="J4" s="256" t="s">
        <v>556</v>
      </c>
      <c r="K4" s="256" t="s">
        <v>287</v>
      </c>
      <c r="L4" s="256" t="s">
        <v>557</v>
      </c>
      <c r="M4" s="256" t="s">
        <v>316</v>
      </c>
      <c r="N4" s="256" t="s">
        <v>447</v>
      </c>
      <c r="O4" s="256" t="s">
        <v>289</v>
      </c>
      <c r="P4" s="256" t="s">
        <v>311</v>
      </c>
      <c r="Q4" s="248">
        <v>-411.6</v>
      </c>
      <c r="R4" s="256" t="s">
        <v>253</v>
      </c>
      <c r="S4" s="256" t="s">
        <v>590</v>
      </c>
      <c r="T4" s="256" t="s">
        <v>591</v>
      </c>
      <c r="U4" s="256" t="s">
        <v>592</v>
      </c>
      <c r="V4" s="256" t="s">
        <v>591</v>
      </c>
      <c r="W4" s="256"/>
      <c r="X4" s="256" t="s">
        <v>196</v>
      </c>
      <c r="Y4" s="258"/>
      <c r="Z4" s="258"/>
      <c r="AA4" s="256" t="s">
        <v>291</v>
      </c>
      <c r="AB4" s="256" t="s">
        <v>439</v>
      </c>
      <c r="AC4" s="256" t="s">
        <v>305</v>
      </c>
      <c r="AD4" s="256" t="s">
        <v>296</v>
      </c>
      <c r="AE4" s="258"/>
      <c r="AF4" s="258"/>
      <c r="AG4" s="258"/>
      <c r="AH4" s="256" t="s">
        <v>196</v>
      </c>
      <c r="AI4" s="257">
        <v>45498</v>
      </c>
      <c r="AJ4" s="258"/>
      <c r="AK4" s="258"/>
      <c r="AL4" s="258"/>
      <c r="AM4" s="258"/>
      <c r="AN4" s="256" t="s">
        <v>558</v>
      </c>
      <c r="AO4" s="258"/>
      <c r="AP4" s="258"/>
      <c r="AQ4" s="256" t="s">
        <v>558</v>
      </c>
      <c r="AR4" s="258"/>
      <c r="AS4" s="258"/>
      <c r="AT4" s="256" t="s">
        <v>285</v>
      </c>
    </row>
    <row r="5" spans="1:46" ht="12.75" customHeight="1" x14ac:dyDescent="0.35">
      <c r="A5" s="256" t="s">
        <v>587</v>
      </c>
      <c r="B5" s="256" t="s">
        <v>588</v>
      </c>
      <c r="C5" s="256" t="s">
        <v>589</v>
      </c>
      <c r="D5" s="257">
        <v>45505</v>
      </c>
      <c r="E5" s="256" t="s">
        <v>293</v>
      </c>
      <c r="F5" s="256" t="s">
        <v>294</v>
      </c>
      <c r="G5" s="256" t="s">
        <v>310</v>
      </c>
      <c r="H5" s="256" t="s">
        <v>554</v>
      </c>
      <c r="I5" s="256" t="s">
        <v>555</v>
      </c>
      <c r="J5" s="256" t="s">
        <v>556</v>
      </c>
      <c r="K5" s="256" t="s">
        <v>287</v>
      </c>
      <c r="L5" s="256" t="s">
        <v>557</v>
      </c>
      <c r="M5" s="256" t="s">
        <v>316</v>
      </c>
      <c r="N5" s="256" t="s">
        <v>447</v>
      </c>
      <c r="O5" s="256" t="s">
        <v>289</v>
      </c>
      <c r="P5" s="256" t="s">
        <v>311</v>
      </c>
      <c r="Q5" s="248">
        <v>438.64</v>
      </c>
      <c r="R5" s="256" t="s">
        <v>253</v>
      </c>
      <c r="S5" s="256" t="s">
        <v>590</v>
      </c>
      <c r="T5" s="256" t="s">
        <v>591</v>
      </c>
      <c r="U5" s="256" t="s">
        <v>592</v>
      </c>
      <c r="V5" s="256" t="s">
        <v>591</v>
      </c>
      <c r="W5" s="256"/>
      <c r="X5" s="256" t="s">
        <v>196</v>
      </c>
      <c r="Y5" s="258"/>
      <c r="Z5" s="258"/>
      <c r="AA5" s="256" t="s">
        <v>291</v>
      </c>
      <c r="AB5" s="256" t="s">
        <v>439</v>
      </c>
      <c r="AC5" s="256" t="s">
        <v>305</v>
      </c>
      <c r="AD5" s="256" t="s">
        <v>296</v>
      </c>
      <c r="AE5" s="258"/>
      <c r="AF5" s="258"/>
      <c r="AG5" s="258"/>
      <c r="AH5" s="256" t="s">
        <v>196</v>
      </c>
      <c r="AI5" s="257">
        <v>45498</v>
      </c>
      <c r="AJ5" s="258"/>
      <c r="AK5" s="258"/>
      <c r="AL5" s="258"/>
      <c r="AM5" s="258"/>
      <c r="AN5" s="256" t="s">
        <v>558</v>
      </c>
      <c r="AO5" s="258"/>
      <c r="AP5" s="258"/>
      <c r="AQ5" s="256" t="s">
        <v>558</v>
      </c>
      <c r="AR5" s="258"/>
      <c r="AS5" s="258"/>
      <c r="AT5" s="256" t="s">
        <v>285</v>
      </c>
    </row>
    <row r="6" spans="1:46" ht="12.75" customHeight="1" x14ac:dyDescent="0.35">
      <c r="A6" s="256" t="s">
        <v>587</v>
      </c>
      <c r="B6" s="256" t="s">
        <v>588</v>
      </c>
      <c r="C6" s="256" t="s">
        <v>589</v>
      </c>
      <c r="D6" s="257">
        <v>45505</v>
      </c>
      <c r="E6" s="256" t="s">
        <v>293</v>
      </c>
      <c r="F6" s="256" t="s">
        <v>294</v>
      </c>
      <c r="G6" s="256" t="s">
        <v>310</v>
      </c>
      <c r="H6" s="256" t="s">
        <v>554</v>
      </c>
      <c r="I6" s="256" t="s">
        <v>555</v>
      </c>
      <c r="J6" s="256" t="s">
        <v>556</v>
      </c>
      <c r="K6" s="256" t="s">
        <v>287</v>
      </c>
      <c r="L6" s="256" t="s">
        <v>557</v>
      </c>
      <c r="M6" s="256" t="s">
        <v>316</v>
      </c>
      <c r="N6" s="256" t="s">
        <v>447</v>
      </c>
      <c r="O6" s="256" t="s">
        <v>289</v>
      </c>
      <c r="P6" s="256" t="s">
        <v>311</v>
      </c>
      <c r="Q6" s="248">
        <v>-316.29000000000002</v>
      </c>
      <c r="R6" s="256" t="s">
        <v>263</v>
      </c>
      <c r="S6" s="256" t="s">
        <v>590</v>
      </c>
      <c r="T6" s="256" t="s">
        <v>591</v>
      </c>
      <c r="U6" s="256" t="s">
        <v>592</v>
      </c>
      <c r="V6" s="256" t="s">
        <v>591</v>
      </c>
      <c r="W6" s="256"/>
      <c r="X6" s="256" t="s">
        <v>196</v>
      </c>
      <c r="Y6" s="258"/>
      <c r="Z6" s="258"/>
      <c r="AA6" s="256" t="s">
        <v>291</v>
      </c>
      <c r="AB6" s="256" t="s">
        <v>439</v>
      </c>
      <c r="AC6" s="256" t="s">
        <v>305</v>
      </c>
      <c r="AD6" s="256" t="s">
        <v>296</v>
      </c>
      <c r="AE6" s="258"/>
      <c r="AF6" s="258"/>
      <c r="AG6" s="258"/>
      <c r="AH6" s="256" t="s">
        <v>196</v>
      </c>
      <c r="AI6" s="257">
        <v>45498</v>
      </c>
      <c r="AJ6" s="258"/>
      <c r="AK6" s="258"/>
      <c r="AL6" s="258"/>
      <c r="AM6" s="258"/>
      <c r="AN6" s="256" t="s">
        <v>558</v>
      </c>
      <c r="AO6" s="258"/>
      <c r="AP6" s="258"/>
      <c r="AQ6" s="256" t="s">
        <v>558</v>
      </c>
      <c r="AR6" s="258"/>
      <c r="AS6" s="258"/>
      <c r="AT6" s="256" t="s">
        <v>285</v>
      </c>
    </row>
    <row r="7" spans="1:46" ht="12.75" customHeight="1" x14ac:dyDescent="0.35">
      <c r="A7" s="256" t="s">
        <v>587</v>
      </c>
      <c r="B7" s="256" t="s">
        <v>588</v>
      </c>
      <c r="C7" s="256" t="s">
        <v>589</v>
      </c>
      <c r="D7" s="257">
        <v>45505</v>
      </c>
      <c r="E7" s="256" t="s">
        <v>293</v>
      </c>
      <c r="F7" s="256" t="s">
        <v>294</v>
      </c>
      <c r="G7" s="256" t="s">
        <v>310</v>
      </c>
      <c r="H7" s="256" t="s">
        <v>554</v>
      </c>
      <c r="I7" s="256" t="s">
        <v>555</v>
      </c>
      <c r="J7" s="256" t="s">
        <v>556</v>
      </c>
      <c r="K7" s="256" t="s">
        <v>287</v>
      </c>
      <c r="L7" s="256" t="s">
        <v>593</v>
      </c>
      <c r="M7" s="256" t="s">
        <v>169</v>
      </c>
      <c r="N7" s="256" t="s">
        <v>447</v>
      </c>
      <c r="O7" s="256" t="s">
        <v>289</v>
      </c>
      <c r="P7" s="256" t="s">
        <v>311</v>
      </c>
      <c r="Q7" s="248">
        <v>152.66</v>
      </c>
      <c r="R7" s="256" t="s">
        <v>259</v>
      </c>
      <c r="S7" s="256" t="s">
        <v>590</v>
      </c>
      <c r="T7" s="256" t="s">
        <v>591</v>
      </c>
      <c r="U7" s="256" t="s">
        <v>169</v>
      </c>
      <c r="V7" s="256" t="s">
        <v>591</v>
      </c>
      <c r="W7" s="256"/>
      <c r="X7" s="256" t="s">
        <v>196</v>
      </c>
      <c r="Y7" s="258"/>
      <c r="Z7" s="258"/>
      <c r="AA7" s="256" t="s">
        <v>291</v>
      </c>
      <c r="AB7" s="256" t="s">
        <v>439</v>
      </c>
      <c r="AC7" s="256" t="s">
        <v>305</v>
      </c>
      <c r="AD7" s="256" t="s">
        <v>296</v>
      </c>
      <c r="AE7" s="258"/>
      <c r="AF7" s="258"/>
      <c r="AG7" s="258"/>
      <c r="AH7" s="256" t="s">
        <v>196</v>
      </c>
      <c r="AI7" s="257">
        <v>45498</v>
      </c>
      <c r="AJ7" s="258"/>
      <c r="AK7" s="258"/>
      <c r="AL7" s="258"/>
      <c r="AM7" s="258"/>
      <c r="AN7" s="256" t="s">
        <v>558</v>
      </c>
      <c r="AO7" s="258"/>
      <c r="AP7" s="258"/>
      <c r="AQ7" s="256" t="s">
        <v>558</v>
      </c>
      <c r="AR7" s="258"/>
      <c r="AS7" s="258"/>
      <c r="AT7" s="256" t="s">
        <v>285</v>
      </c>
    </row>
    <row r="8" spans="1:46" ht="12.75" customHeight="1" x14ac:dyDescent="0.35">
      <c r="A8" s="256" t="s">
        <v>587</v>
      </c>
      <c r="B8" s="256" t="s">
        <v>588</v>
      </c>
      <c r="C8" s="256" t="s">
        <v>589</v>
      </c>
      <c r="D8" s="257">
        <v>45505</v>
      </c>
      <c r="E8" s="256" t="s">
        <v>293</v>
      </c>
      <c r="F8" s="256" t="s">
        <v>294</v>
      </c>
      <c r="G8" s="256" t="s">
        <v>310</v>
      </c>
      <c r="H8" s="256" t="s">
        <v>554</v>
      </c>
      <c r="I8" s="256" t="s">
        <v>555</v>
      </c>
      <c r="J8" s="256" t="s">
        <v>556</v>
      </c>
      <c r="K8" s="256" t="s">
        <v>287</v>
      </c>
      <c r="L8" s="256" t="s">
        <v>594</v>
      </c>
      <c r="M8" s="256" t="s">
        <v>312</v>
      </c>
      <c r="N8" s="256" t="s">
        <v>447</v>
      </c>
      <c r="O8" s="256" t="s">
        <v>289</v>
      </c>
      <c r="P8" s="256" t="s">
        <v>311</v>
      </c>
      <c r="Q8" s="248">
        <v>165.22</v>
      </c>
      <c r="R8" s="256" t="s">
        <v>244</v>
      </c>
      <c r="S8" s="256" t="s">
        <v>590</v>
      </c>
      <c r="T8" s="256" t="s">
        <v>591</v>
      </c>
      <c r="U8" s="256" t="s">
        <v>240</v>
      </c>
      <c r="V8" s="256" t="s">
        <v>591</v>
      </c>
      <c r="W8" s="256"/>
      <c r="X8" s="256" t="s">
        <v>196</v>
      </c>
      <c r="Y8" s="258"/>
      <c r="Z8" s="258"/>
      <c r="AA8" s="256" t="s">
        <v>291</v>
      </c>
      <c r="AB8" s="256" t="s">
        <v>439</v>
      </c>
      <c r="AC8" s="256" t="s">
        <v>305</v>
      </c>
      <c r="AD8" s="256" t="s">
        <v>296</v>
      </c>
      <c r="AE8" s="258"/>
      <c r="AF8" s="258"/>
      <c r="AG8" s="258"/>
      <c r="AH8" s="256" t="s">
        <v>196</v>
      </c>
      <c r="AI8" s="257">
        <v>45498</v>
      </c>
      <c r="AJ8" s="258"/>
      <c r="AK8" s="258"/>
      <c r="AL8" s="258"/>
      <c r="AM8" s="258"/>
      <c r="AN8" s="256" t="s">
        <v>558</v>
      </c>
      <c r="AO8" s="258"/>
      <c r="AP8" s="258"/>
      <c r="AQ8" s="256" t="s">
        <v>558</v>
      </c>
      <c r="AR8" s="258"/>
      <c r="AS8" s="258"/>
      <c r="AT8" s="256" t="s">
        <v>285</v>
      </c>
    </row>
    <row r="9" spans="1:46" ht="12.75" customHeight="1" x14ac:dyDescent="0.35">
      <c r="A9" s="256" t="s">
        <v>587</v>
      </c>
      <c r="B9" s="256" t="s">
        <v>588</v>
      </c>
      <c r="C9" s="256" t="s">
        <v>589</v>
      </c>
      <c r="D9" s="257">
        <v>45505</v>
      </c>
      <c r="E9" s="256" t="s">
        <v>293</v>
      </c>
      <c r="F9" s="256" t="s">
        <v>294</v>
      </c>
      <c r="G9" s="256" t="s">
        <v>310</v>
      </c>
      <c r="H9" s="256" t="s">
        <v>554</v>
      </c>
      <c r="I9" s="256" t="s">
        <v>555</v>
      </c>
      <c r="J9" s="256" t="s">
        <v>556</v>
      </c>
      <c r="K9" s="256" t="s">
        <v>287</v>
      </c>
      <c r="L9" s="256" t="s">
        <v>557</v>
      </c>
      <c r="M9" s="256" t="s">
        <v>316</v>
      </c>
      <c r="N9" s="256" t="s">
        <v>447</v>
      </c>
      <c r="O9" s="256" t="s">
        <v>289</v>
      </c>
      <c r="P9" s="256" t="s">
        <v>311</v>
      </c>
      <c r="Q9" s="248">
        <v>6.55</v>
      </c>
      <c r="R9" s="256" t="s">
        <v>205</v>
      </c>
      <c r="S9" s="256" t="s">
        <v>590</v>
      </c>
      <c r="T9" s="256" t="s">
        <v>591</v>
      </c>
      <c r="U9" s="256" t="s">
        <v>200</v>
      </c>
      <c r="V9" s="256" t="s">
        <v>591</v>
      </c>
      <c r="W9" s="256"/>
      <c r="X9" s="256" t="s">
        <v>196</v>
      </c>
      <c r="Y9" s="258"/>
      <c r="Z9" s="258"/>
      <c r="AA9" s="256" t="s">
        <v>291</v>
      </c>
      <c r="AB9" s="256" t="s">
        <v>439</v>
      </c>
      <c r="AC9" s="256" t="s">
        <v>305</v>
      </c>
      <c r="AD9" s="256" t="s">
        <v>296</v>
      </c>
      <c r="AE9" s="258"/>
      <c r="AF9" s="258"/>
      <c r="AG9" s="258"/>
      <c r="AH9" s="256" t="s">
        <v>196</v>
      </c>
      <c r="AI9" s="257">
        <v>45498</v>
      </c>
      <c r="AJ9" s="258"/>
      <c r="AK9" s="258"/>
      <c r="AL9" s="258"/>
      <c r="AM9" s="258"/>
      <c r="AN9" s="256" t="s">
        <v>558</v>
      </c>
      <c r="AO9" s="258"/>
      <c r="AP9" s="258"/>
      <c r="AQ9" s="256" t="s">
        <v>558</v>
      </c>
      <c r="AR9" s="258"/>
      <c r="AS9" s="258"/>
      <c r="AT9" s="256" t="s">
        <v>285</v>
      </c>
    </row>
    <row r="10" spans="1:46" ht="12.75" customHeight="1" x14ac:dyDescent="0.35">
      <c r="A10" s="256" t="s">
        <v>587</v>
      </c>
      <c r="B10" s="256" t="s">
        <v>588</v>
      </c>
      <c r="C10" s="256" t="s">
        <v>589</v>
      </c>
      <c r="D10" s="257">
        <v>45505</v>
      </c>
      <c r="E10" s="256" t="s">
        <v>293</v>
      </c>
      <c r="F10" s="256" t="s">
        <v>294</v>
      </c>
      <c r="G10" s="256" t="s">
        <v>310</v>
      </c>
      <c r="H10" s="256" t="s">
        <v>554</v>
      </c>
      <c r="I10" s="256" t="s">
        <v>555</v>
      </c>
      <c r="J10" s="256" t="s">
        <v>556</v>
      </c>
      <c r="K10" s="256" t="s">
        <v>287</v>
      </c>
      <c r="L10" s="256" t="s">
        <v>557</v>
      </c>
      <c r="M10" s="256" t="s">
        <v>316</v>
      </c>
      <c r="N10" s="256" t="s">
        <v>447</v>
      </c>
      <c r="O10" s="256" t="s">
        <v>289</v>
      </c>
      <c r="P10" s="256" t="s">
        <v>311</v>
      </c>
      <c r="Q10" s="248">
        <v>23.95</v>
      </c>
      <c r="R10" s="256" t="s">
        <v>226</v>
      </c>
      <c r="S10" s="256" t="s">
        <v>590</v>
      </c>
      <c r="T10" s="256" t="s">
        <v>591</v>
      </c>
      <c r="U10" s="256" t="s">
        <v>200</v>
      </c>
      <c r="V10" s="256" t="s">
        <v>591</v>
      </c>
      <c r="W10" s="256"/>
      <c r="X10" s="256" t="s">
        <v>196</v>
      </c>
      <c r="Y10" s="258"/>
      <c r="Z10" s="258"/>
      <c r="AA10" s="256" t="s">
        <v>291</v>
      </c>
      <c r="AB10" s="256" t="s">
        <v>439</v>
      </c>
      <c r="AC10" s="256" t="s">
        <v>305</v>
      </c>
      <c r="AD10" s="256" t="s">
        <v>296</v>
      </c>
      <c r="AE10" s="258"/>
      <c r="AF10" s="258"/>
      <c r="AG10" s="258"/>
      <c r="AH10" s="256" t="s">
        <v>196</v>
      </c>
      <c r="AI10" s="257">
        <v>45498</v>
      </c>
      <c r="AJ10" s="258"/>
      <c r="AK10" s="258"/>
      <c r="AL10" s="258"/>
      <c r="AM10" s="258"/>
      <c r="AN10" s="256" t="s">
        <v>558</v>
      </c>
      <c r="AO10" s="258"/>
      <c r="AP10" s="258"/>
      <c r="AQ10" s="256" t="s">
        <v>558</v>
      </c>
      <c r="AR10" s="258"/>
      <c r="AS10" s="258"/>
      <c r="AT10" s="256" t="s">
        <v>285</v>
      </c>
    </row>
    <row r="11" spans="1:46" ht="12.75" customHeight="1" x14ac:dyDescent="0.35">
      <c r="A11" s="256" t="s">
        <v>587</v>
      </c>
      <c r="B11" s="256" t="s">
        <v>588</v>
      </c>
      <c r="C11" s="256" t="s">
        <v>589</v>
      </c>
      <c r="D11" s="257">
        <v>45505</v>
      </c>
      <c r="E11" s="256" t="s">
        <v>293</v>
      </c>
      <c r="F11" s="256" t="s">
        <v>294</v>
      </c>
      <c r="G11" s="256" t="s">
        <v>310</v>
      </c>
      <c r="H11" s="256" t="s">
        <v>554</v>
      </c>
      <c r="I11" s="256" t="s">
        <v>555</v>
      </c>
      <c r="J11" s="256" t="s">
        <v>556</v>
      </c>
      <c r="K11" s="256" t="s">
        <v>287</v>
      </c>
      <c r="L11" s="256" t="s">
        <v>557</v>
      </c>
      <c r="M11" s="256" t="s">
        <v>316</v>
      </c>
      <c r="N11" s="256" t="s">
        <v>447</v>
      </c>
      <c r="O11" s="256" t="s">
        <v>289</v>
      </c>
      <c r="P11" s="256" t="s">
        <v>311</v>
      </c>
      <c r="Q11" s="248">
        <v>14.75</v>
      </c>
      <c r="R11" s="256" t="s">
        <v>254</v>
      </c>
      <c r="S11" s="256" t="s">
        <v>590</v>
      </c>
      <c r="T11" s="256" t="s">
        <v>591</v>
      </c>
      <c r="U11" s="256" t="s">
        <v>200</v>
      </c>
      <c r="V11" s="256" t="s">
        <v>591</v>
      </c>
      <c r="W11" s="256"/>
      <c r="X11" s="256" t="s">
        <v>196</v>
      </c>
      <c r="Y11" s="258"/>
      <c r="Z11" s="258"/>
      <c r="AA11" s="256" t="s">
        <v>291</v>
      </c>
      <c r="AB11" s="256" t="s">
        <v>439</v>
      </c>
      <c r="AC11" s="256" t="s">
        <v>305</v>
      </c>
      <c r="AD11" s="256" t="s">
        <v>296</v>
      </c>
      <c r="AE11" s="258"/>
      <c r="AF11" s="258"/>
      <c r="AG11" s="258"/>
      <c r="AH11" s="256" t="s">
        <v>196</v>
      </c>
      <c r="AI11" s="257">
        <v>45498</v>
      </c>
      <c r="AJ11" s="258"/>
      <c r="AK11" s="258"/>
      <c r="AL11" s="258"/>
      <c r="AM11" s="258"/>
      <c r="AN11" s="256" t="s">
        <v>558</v>
      </c>
      <c r="AO11" s="258"/>
      <c r="AP11" s="258"/>
      <c r="AQ11" s="256" t="s">
        <v>558</v>
      </c>
      <c r="AR11" s="258"/>
      <c r="AS11" s="258"/>
      <c r="AT11" s="256" t="s">
        <v>285</v>
      </c>
    </row>
    <row r="12" spans="1:46" ht="12.75" customHeight="1" x14ac:dyDescent="0.35">
      <c r="A12" s="256" t="s">
        <v>587</v>
      </c>
      <c r="B12" s="256" t="s">
        <v>588</v>
      </c>
      <c r="C12" s="256" t="s">
        <v>589</v>
      </c>
      <c r="D12" s="257">
        <v>45505</v>
      </c>
      <c r="E12" s="256" t="s">
        <v>293</v>
      </c>
      <c r="F12" s="256" t="s">
        <v>294</v>
      </c>
      <c r="G12" s="256" t="s">
        <v>310</v>
      </c>
      <c r="H12" s="256" t="s">
        <v>554</v>
      </c>
      <c r="I12" s="256" t="s">
        <v>555</v>
      </c>
      <c r="J12" s="256" t="s">
        <v>556</v>
      </c>
      <c r="K12" s="256" t="s">
        <v>287</v>
      </c>
      <c r="L12" s="256" t="s">
        <v>557</v>
      </c>
      <c r="M12" s="256" t="s">
        <v>316</v>
      </c>
      <c r="N12" s="256" t="s">
        <v>447</v>
      </c>
      <c r="O12" s="256" t="s">
        <v>289</v>
      </c>
      <c r="P12" s="256" t="s">
        <v>311</v>
      </c>
      <c r="Q12" s="248">
        <v>8.1999999999999993</v>
      </c>
      <c r="R12" s="256" t="s">
        <v>249</v>
      </c>
      <c r="S12" s="256" t="s">
        <v>590</v>
      </c>
      <c r="T12" s="256" t="s">
        <v>591</v>
      </c>
      <c r="U12" s="256" t="s">
        <v>200</v>
      </c>
      <c r="V12" s="256" t="s">
        <v>591</v>
      </c>
      <c r="W12" s="256"/>
      <c r="X12" s="256" t="s">
        <v>196</v>
      </c>
      <c r="Y12" s="258"/>
      <c r="Z12" s="258"/>
      <c r="AA12" s="256" t="s">
        <v>291</v>
      </c>
      <c r="AB12" s="256" t="s">
        <v>439</v>
      </c>
      <c r="AC12" s="256" t="s">
        <v>305</v>
      </c>
      <c r="AD12" s="256" t="s">
        <v>296</v>
      </c>
      <c r="AE12" s="258"/>
      <c r="AF12" s="258"/>
      <c r="AG12" s="258"/>
      <c r="AH12" s="256" t="s">
        <v>196</v>
      </c>
      <c r="AI12" s="257">
        <v>45498</v>
      </c>
      <c r="AJ12" s="258"/>
      <c r="AK12" s="258"/>
      <c r="AL12" s="258"/>
      <c r="AM12" s="258"/>
      <c r="AN12" s="256" t="s">
        <v>558</v>
      </c>
      <c r="AO12" s="258"/>
      <c r="AP12" s="258"/>
      <c r="AQ12" s="256" t="s">
        <v>558</v>
      </c>
      <c r="AR12" s="258"/>
      <c r="AS12" s="258"/>
      <c r="AT12" s="256" t="s">
        <v>285</v>
      </c>
    </row>
    <row r="13" spans="1:46" ht="12.75" customHeight="1" x14ac:dyDescent="0.35">
      <c r="A13" s="256" t="s">
        <v>587</v>
      </c>
      <c r="B13" s="256" t="s">
        <v>595</v>
      </c>
      <c r="C13" s="256" t="s">
        <v>596</v>
      </c>
      <c r="D13" s="257">
        <v>45484</v>
      </c>
      <c r="E13" s="256" t="s">
        <v>293</v>
      </c>
      <c r="F13" s="256" t="s">
        <v>294</v>
      </c>
      <c r="G13" s="256" t="s">
        <v>297</v>
      </c>
      <c r="H13" s="256" t="s">
        <v>554</v>
      </c>
      <c r="I13" s="256" t="s">
        <v>555</v>
      </c>
      <c r="J13" s="256" t="s">
        <v>556</v>
      </c>
      <c r="K13" s="256" t="s">
        <v>287</v>
      </c>
      <c r="L13" s="256" t="s">
        <v>597</v>
      </c>
      <c r="M13" s="256" t="s">
        <v>288</v>
      </c>
      <c r="N13" s="256" t="s">
        <v>447</v>
      </c>
      <c r="O13" s="256" t="s">
        <v>289</v>
      </c>
      <c r="P13" s="256" t="s">
        <v>298</v>
      </c>
      <c r="Q13" s="248">
        <v>106.56</v>
      </c>
      <c r="R13" s="256" t="s">
        <v>299</v>
      </c>
      <c r="S13" s="256" t="s">
        <v>590</v>
      </c>
      <c r="T13" s="256" t="s">
        <v>591</v>
      </c>
      <c r="U13" s="256" t="s">
        <v>598</v>
      </c>
      <c r="V13" s="256" t="s">
        <v>701</v>
      </c>
      <c r="W13" s="256"/>
      <c r="X13" s="256" t="s">
        <v>599</v>
      </c>
      <c r="Y13" s="258"/>
      <c r="Z13" s="258"/>
      <c r="AA13" s="256" t="s">
        <v>291</v>
      </c>
      <c r="AB13" s="256" t="s">
        <v>440</v>
      </c>
      <c r="AC13" s="256" t="s">
        <v>295</v>
      </c>
      <c r="AD13" s="256" t="s">
        <v>296</v>
      </c>
      <c r="AE13" s="258"/>
      <c r="AF13" s="258"/>
      <c r="AG13" s="258"/>
      <c r="AH13" s="256" t="s">
        <v>599</v>
      </c>
      <c r="AI13" s="257">
        <v>45473</v>
      </c>
      <c r="AJ13" s="258"/>
      <c r="AK13" s="258"/>
      <c r="AL13" s="258"/>
      <c r="AM13" s="258"/>
      <c r="AN13" s="256" t="s">
        <v>558</v>
      </c>
      <c r="AO13" s="258"/>
      <c r="AP13" s="258"/>
      <c r="AQ13" s="256" t="s">
        <v>558</v>
      </c>
      <c r="AR13" s="258"/>
      <c r="AS13" s="258"/>
      <c r="AT13" s="256" t="s">
        <v>285</v>
      </c>
    </row>
    <row r="14" spans="1:46" ht="12.75" customHeight="1" x14ac:dyDescent="0.35">
      <c r="A14" s="256" t="s">
        <v>600</v>
      </c>
      <c r="B14" s="256" t="s">
        <v>601</v>
      </c>
      <c r="C14" s="256" t="s">
        <v>570</v>
      </c>
      <c r="D14" s="257">
        <v>45466</v>
      </c>
      <c r="E14" s="256" t="s">
        <v>293</v>
      </c>
      <c r="F14" s="256" t="s">
        <v>294</v>
      </c>
      <c r="G14" s="256" t="s">
        <v>571</v>
      </c>
      <c r="H14" s="256" t="s">
        <v>554</v>
      </c>
      <c r="I14" s="256" t="s">
        <v>555</v>
      </c>
      <c r="J14" s="256" t="s">
        <v>556</v>
      </c>
      <c r="K14" s="256" t="s">
        <v>287</v>
      </c>
      <c r="L14" s="256" t="s">
        <v>557</v>
      </c>
      <c r="M14" s="256" t="s">
        <v>316</v>
      </c>
      <c r="N14" s="256" t="s">
        <v>447</v>
      </c>
      <c r="O14" s="256" t="s">
        <v>289</v>
      </c>
      <c r="P14" s="256" t="s">
        <v>561</v>
      </c>
      <c r="Q14" s="248">
        <v>308.70999999999998</v>
      </c>
      <c r="R14" s="256" t="s">
        <v>349</v>
      </c>
      <c r="S14" s="256" t="s">
        <v>602</v>
      </c>
      <c r="T14" s="256" t="s">
        <v>603</v>
      </c>
      <c r="U14" s="256" t="s">
        <v>592</v>
      </c>
      <c r="V14" s="256" t="s">
        <v>604</v>
      </c>
      <c r="W14" s="256" t="s">
        <v>413</v>
      </c>
      <c r="X14" s="256" t="s">
        <v>562</v>
      </c>
      <c r="Y14" s="258"/>
      <c r="Z14" s="258"/>
      <c r="AA14" s="256" t="s">
        <v>291</v>
      </c>
      <c r="AB14" s="256" t="s">
        <v>439</v>
      </c>
      <c r="AC14" s="256" t="s">
        <v>305</v>
      </c>
      <c r="AD14" s="256" t="s">
        <v>296</v>
      </c>
      <c r="AE14" s="258"/>
      <c r="AF14" s="258"/>
      <c r="AG14" s="258"/>
      <c r="AH14" s="256" t="s">
        <v>562</v>
      </c>
      <c r="AI14" s="257">
        <v>45466</v>
      </c>
      <c r="AJ14" s="258"/>
      <c r="AK14" s="258"/>
      <c r="AL14" s="258"/>
      <c r="AM14" s="258"/>
      <c r="AN14" s="256" t="s">
        <v>558</v>
      </c>
      <c r="AO14" s="258"/>
      <c r="AP14" s="258"/>
      <c r="AQ14" s="256" t="s">
        <v>558</v>
      </c>
      <c r="AR14" s="258"/>
      <c r="AS14" s="258"/>
      <c r="AT14" s="256" t="s">
        <v>285</v>
      </c>
    </row>
    <row r="15" spans="1:46" ht="12.75" customHeight="1" x14ac:dyDescent="0.35">
      <c r="A15" s="256" t="s">
        <v>587</v>
      </c>
      <c r="B15" s="256" t="s">
        <v>588</v>
      </c>
      <c r="C15" s="256" t="s">
        <v>589</v>
      </c>
      <c r="D15" s="257">
        <v>45505</v>
      </c>
      <c r="E15" s="256" t="s">
        <v>293</v>
      </c>
      <c r="F15" s="256" t="s">
        <v>294</v>
      </c>
      <c r="G15" s="256" t="s">
        <v>310</v>
      </c>
      <c r="H15" s="256" t="s">
        <v>554</v>
      </c>
      <c r="I15" s="256" t="s">
        <v>555</v>
      </c>
      <c r="J15" s="256" t="s">
        <v>556</v>
      </c>
      <c r="K15" s="256" t="s">
        <v>287</v>
      </c>
      <c r="L15" s="256" t="s">
        <v>557</v>
      </c>
      <c r="M15" s="256" t="s">
        <v>316</v>
      </c>
      <c r="N15" s="256" t="s">
        <v>447</v>
      </c>
      <c r="O15" s="256" t="s">
        <v>289</v>
      </c>
      <c r="P15" s="256" t="s">
        <v>311</v>
      </c>
      <c r="Q15" s="248">
        <v>6.55</v>
      </c>
      <c r="R15" s="256" t="s">
        <v>215</v>
      </c>
      <c r="S15" s="256" t="s">
        <v>602</v>
      </c>
      <c r="T15" s="256" t="s">
        <v>603</v>
      </c>
      <c r="U15" s="256" t="s">
        <v>200</v>
      </c>
      <c r="V15" s="256" t="s">
        <v>200</v>
      </c>
      <c r="W15" s="256"/>
      <c r="X15" s="256" t="s">
        <v>196</v>
      </c>
      <c r="Y15" s="258"/>
      <c r="Z15" s="258"/>
      <c r="AA15" s="256" t="s">
        <v>291</v>
      </c>
      <c r="AB15" s="256" t="s">
        <v>439</v>
      </c>
      <c r="AC15" s="256" t="s">
        <v>305</v>
      </c>
      <c r="AD15" s="256" t="s">
        <v>296</v>
      </c>
      <c r="AE15" s="258"/>
      <c r="AF15" s="258"/>
      <c r="AG15" s="258"/>
      <c r="AH15" s="256" t="s">
        <v>196</v>
      </c>
      <c r="AI15" s="257">
        <v>45498</v>
      </c>
      <c r="AJ15" s="258"/>
      <c r="AK15" s="258"/>
      <c r="AL15" s="258"/>
      <c r="AM15" s="258"/>
      <c r="AN15" s="256" t="s">
        <v>558</v>
      </c>
      <c r="AO15" s="258"/>
      <c r="AP15" s="258"/>
      <c r="AQ15" s="256" t="s">
        <v>558</v>
      </c>
      <c r="AR15" s="258"/>
      <c r="AS15" s="258"/>
      <c r="AT15" s="256" t="s">
        <v>285</v>
      </c>
    </row>
    <row r="16" spans="1:46" ht="12.75" customHeight="1" x14ac:dyDescent="0.35">
      <c r="A16" s="256" t="s">
        <v>600</v>
      </c>
      <c r="B16" s="256" t="s">
        <v>601</v>
      </c>
      <c r="C16" s="256" t="s">
        <v>570</v>
      </c>
      <c r="D16" s="257">
        <v>45466</v>
      </c>
      <c r="E16" s="256" t="s">
        <v>293</v>
      </c>
      <c r="F16" s="256" t="s">
        <v>294</v>
      </c>
      <c r="G16" s="256" t="s">
        <v>571</v>
      </c>
      <c r="H16" s="256" t="s">
        <v>554</v>
      </c>
      <c r="I16" s="256" t="s">
        <v>555</v>
      </c>
      <c r="J16" s="256" t="s">
        <v>556</v>
      </c>
      <c r="K16" s="256" t="s">
        <v>287</v>
      </c>
      <c r="L16" s="256" t="s">
        <v>557</v>
      </c>
      <c r="M16" s="256" t="s">
        <v>316</v>
      </c>
      <c r="N16" s="256" t="s">
        <v>447</v>
      </c>
      <c r="O16" s="256" t="s">
        <v>289</v>
      </c>
      <c r="P16" s="256" t="s">
        <v>561</v>
      </c>
      <c r="Q16" s="248">
        <v>412.45</v>
      </c>
      <c r="R16" s="256" t="s">
        <v>354</v>
      </c>
      <c r="S16" s="256" t="s">
        <v>605</v>
      </c>
      <c r="T16" s="256" t="s">
        <v>606</v>
      </c>
      <c r="U16" s="256" t="s">
        <v>592</v>
      </c>
      <c r="V16" s="256" t="s">
        <v>607</v>
      </c>
      <c r="W16" s="256" t="s">
        <v>416</v>
      </c>
      <c r="X16" s="256" t="s">
        <v>562</v>
      </c>
      <c r="Y16" s="258"/>
      <c r="Z16" s="258"/>
      <c r="AA16" s="256" t="s">
        <v>291</v>
      </c>
      <c r="AB16" s="256" t="s">
        <v>439</v>
      </c>
      <c r="AC16" s="256" t="s">
        <v>305</v>
      </c>
      <c r="AD16" s="256" t="s">
        <v>296</v>
      </c>
      <c r="AE16" s="258"/>
      <c r="AF16" s="258"/>
      <c r="AG16" s="258"/>
      <c r="AH16" s="256" t="s">
        <v>562</v>
      </c>
      <c r="AI16" s="257">
        <v>45466</v>
      </c>
      <c r="AJ16" s="258"/>
      <c r="AK16" s="258"/>
      <c r="AL16" s="258"/>
      <c r="AM16" s="258"/>
      <c r="AN16" s="256" t="s">
        <v>558</v>
      </c>
      <c r="AO16" s="258"/>
      <c r="AP16" s="258"/>
      <c r="AQ16" s="256" t="s">
        <v>558</v>
      </c>
      <c r="AR16" s="258"/>
      <c r="AS16" s="258"/>
      <c r="AT16" s="256" t="s">
        <v>285</v>
      </c>
    </row>
    <row r="17" spans="1:46" ht="12.75" customHeight="1" x14ac:dyDescent="0.35">
      <c r="A17" s="256" t="s">
        <v>587</v>
      </c>
      <c r="B17" s="256" t="s">
        <v>588</v>
      </c>
      <c r="C17" s="256" t="s">
        <v>589</v>
      </c>
      <c r="D17" s="257">
        <v>45505</v>
      </c>
      <c r="E17" s="256" t="s">
        <v>293</v>
      </c>
      <c r="F17" s="256" t="s">
        <v>294</v>
      </c>
      <c r="G17" s="256" t="s">
        <v>310</v>
      </c>
      <c r="H17" s="256" t="s">
        <v>554</v>
      </c>
      <c r="I17" s="256" t="s">
        <v>555</v>
      </c>
      <c r="J17" s="256" t="s">
        <v>556</v>
      </c>
      <c r="K17" s="256" t="s">
        <v>287</v>
      </c>
      <c r="L17" s="256" t="s">
        <v>593</v>
      </c>
      <c r="M17" s="256" t="s">
        <v>169</v>
      </c>
      <c r="N17" s="256" t="s">
        <v>447</v>
      </c>
      <c r="O17" s="256" t="s">
        <v>289</v>
      </c>
      <c r="P17" s="256" t="s">
        <v>311</v>
      </c>
      <c r="Q17" s="248">
        <v>145.07</v>
      </c>
      <c r="R17" s="256" t="s">
        <v>210</v>
      </c>
      <c r="S17" s="256" t="s">
        <v>605</v>
      </c>
      <c r="T17" s="256" t="s">
        <v>606</v>
      </c>
      <c r="U17" s="256" t="s">
        <v>169</v>
      </c>
      <c r="V17" s="256" t="s">
        <v>608</v>
      </c>
      <c r="W17" s="256" t="s">
        <v>416</v>
      </c>
      <c r="X17" s="256" t="s">
        <v>196</v>
      </c>
      <c r="Y17" s="258"/>
      <c r="Z17" s="258"/>
      <c r="AA17" s="256" t="s">
        <v>291</v>
      </c>
      <c r="AB17" s="256" t="s">
        <v>439</v>
      </c>
      <c r="AC17" s="256" t="s">
        <v>305</v>
      </c>
      <c r="AD17" s="256" t="s">
        <v>296</v>
      </c>
      <c r="AE17" s="258"/>
      <c r="AF17" s="258"/>
      <c r="AG17" s="258"/>
      <c r="AH17" s="256" t="s">
        <v>196</v>
      </c>
      <c r="AI17" s="257">
        <v>45498</v>
      </c>
      <c r="AJ17" s="258"/>
      <c r="AK17" s="258"/>
      <c r="AL17" s="258"/>
      <c r="AM17" s="258"/>
      <c r="AN17" s="256" t="s">
        <v>558</v>
      </c>
      <c r="AO17" s="258"/>
      <c r="AP17" s="258"/>
      <c r="AQ17" s="256" t="s">
        <v>558</v>
      </c>
      <c r="AR17" s="258"/>
      <c r="AS17" s="258"/>
      <c r="AT17" s="256" t="s">
        <v>285</v>
      </c>
    </row>
    <row r="18" spans="1:46" ht="12.75" customHeight="1" x14ac:dyDescent="0.35">
      <c r="A18" s="256" t="s">
        <v>587</v>
      </c>
      <c r="B18" s="256" t="s">
        <v>588</v>
      </c>
      <c r="C18" s="256" t="s">
        <v>589</v>
      </c>
      <c r="D18" s="257">
        <v>45505</v>
      </c>
      <c r="E18" s="256" t="s">
        <v>293</v>
      </c>
      <c r="F18" s="256" t="s">
        <v>294</v>
      </c>
      <c r="G18" s="256" t="s">
        <v>310</v>
      </c>
      <c r="H18" s="256" t="s">
        <v>554</v>
      </c>
      <c r="I18" s="256" t="s">
        <v>555</v>
      </c>
      <c r="J18" s="256" t="s">
        <v>556</v>
      </c>
      <c r="K18" s="256" t="s">
        <v>287</v>
      </c>
      <c r="L18" s="256" t="s">
        <v>557</v>
      </c>
      <c r="M18" s="256" t="s">
        <v>316</v>
      </c>
      <c r="N18" s="256" t="s">
        <v>447</v>
      </c>
      <c r="O18" s="256" t="s">
        <v>289</v>
      </c>
      <c r="P18" s="256" t="s">
        <v>311</v>
      </c>
      <c r="Q18" s="248">
        <v>51.35</v>
      </c>
      <c r="R18" s="256" t="s">
        <v>217</v>
      </c>
      <c r="S18" s="256" t="s">
        <v>605</v>
      </c>
      <c r="T18" s="256" t="s">
        <v>606</v>
      </c>
      <c r="U18" s="256" t="s">
        <v>200</v>
      </c>
      <c r="V18" s="256" t="s">
        <v>200</v>
      </c>
      <c r="W18" s="256"/>
      <c r="X18" s="256" t="s">
        <v>196</v>
      </c>
      <c r="Y18" s="258"/>
      <c r="Z18" s="258"/>
      <c r="AA18" s="256" t="s">
        <v>291</v>
      </c>
      <c r="AB18" s="256" t="s">
        <v>439</v>
      </c>
      <c r="AC18" s="256" t="s">
        <v>305</v>
      </c>
      <c r="AD18" s="256" t="s">
        <v>296</v>
      </c>
      <c r="AE18" s="258"/>
      <c r="AF18" s="258"/>
      <c r="AG18" s="258"/>
      <c r="AH18" s="256" t="s">
        <v>196</v>
      </c>
      <c r="AI18" s="257">
        <v>45498</v>
      </c>
      <c r="AJ18" s="258"/>
      <c r="AK18" s="258"/>
      <c r="AL18" s="258"/>
      <c r="AM18" s="258"/>
      <c r="AN18" s="256" t="s">
        <v>558</v>
      </c>
      <c r="AO18" s="258"/>
      <c r="AP18" s="258"/>
      <c r="AQ18" s="256" t="s">
        <v>558</v>
      </c>
      <c r="AR18" s="258"/>
      <c r="AS18" s="258"/>
      <c r="AT18" s="256" t="s">
        <v>285</v>
      </c>
    </row>
    <row r="19" spans="1:46" ht="12.75" customHeight="1" x14ac:dyDescent="0.35">
      <c r="A19" s="256" t="s">
        <v>587</v>
      </c>
      <c r="B19" s="256" t="s">
        <v>609</v>
      </c>
      <c r="C19" s="256" t="s">
        <v>487</v>
      </c>
      <c r="D19" s="257">
        <v>45589</v>
      </c>
      <c r="E19" s="256" t="s">
        <v>293</v>
      </c>
      <c r="F19" s="256" t="s">
        <v>294</v>
      </c>
      <c r="G19" s="256" t="s">
        <v>486</v>
      </c>
      <c r="H19" s="256" t="s">
        <v>554</v>
      </c>
      <c r="I19" s="256" t="s">
        <v>555</v>
      </c>
      <c r="J19" s="256" t="s">
        <v>556</v>
      </c>
      <c r="K19" s="256" t="s">
        <v>287</v>
      </c>
      <c r="L19" s="256" t="s">
        <v>557</v>
      </c>
      <c r="M19" s="256" t="s">
        <v>316</v>
      </c>
      <c r="N19" s="256" t="s">
        <v>447</v>
      </c>
      <c r="O19" s="256" t="s">
        <v>289</v>
      </c>
      <c r="P19" s="256" t="s">
        <v>488</v>
      </c>
      <c r="Q19" s="248">
        <v>8.1999999999999993</v>
      </c>
      <c r="R19" s="256" t="s">
        <v>489</v>
      </c>
      <c r="S19" s="256" t="s">
        <v>605</v>
      </c>
      <c r="T19" s="256" t="s">
        <v>606</v>
      </c>
      <c r="U19" s="256" t="s">
        <v>200</v>
      </c>
      <c r="V19" s="256" t="s">
        <v>200</v>
      </c>
      <c r="W19" s="256"/>
      <c r="X19" s="256" t="s">
        <v>490</v>
      </c>
      <c r="Y19" s="258"/>
      <c r="Z19" s="258"/>
      <c r="AA19" s="256" t="s">
        <v>291</v>
      </c>
      <c r="AB19" s="256" t="s">
        <v>439</v>
      </c>
      <c r="AC19" s="256" t="s">
        <v>305</v>
      </c>
      <c r="AD19" s="256" t="s">
        <v>296</v>
      </c>
      <c r="AE19" s="258"/>
      <c r="AF19" s="258"/>
      <c r="AG19" s="258"/>
      <c r="AH19" s="256" t="s">
        <v>490</v>
      </c>
      <c r="AI19" s="257">
        <v>45589</v>
      </c>
      <c r="AJ19" s="258"/>
      <c r="AK19" s="258"/>
      <c r="AL19" s="258"/>
      <c r="AM19" s="258"/>
      <c r="AN19" s="256" t="s">
        <v>558</v>
      </c>
      <c r="AO19" s="258"/>
      <c r="AP19" s="258"/>
      <c r="AQ19" s="256" t="s">
        <v>558</v>
      </c>
      <c r="AR19" s="258"/>
      <c r="AS19" s="258"/>
      <c r="AT19" s="256" t="s">
        <v>285</v>
      </c>
    </row>
    <row r="20" spans="1:46" ht="12.75" customHeight="1" x14ac:dyDescent="0.35">
      <c r="A20" s="256" t="s">
        <v>587</v>
      </c>
      <c r="B20" s="256" t="s">
        <v>588</v>
      </c>
      <c r="C20" s="256" t="s">
        <v>589</v>
      </c>
      <c r="D20" s="257">
        <v>45516</v>
      </c>
      <c r="E20" s="256" t="s">
        <v>293</v>
      </c>
      <c r="F20" s="256" t="s">
        <v>294</v>
      </c>
      <c r="G20" s="256" t="s">
        <v>286</v>
      </c>
      <c r="H20" s="256" t="s">
        <v>554</v>
      </c>
      <c r="I20" s="256" t="s">
        <v>555</v>
      </c>
      <c r="J20" s="256" t="s">
        <v>556</v>
      </c>
      <c r="K20" s="256" t="s">
        <v>287</v>
      </c>
      <c r="L20" s="256" t="s">
        <v>597</v>
      </c>
      <c r="M20" s="256" t="s">
        <v>288</v>
      </c>
      <c r="N20" s="256" t="s">
        <v>447</v>
      </c>
      <c r="O20" s="256" t="s">
        <v>289</v>
      </c>
      <c r="P20" s="256" t="s">
        <v>290</v>
      </c>
      <c r="Q20" s="248">
        <v>51.74</v>
      </c>
      <c r="R20" s="256" t="s">
        <v>292</v>
      </c>
      <c r="S20" s="256" t="s">
        <v>605</v>
      </c>
      <c r="T20" s="256" t="s">
        <v>606</v>
      </c>
      <c r="U20" s="256" t="s">
        <v>598</v>
      </c>
      <c r="V20" s="256" t="s">
        <v>342</v>
      </c>
      <c r="W20" s="256"/>
      <c r="X20" s="256" t="s">
        <v>610</v>
      </c>
      <c r="Y20" s="258"/>
      <c r="Z20" s="258"/>
      <c r="AA20" s="256" t="s">
        <v>291</v>
      </c>
      <c r="AB20" s="256" t="s">
        <v>440</v>
      </c>
      <c r="AC20" s="256" t="s">
        <v>295</v>
      </c>
      <c r="AD20" s="256" t="s">
        <v>296</v>
      </c>
      <c r="AE20" s="258"/>
      <c r="AF20" s="258"/>
      <c r="AG20" s="258"/>
      <c r="AH20" s="256" t="s">
        <v>610</v>
      </c>
      <c r="AI20" s="257">
        <v>45504</v>
      </c>
      <c r="AJ20" s="258"/>
      <c r="AK20" s="258"/>
      <c r="AL20" s="258"/>
      <c r="AM20" s="258"/>
      <c r="AN20" s="256" t="s">
        <v>558</v>
      </c>
      <c r="AO20" s="258"/>
      <c r="AP20" s="258"/>
      <c r="AQ20" s="256" t="s">
        <v>558</v>
      </c>
      <c r="AR20" s="258"/>
      <c r="AS20" s="258"/>
      <c r="AT20" s="256" t="s">
        <v>285</v>
      </c>
    </row>
    <row r="21" spans="1:46" ht="12.75" customHeight="1" x14ac:dyDescent="0.35">
      <c r="A21" s="256" t="s">
        <v>587</v>
      </c>
      <c r="B21" s="256" t="s">
        <v>609</v>
      </c>
      <c r="C21" s="256" t="s">
        <v>487</v>
      </c>
      <c r="D21" s="257">
        <v>45589</v>
      </c>
      <c r="E21" s="256" t="s">
        <v>293</v>
      </c>
      <c r="F21" s="256" t="s">
        <v>294</v>
      </c>
      <c r="G21" s="256" t="s">
        <v>486</v>
      </c>
      <c r="H21" s="256" t="s">
        <v>554</v>
      </c>
      <c r="I21" s="256" t="s">
        <v>555</v>
      </c>
      <c r="J21" s="256" t="s">
        <v>556</v>
      </c>
      <c r="K21" s="256" t="s">
        <v>287</v>
      </c>
      <c r="L21" s="256" t="s">
        <v>594</v>
      </c>
      <c r="M21" s="256" t="s">
        <v>312</v>
      </c>
      <c r="N21" s="256" t="s">
        <v>447</v>
      </c>
      <c r="O21" s="256" t="s">
        <v>289</v>
      </c>
      <c r="P21" s="256" t="s">
        <v>488</v>
      </c>
      <c r="Q21" s="248">
        <v>329.65</v>
      </c>
      <c r="R21" s="256" t="s">
        <v>499</v>
      </c>
      <c r="S21" s="256" t="s">
        <v>611</v>
      </c>
      <c r="T21" s="256" t="s">
        <v>612</v>
      </c>
      <c r="U21" s="256" t="s">
        <v>240</v>
      </c>
      <c r="V21" s="256" t="s">
        <v>613</v>
      </c>
      <c r="W21" s="256" t="s">
        <v>415</v>
      </c>
      <c r="X21" s="256" t="s">
        <v>490</v>
      </c>
      <c r="Y21" s="258"/>
      <c r="Z21" s="258"/>
      <c r="AA21" s="256" t="s">
        <v>291</v>
      </c>
      <c r="AB21" s="256" t="s">
        <v>439</v>
      </c>
      <c r="AC21" s="256" t="s">
        <v>305</v>
      </c>
      <c r="AD21" s="256" t="s">
        <v>296</v>
      </c>
      <c r="AE21" s="258"/>
      <c r="AF21" s="258"/>
      <c r="AG21" s="258"/>
      <c r="AH21" s="256" t="s">
        <v>490</v>
      </c>
      <c r="AI21" s="257">
        <v>45589</v>
      </c>
      <c r="AJ21" s="258"/>
      <c r="AK21" s="258"/>
      <c r="AL21" s="258"/>
      <c r="AM21" s="258"/>
      <c r="AN21" s="256" t="s">
        <v>558</v>
      </c>
      <c r="AO21" s="258"/>
      <c r="AP21" s="258"/>
      <c r="AQ21" s="256" t="s">
        <v>558</v>
      </c>
      <c r="AR21" s="258"/>
      <c r="AS21" s="258"/>
      <c r="AT21" s="256" t="s">
        <v>285</v>
      </c>
    </row>
    <row r="22" spans="1:46" ht="12.75" customHeight="1" x14ac:dyDescent="0.35">
      <c r="A22" s="256" t="s">
        <v>600</v>
      </c>
      <c r="B22" s="256" t="s">
        <v>601</v>
      </c>
      <c r="C22" s="256" t="s">
        <v>570</v>
      </c>
      <c r="D22" s="257">
        <v>45466</v>
      </c>
      <c r="E22" s="256" t="s">
        <v>293</v>
      </c>
      <c r="F22" s="256" t="s">
        <v>294</v>
      </c>
      <c r="G22" s="256" t="s">
        <v>571</v>
      </c>
      <c r="H22" s="256" t="s">
        <v>554</v>
      </c>
      <c r="I22" s="256" t="s">
        <v>555</v>
      </c>
      <c r="J22" s="256" t="s">
        <v>556</v>
      </c>
      <c r="K22" s="256" t="s">
        <v>287</v>
      </c>
      <c r="L22" s="256" t="s">
        <v>557</v>
      </c>
      <c r="M22" s="256" t="s">
        <v>316</v>
      </c>
      <c r="N22" s="256" t="s">
        <v>447</v>
      </c>
      <c r="O22" s="256" t="s">
        <v>289</v>
      </c>
      <c r="P22" s="256" t="s">
        <v>561</v>
      </c>
      <c r="Q22" s="248">
        <v>377.87</v>
      </c>
      <c r="R22" s="256" t="s">
        <v>352</v>
      </c>
      <c r="S22" s="256" t="s">
        <v>614</v>
      </c>
      <c r="T22" s="256" t="s">
        <v>615</v>
      </c>
      <c r="U22" s="256" t="s">
        <v>592</v>
      </c>
      <c r="V22" s="256" t="s">
        <v>616</v>
      </c>
      <c r="W22" s="256" t="s">
        <v>417</v>
      </c>
      <c r="X22" s="256" t="s">
        <v>562</v>
      </c>
      <c r="Y22" s="258"/>
      <c r="Z22" s="258"/>
      <c r="AA22" s="256" t="s">
        <v>291</v>
      </c>
      <c r="AB22" s="256" t="s">
        <v>439</v>
      </c>
      <c r="AC22" s="256" t="s">
        <v>305</v>
      </c>
      <c r="AD22" s="256" t="s">
        <v>296</v>
      </c>
      <c r="AE22" s="258"/>
      <c r="AF22" s="258"/>
      <c r="AG22" s="258"/>
      <c r="AH22" s="256" t="s">
        <v>562</v>
      </c>
      <c r="AI22" s="257">
        <v>45466</v>
      </c>
      <c r="AJ22" s="258"/>
      <c r="AK22" s="258"/>
      <c r="AL22" s="258"/>
      <c r="AM22" s="258"/>
      <c r="AN22" s="256" t="s">
        <v>558</v>
      </c>
      <c r="AO22" s="258"/>
      <c r="AP22" s="258"/>
      <c r="AQ22" s="256" t="s">
        <v>558</v>
      </c>
      <c r="AR22" s="258"/>
      <c r="AS22" s="258"/>
      <c r="AT22" s="256" t="s">
        <v>285</v>
      </c>
    </row>
    <row r="23" spans="1:46" ht="12.75" customHeight="1" x14ac:dyDescent="0.35">
      <c r="A23" s="256" t="s">
        <v>587</v>
      </c>
      <c r="B23" s="256" t="s">
        <v>588</v>
      </c>
      <c r="C23" s="256" t="s">
        <v>589</v>
      </c>
      <c r="D23" s="257">
        <v>45505</v>
      </c>
      <c r="E23" s="256" t="s">
        <v>293</v>
      </c>
      <c r="F23" s="256" t="s">
        <v>294</v>
      </c>
      <c r="G23" s="256" t="s">
        <v>310</v>
      </c>
      <c r="H23" s="256" t="s">
        <v>554</v>
      </c>
      <c r="I23" s="256" t="s">
        <v>555</v>
      </c>
      <c r="J23" s="256" t="s">
        <v>556</v>
      </c>
      <c r="K23" s="256" t="s">
        <v>287</v>
      </c>
      <c r="L23" s="256" t="s">
        <v>557</v>
      </c>
      <c r="M23" s="256" t="s">
        <v>316</v>
      </c>
      <c r="N23" s="256" t="s">
        <v>447</v>
      </c>
      <c r="O23" s="256" t="s">
        <v>289</v>
      </c>
      <c r="P23" s="256" t="s">
        <v>311</v>
      </c>
      <c r="Q23" s="248">
        <v>6.55</v>
      </c>
      <c r="R23" s="256" t="s">
        <v>219</v>
      </c>
      <c r="S23" s="256" t="s">
        <v>614</v>
      </c>
      <c r="T23" s="256" t="s">
        <v>615</v>
      </c>
      <c r="U23" s="256" t="s">
        <v>200</v>
      </c>
      <c r="V23" s="256" t="s">
        <v>200</v>
      </c>
      <c r="W23" s="256"/>
      <c r="X23" s="256" t="s">
        <v>196</v>
      </c>
      <c r="Y23" s="258"/>
      <c r="Z23" s="258"/>
      <c r="AA23" s="256" t="s">
        <v>291</v>
      </c>
      <c r="AB23" s="256" t="s">
        <v>439</v>
      </c>
      <c r="AC23" s="256" t="s">
        <v>305</v>
      </c>
      <c r="AD23" s="256" t="s">
        <v>296</v>
      </c>
      <c r="AE23" s="258"/>
      <c r="AF23" s="258"/>
      <c r="AG23" s="258"/>
      <c r="AH23" s="256" t="s">
        <v>196</v>
      </c>
      <c r="AI23" s="257">
        <v>45498</v>
      </c>
      <c r="AJ23" s="258"/>
      <c r="AK23" s="258"/>
      <c r="AL23" s="258"/>
      <c r="AM23" s="258"/>
      <c r="AN23" s="256" t="s">
        <v>558</v>
      </c>
      <c r="AO23" s="258"/>
      <c r="AP23" s="258"/>
      <c r="AQ23" s="256" t="s">
        <v>558</v>
      </c>
      <c r="AR23" s="258"/>
      <c r="AS23" s="258"/>
      <c r="AT23" s="256" t="s">
        <v>285</v>
      </c>
    </row>
    <row r="24" spans="1:46" ht="12.75" customHeight="1" x14ac:dyDescent="0.35">
      <c r="A24" s="256" t="s">
        <v>587</v>
      </c>
      <c r="B24" s="256" t="s">
        <v>588</v>
      </c>
      <c r="C24" s="256" t="s">
        <v>589</v>
      </c>
      <c r="D24" s="257">
        <v>45516</v>
      </c>
      <c r="E24" s="256" t="s">
        <v>293</v>
      </c>
      <c r="F24" s="256" t="s">
        <v>294</v>
      </c>
      <c r="G24" s="256" t="s">
        <v>286</v>
      </c>
      <c r="H24" s="256" t="s">
        <v>554</v>
      </c>
      <c r="I24" s="256" t="s">
        <v>555</v>
      </c>
      <c r="J24" s="256" t="s">
        <v>556</v>
      </c>
      <c r="K24" s="256" t="s">
        <v>287</v>
      </c>
      <c r="L24" s="256" t="s">
        <v>597</v>
      </c>
      <c r="M24" s="256" t="s">
        <v>288</v>
      </c>
      <c r="N24" s="256" t="s">
        <v>447</v>
      </c>
      <c r="O24" s="256" t="s">
        <v>289</v>
      </c>
      <c r="P24" s="256" t="s">
        <v>290</v>
      </c>
      <c r="Q24" s="248">
        <v>55.1</v>
      </c>
      <c r="R24" s="256" t="s">
        <v>292</v>
      </c>
      <c r="S24" s="256" t="s">
        <v>614</v>
      </c>
      <c r="T24" s="256" t="s">
        <v>615</v>
      </c>
      <c r="U24" s="256" t="s">
        <v>598</v>
      </c>
      <c r="V24" s="256" t="s">
        <v>342</v>
      </c>
      <c r="W24" s="256"/>
      <c r="X24" s="256" t="s">
        <v>610</v>
      </c>
      <c r="Y24" s="258"/>
      <c r="Z24" s="258"/>
      <c r="AA24" s="256" t="s">
        <v>291</v>
      </c>
      <c r="AB24" s="256" t="s">
        <v>440</v>
      </c>
      <c r="AC24" s="256" t="s">
        <v>295</v>
      </c>
      <c r="AD24" s="256" t="s">
        <v>296</v>
      </c>
      <c r="AE24" s="258"/>
      <c r="AF24" s="258"/>
      <c r="AG24" s="258"/>
      <c r="AH24" s="256" t="s">
        <v>610</v>
      </c>
      <c r="AI24" s="257">
        <v>45504</v>
      </c>
      <c r="AJ24" s="258"/>
      <c r="AK24" s="258"/>
      <c r="AL24" s="258"/>
      <c r="AM24" s="258"/>
      <c r="AN24" s="256" t="s">
        <v>558</v>
      </c>
      <c r="AO24" s="258"/>
      <c r="AP24" s="258"/>
      <c r="AQ24" s="256" t="s">
        <v>558</v>
      </c>
      <c r="AR24" s="258"/>
      <c r="AS24" s="258"/>
      <c r="AT24" s="256" t="s">
        <v>285</v>
      </c>
    </row>
    <row r="25" spans="1:46" ht="12.75" customHeight="1" x14ac:dyDescent="0.35">
      <c r="A25" s="256" t="s">
        <v>587</v>
      </c>
      <c r="B25" s="256" t="s">
        <v>588</v>
      </c>
      <c r="C25" s="256" t="s">
        <v>589</v>
      </c>
      <c r="D25" s="257">
        <v>45529</v>
      </c>
      <c r="E25" s="256" t="s">
        <v>293</v>
      </c>
      <c r="F25" s="256" t="s">
        <v>294</v>
      </c>
      <c r="G25" s="256" t="s">
        <v>301</v>
      </c>
      <c r="H25" s="256" t="s">
        <v>554</v>
      </c>
      <c r="I25" s="256" t="s">
        <v>555</v>
      </c>
      <c r="J25" s="256" t="s">
        <v>556</v>
      </c>
      <c r="K25" s="256" t="s">
        <v>287</v>
      </c>
      <c r="L25" s="256" t="s">
        <v>557</v>
      </c>
      <c r="M25" s="256" t="s">
        <v>316</v>
      </c>
      <c r="N25" s="256" t="s">
        <v>447</v>
      </c>
      <c r="O25" s="256" t="s">
        <v>289</v>
      </c>
      <c r="P25" s="256" t="s">
        <v>302</v>
      </c>
      <c r="Q25" s="248">
        <v>-178.8</v>
      </c>
      <c r="R25" s="256" t="s">
        <v>325</v>
      </c>
      <c r="S25" s="256" t="s">
        <v>617</v>
      </c>
      <c r="T25" s="256" t="s">
        <v>618</v>
      </c>
      <c r="U25" s="256" t="s">
        <v>592</v>
      </c>
      <c r="V25" s="256" t="s">
        <v>424</v>
      </c>
      <c r="W25" s="256"/>
      <c r="X25" s="256" t="s">
        <v>304</v>
      </c>
      <c r="Y25" s="258"/>
      <c r="Z25" s="258"/>
      <c r="AA25" s="256" t="s">
        <v>291</v>
      </c>
      <c r="AB25" s="256" t="s">
        <v>439</v>
      </c>
      <c r="AC25" s="256" t="s">
        <v>305</v>
      </c>
      <c r="AD25" s="256" t="s">
        <v>296</v>
      </c>
      <c r="AE25" s="258"/>
      <c r="AF25" s="258"/>
      <c r="AG25" s="258"/>
      <c r="AH25" s="256" t="s">
        <v>304</v>
      </c>
      <c r="AI25" s="257">
        <v>45529</v>
      </c>
      <c r="AJ25" s="258"/>
      <c r="AK25" s="258"/>
      <c r="AL25" s="258"/>
      <c r="AM25" s="258"/>
      <c r="AN25" s="256" t="s">
        <v>558</v>
      </c>
      <c r="AO25" s="258"/>
      <c r="AP25" s="258"/>
      <c r="AQ25" s="256" t="s">
        <v>558</v>
      </c>
      <c r="AR25" s="258"/>
      <c r="AS25" s="258"/>
      <c r="AT25" s="256" t="s">
        <v>285</v>
      </c>
    </row>
    <row r="26" spans="1:46" ht="12.75" customHeight="1" x14ac:dyDescent="0.35">
      <c r="A26" s="256" t="s">
        <v>587</v>
      </c>
      <c r="B26" s="256" t="s">
        <v>588</v>
      </c>
      <c r="C26" s="256" t="s">
        <v>589</v>
      </c>
      <c r="D26" s="257">
        <v>45532</v>
      </c>
      <c r="E26" s="256" t="s">
        <v>293</v>
      </c>
      <c r="F26" s="256" t="s">
        <v>294</v>
      </c>
      <c r="G26" s="256" t="s">
        <v>307</v>
      </c>
      <c r="H26" s="256" t="s">
        <v>554</v>
      </c>
      <c r="I26" s="256" t="s">
        <v>555</v>
      </c>
      <c r="J26" s="256" t="s">
        <v>556</v>
      </c>
      <c r="K26" s="256" t="s">
        <v>287</v>
      </c>
      <c r="L26" s="256" t="s">
        <v>557</v>
      </c>
      <c r="M26" s="256" t="s">
        <v>316</v>
      </c>
      <c r="N26" s="256" t="s">
        <v>447</v>
      </c>
      <c r="O26" s="256" t="s">
        <v>289</v>
      </c>
      <c r="P26" s="256" t="s">
        <v>308</v>
      </c>
      <c r="Q26" s="248">
        <v>-178.8</v>
      </c>
      <c r="R26" s="256" t="s">
        <v>325</v>
      </c>
      <c r="S26" s="256" t="s">
        <v>617</v>
      </c>
      <c r="T26" s="256" t="s">
        <v>618</v>
      </c>
      <c r="U26" s="256" t="s">
        <v>592</v>
      </c>
      <c r="V26" s="256" t="s">
        <v>424</v>
      </c>
      <c r="W26" s="256"/>
      <c r="X26" s="256" t="s">
        <v>309</v>
      </c>
      <c r="Y26" s="258"/>
      <c r="Z26" s="258"/>
      <c r="AA26" s="256" t="s">
        <v>291</v>
      </c>
      <c r="AB26" s="256" t="s">
        <v>439</v>
      </c>
      <c r="AC26" s="256" t="s">
        <v>305</v>
      </c>
      <c r="AD26" s="256" t="s">
        <v>296</v>
      </c>
      <c r="AE26" s="258"/>
      <c r="AF26" s="258"/>
      <c r="AG26" s="258"/>
      <c r="AH26" s="256" t="s">
        <v>309</v>
      </c>
      <c r="AI26" s="257">
        <v>45529</v>
      </c>
      <c r="AJ26" s="258"/>
      <c r="AK26" s="258"/>
      <c r="AL26" s="258"/>
      <c r="AM26" s="258"/>
      <c r="AN26" s="256" t="s">
        <v>558</v>
      </c>
      <c r="AO26" s="258"/>
      <c r="AP26" s="258"/>
      <c r="AQ26" s="256" t="s">
        <v>558</v>
      </c>
      <c r="AR26" s="258"/>
      <c r="AS26" s="258"/>
      <c r="AT26" s="256" t="s">
        <v>285</v>
      </c>
    </row>
    <row r="27" spans="1:46" ht="12.75" customHeight="1" x14ac:dyDescent="0.35">
      <c r="A27" s="256" t="s">
        <v>587</v>
      </c>
      <c r="B27" s="256" t="s">
        <v>588</v>
      </c>
      <c r="C27" s="256" t="s">
        <v>589</v>
      </c>
      <c r="D27" s="257">
        <v>45532</v>
      </c>
      <c r="E27" s="256" t="s">
        <v>293</v>
      </c>
      <c r="F27" s="256" t="s">
        <v>294</v>
      </c>
      <c r="G27" s="256" t="s">
        <v>307</v>
      </c>
      <c r="H27" s="256" t="s">
        <v>554</v>
      </c>
      <c r="I27" s="256" t="s">
        <v>555</v>
      </c>
      <c r="J27" s="256" t="s">
        <v>556</v>
      </c>
      <c r="K27" s="256" t="s">
        <v>287</v>
      </c>
      <c r="L27" s="256" t="s">
        <v>557</v>
      </c>
      <c r="M27" s="256" t="s">
        <v>316</v>
      </c>
      <c r="N27" s="256" t="s">
        <v>447</v>
      </c>
      <c r="O27" s="256" t="s">
        <v>289</v>
      </c>
      <c r="P27" s="256" t="s">
        <v>308</v>
      </c>
      <c r="Q27" s="248">
        <v>178.8</v>
      </c>
      <c r="R27" s="256" t="s">
        <v>325</v>
      </c>
      <c r="S27" s="256" t="s">
        <v>617</v>
      </c>
      <c r="T27" s="256" t="s">
        <v>618</v>
      </c>
      <c r="U27" s="256" t="s">
        <v>592</v>
      </c>
      <c r="V27" s="256" t="s">
        <v>424</v>
      </c>
      <c r="W27" s="256"/>
      <c r="X27" s="256" t="s">
        <v>309</v>
      </c>
      <c r="Y27" s="258"/>
      <c r="Z27" s="258"/>
      <c r="AA27" s="256" t="s">
        <v>291</v>
      </c>
      <c r="AB27" s="256" t="s">
        <v>439</v>
      </c>
      <c r="AC27" s="256" t="s">
        <v>305</v>
      </c>
      <c r="AD27" s="256" t="s">
        <v>296</v>
      </c>
      <c r="AE27" s="258"/>
      <c r="AF27" s="258"/>
      <c r="AG27" s="258"/>
      <c r="AH27" s="256" t="s">
        <v>309</v>
      </c>
      <c r="AI27" s="257">
        <v>45529</v>
      </c>
      <c r="AJ27" s="258"/>
      <c r="AK27" s="258"/>
      <c r="AL27" s="258"/>
      <c r="AM27" s="258"/>
      <c r="AN27" s="256" t="s">
        <v>558</v>
      </c>
      <c r="AO27" s="258"/>
      <c r="AP27" s="258"/>
      <c r="AQ27" s="256" t="s">
        <v>558</v>
      </c>
      <c r="AR27" s="258"/>
      <c r="AS27" s="258"/>
      <c r="AT27" s="256" t="s">
        <v>285</v>
      </c>
    </row>
    <row r="28" spans="1:46" ht="12.75" customHeight="1" x14ac:dyDescent="0.35">
      <c r="A28" s="256" t="s">
        <v>600</v>
      </c>
      <c r="B28" s="256" t="s">
        <v>601</v>
      </c>
      <c r="C28" s="256" t="s">
        <v>570</v>
      </c>
      <c r="D28" s="257">
        <v>45466</v>
      </c>
      <c r="E28" s="256" t="s">
        <v>293</v>
      </c>
      <c r="F28" s="256" t="s">
        <v>294</v>
      </c>
      <c r="G28" s="256" t="s">
        <v>571</v>
      </c>
      <c r="H28" s="256" t="s">
        <v>554</v>
      </c>
      <c r="I28" s="256" t="s">
        <v>555</v>
      </c>
      <c r="J28" s="256" t="s">
        <v>556</v>
      </c>
      <c r="K28" s="256" t="s">
        <v>287</v>
      </c>
      <c r="L28" s="256" t="s">
        <v>557</v>
      </c>
      <c r="M28" s="256" t="s">
        <v>316</v>
      </c>
      <c r="N28" s="256" t="s">
        <v>447</v>
      </c>
      <c r="O28" s="256" t="s">
        <v>289</v>
      </c>
      <c r="P28" s="256" t="s">
        <v>561</v>
      </c>
      <c r="Q28" s="248">
        <v>479.89</v>
      </c>
      <c r="R28" s="256" t="s">
        <v>357</v>
      </c>
      <c r="S28" s="256" t="s">
        <v>617</v>
      </c>
      <c r="T28" s="256" t="s">
        <v>618</v>
      </c>
      <c r="U28" s="256" t="s">
        <v>592</v>
      </c>
      <c r="V28" s="256" t="s">
        <v>424</v>
      </c>
      <c r="W28" s="256"/>
      <c r="X28" s="256" t="s">
        <v>562</v>
      </c>
      <c r="Y28" s="258"/>
      <c r="Z28" s="258"/>
      <c r="AA28" s="256" t="s">
        <v>291</v>
      </c>
      <c r="AB28" s="256" t="s">
        <v>439</v>
      </c>
      <c r="AC28" s="256" t="s">
        <v>305</v>
      </c>
      <c r="AD28" s="256" t="s">
        <v>296</v>
      </c>
      <c r="AE28" s="258"/>
      <c r="AF28" s="258"/>
      <c r="AG28" s="258"/>
      <c r="AH28" s="256" t="s">
        <v>562</v>
      </c>
      <c r="AI28" s="257">
        <v>45466</v>
      </c>
      <c r="AJ28" s="258"/>
      <c r="AK28" s="258"/>
      <c r="AL28" s="258"/>
      <c r="AM28" s="258"/>
      <c r="AN28" s="256" t="s">
        <v>558</v>
      </c>
      <c r="AO28" s="258"/>
      <c r="AP28" s="258"/>
      <c r="AQ28" s="256" t="s">
        <v>558</v>
      </c>
      <c r="AR28" s="258"/>
      <c r="AS28" s="258"/>
      <c r="AT28" s="256" t="s">
        <v>285</v>
      </c>
    </row>
    <row r="29" spans="1:46" ht="12.75" customHeight="1" x14ac:dyDescent="0.35">
      <c r="A29" s="256" t="s">
        <v>587</v>
      </c>
      <c r="B29" s="256" t="s">
        <v>619</v>
      </c>
      <c r="C29" s="256" t="s">
        <v>620</v>
      </c>
      <c r="D29" s="257">
        <v>45559</v>
      </c>
      <c r="E29" s="256" t="s">
        <v>293</v>
      </c>
      <c r="F29" s="256" t="s">
        <v>294</v>
      </c>
      <c r="G29" s="256" t="s">
        <v>621</v>
      </c>
      <c r="H29" s="256" t="s">
        <v>554</v>
      </c>
      <c r="I29" s="256" t="s">
        <v>555</v>
      </c>
      <c r="J29" s="256" t="s">
        <v>556</v>
      </c>
      <c r="K29" s="256" t="s">
        <v>287</v>
      </c>
      <c r="L29" s="256" t="s">
        <v>557</v>
      </c>
      <c r="M29" s="256" t="s">
        <v>316</v>
      </c>
      <c r="N29" s="256" t="s">
        <v>447</v>
      </c>
      <c r="O29" s="256" t="s">
        <v>289</v>
      </c>
      <c r="P29" s="256" t="s">
        <v>442</v>
      </c>
      <c r="Q29" s="248">
        <v>-137.47</v>
      </c>
      <c r="R29" s="256" t="s">
        <v>357</v>
      </c>
      <c r="S29" s="256" t="s">
        <v>617</v>
      </c>
      <c r="T29" s="256" t="s">
        <v>618</v>
      </c>
      <c r="U29" s="256" t="s">
        <v>592</v>
      </c>
      <c r="V29" s="256" t="s">
        <v>424</v>
      </c>
      <c r="W29" s="256"/>
      <c r="X29" s="256" t="s">
        <v>436</v>
      </c>
      <c r="Y29" s="258"/>
      <c r="Z29" s="258"/>
      <c r="AA29" s="256" t="s">
        <v>291</v>
      </c>
      <c r="AB29" s="256" t="s">
        <v>439</v>
      </c>
      <c r="AC29" s="256" t="s">
        <v>305</v>
      </c>
      <c r="AD29" s="256" t="s">
        <v>296</v>
      </c>
      <c r="AE29" s="258"/>
      <c r="AF29" s="258"/>
      <c r="AG29" s="258"/>
      <c r="AH29" s="256" t="s">
        <v>436</v>
      </c>
      <c r="AI29" s="257">
        <v>45559</v>
      </c>
      <c r="AJ29" s="258"/>
      <c r="AK29" s="258"/>
      <c r="AL29" s="258"/>
      <c r="AM29" s="258"/>
      <c r="AN29" s="256" t="s">
        <v>558</v>
      </c>
      <c r="AO29" s="258"/>
      <c r="AP29" s="258"/>
      <c r="AQ29" s="256" t="s">
        <v>558</v>
      </c>
      <c r="AR29" s="258"/>
      <c r="AS29" s="258"/>
      <c r="AT29" s="256" t="s">
        <v>285</v>
      </c>
    </row>
    <row r="30" spans="1:46" ht="12.75" customHeight="1" x14ac:dyDescent="0.35">
      <c r="A30" s="256" t="s">
        <v>587</v>
      </c>
      <c r="B30" s="256" t="s">
        <v>588</v>
      </c>
      <c r="C30" s="256" t="s">
        <v>589</v>
      </c>
      <c r="D30" s="257">
        <v>45529</v>
      </c>
      <c r="E30" s="256" t="s">
        <v>293</v>
      </c>
      <c r="F30" s="256" t="s">
        <v>294</v>
      </c>
      <c r="G30" s="256" t="s">
        <v>301</v>
      </c>
      <c r="H30" s="256" t="s">
        <v>554</v>
      </c>
      <c r="I30" s="256" t="s">
        <v>555</v>
      </c>
      <c r="J30" s="256" t="s">
        <v>556</v>
      </c>
      <c r="K30" s="256" t="s">
        <v>287</v>
      </c>
      <c r="L30" s="256" t="s">
        <v>593</v>
      </c>
      <c r="M30" s="256" t="s">
        <v>169</v>
      </c>
      <c r="N30" s="256" t="s">
        <v>447</v>
      </c>
      <c r="O30" s="256" t="s">
        <v>289</v>
      </c>
      <c r="P30" s="256" t="s">
        <v>302</v>
      </c>
      <c r="Q30" s="248">
        <v>304.89999999999998</v>
      </c>
      <c r="R30" s="256" t="s">
        <v>306</v>
      </c>
      <c r="S30" s="256" t="s">
        <v>617</v>
      </c>
      <c r="T30" s="256" t="s">
        <v>618</v>
      </c>
      <c r="U30" s="256" t="s">
        <v>169</v>
      </c>
      <c r="V30" s="256" t="s">
        <v>622</v>
      </c>
      <c r="W30" s="256" t="s">
        <v>423</v>
      </c>
      <c r="X30" s="256" t="s">
        <v>304</v>
      </c>
      <c r="Y30" s="258"/>
      <c r="Z30" s="258"/>
      <c r="AA30" s="256" t="s">
        <v>291</v>
      </c>
      <c r="AB30" s="256" t="s">
        <v>439</v>
      </c>
      <c r="AC30" s="256" t="s">
        <v>305</v>
      </c>
      <c r="AD30" s="256" t="s">
        <v>296</v>
      </c>
      <c r="AE30" s="258"/>
      <c r="AF30" s="258"/>
      <c r="AG30" s="258"/>
      <c r="AH30" s="256" t="s">
        <v>304</v>
      </c>
      <c r="AI30" s="257">
        <v>45529</v>
      </c>
      <c r="AJ30" s="258"/>
      <c r="AK30" s="258"/>
      <c r="AL30" s="258"/>
      <c r="AM30" s="258"/>
      <c r="AN30" s="256" t="s">
        <v>558</v>
      </c>
      <c r="AO30" s="258"/>
      <c r="AP30" s="258"/>
      <c r="AQ30" s="256" t="s">
        <v>558</v>
      </c>
      <c r="AR30" s="258"/>
      <c r="AS30" s="258"/>
      <c r="AT30" s="256" t="s">
        <v>285</v>
      </c>
    </row>
    <row r="31" spans="1:46" ht="12.75" customHeight="1" x14ac:dyDescent="0.35">
      <c r="A31" s="256" t="s">
        <v>587</v>
      </c>
      <c r="B31" s="256" t="s">
        <v>588</v>
      </c>
      <c r="C31" s="256" t="s">
        <v>589</v>
      </c>
      <c r="D31" s="257">
        <v>45532</v>
      </c>
      <c r="E31" s="256" t="s">
        <v>293</v>
      </c>
      <c r="F31" s="256" t="s">
        <v>294</v>
      </c>
      <c r="G31" s="256" t="s">
        <v>307</v>
      </c>
      <c r="H31" s="256" t="s">
        <v>554</v>
      </c>
      <c r="I31" s="256" t="s">
        <v>555</v>
      </c>
      <c r="J31" s="256" t="s">
        <v>556</v>
      </c>
      <c r="K31" s="256" t="s">
        <v>287</v>
      </c>
      <c r="L31" s="256" t="s">
        <v>593</v>
      </c>
      <c r="M31" s="256" t="s">
        <v>169</v>
      </c>
      <c r="N31" s="256" t="s">
        <v>447</v>
      </c>
      <c r="O31" s="256" t="s">
        <v>289</v>
      </c>
      <c r="P31" s="256" t="s">
        <v>308</v>
      </c>
      <c r="Q31" s="248">
        <v>304.89999999999998</v>
      </c>
      <c r="R31" s="256" t="s">
        <v>306</v>
      </c>
      <c r="S31" s="256" t="s">
        <v>617</v>
      </c>
      <c r="T31" s="256" t="s">
        <v>618</v>
      </c>
      <c r="U31" s="256" t="s">
        <v>169</v>
      </c>
      <c r="V31" s="256" t="s">
        <v>622</v>
      </c>
      <c r="W31" s="256" t="s">
        <v>423</v>
      </c>
      <c r="X31" s="256" t="s">
        <v>309</v>
      </c>
      <c r="Y31" s="258"/>
      <c r="Z31" s="258"/>
      <c r="AA31" s="256" t="s">
        <v>291</v>
      </c>
      <c r="AB31" s="256" t="s">
        <v>439</v>
      </c>
      <c r="AC31" s="256" t="s">
        <v>305</v>
      </c>
      <c r="AD31" s="256" t="s">
        <v>296</v>
      </c>
      <c r="AE31" s="258"/>
      <c r="AF31" s="258"/>
      <c r="AG31" s="258"/>
      <c r="AH31" s="256" t="s">
        <v>309</v>
      </c>
      <c r="AI31" s="257">
        <v>45529</v>
      </c>
      <c r="AJ31" s="258"/>
      <c r="AK31" s="258"/>
      <c r="AL31" s="258"/>
      <c r="AM31" s="258"/>
      <c r="AN31" s="256" t="s">
        <v>558</v>
      </c>
      <c r="AO31" s="258"/>
      <c r="AP31" s="258"/>
      <c r="AQ31" s="256" t="s">
        <v>558</v>
      </c>
      <c r="AR31" s="258"/>
      <c r="AS31" s="258"/>
      <c r="AT31" s="256" t="s">
        <v>285</v>
      </c>
    </row>
    <row r="32" spans="1:46" ht="12.75" customHeight="1" x14ac:dyDescent="0.35">
      <c r="A32" s="256" t="s">
        <v>587</v>
      </c>
      <c r="B32" s="256" t="s">
        <v>588</v>
      </c>
      <c r="C32" s="256" t="s">
        <v>589</v>
      </c>
      <c r="D32" s="257">
        <v>45532</v>
      </c>
      <c r="E32" s="256" t="s">
        <v>293</v>
      </c>
      <c r="F32" s="256" t="s">
        <v>294</v>
      </c>
      <c r="G32" s="256" t="s">
        <v>307</v>
      </c>
      <c r="H32" s="256" t="s">
        <v>554</v>
      </c>
      <c r="I32" s="256" t="s">
        <v>555</v>
      </c>
      <c r="J32" s="256" t="s">
        <v>556</v>
      </c>
      <c r="K32" s="256" t="s">
        <v>287</v>
      </c>
      <c r="L32" s="256" t="s">
        <v>593</v>
      </c>
      <c r="M32" s="256" t="s">
        <v>169</v>
      </c>
      <c r="N32" s="256" t="s">
        <v>447</v>
      </c>
      <c r="O32" s="256" t="s">
        <v>289</v>
      </c>
      <c r="P32" s="256" t="s">
        <v>308</v>
      </c>
      <c r="Q32" s="248">
        <v>-304.89999999999998</v>
      </c>
      <c r="R32" s="256" t="s">
        <v>306</v>
      </c>
      <c r="S32" s="256" t="s">
        <v>617</v>
      </c>
      <c r="T32" s="256" t="s">
        <v>618</v>
      </c>
      <c r="U32" s="256" t="s">
        <v>169</v>
      </c>
      <c r="V32" s="256" t="s">
        <v>622</v>
      </c>
      <c r="W32" s="256" t="s">
        <v>423</v>
      </c>
      <c r="X32" s="256" t="s">
        <v>309</v>
      </c>
      <c r="Y32" s="258"/>
      <c r="Z32" s="258"/>
      <c r="AA32" s="256" t="s">
        <v>291</v>
      </c>
      <c r="AB32" s="256" t="s">
        <v>439</v>
      </c>
      <c r="AC32" s="256" t="s">
        <v>305</v>
      </c>
      <c r="AD32" s="256" t="s">
        <v>296</v>
      </c>
      <c r="AE32" s="258"/>
      <c r="AF32" s="258"/>
      <c r="AG32" s="258"/>
      <c r="AH32" s="256" t="s">
        <v>309</v>
      </c>
      <c r="AI32" s="257">
        <v>45529</v>
      </c>
      <c r="AJ32" s="258"/>
      <c r="AK32" s="258"/>
      <c r="AL32" s="258"/>
      <c r="AM32" s="258"/>
      <c r="AN32" s="256" t="s">
        <v>558</v>
      </c>
      <c r="AO32" s="258"/>
      <c r="AP32" s="258"/>
      <c r="AQ32" s="256" t="s">
        <v>558</v>
      </c>
      <c r="AR32" s="258"/>
      <c r="AS32" s="258"/>
      <c r="AT32" s="256" t="s">
        <v>285</v>
      </c>
    </row>
    <row r="33" spans="1:46" ht="12.75" customHeight="1" x14ac:dyDescent="0.35">
      <c r="A33" s="256" t="s">
        <v>587</v>
      </c>
      <c r="B33" s="256" t="s">
        <v>588</v>
      </c>
      <c r="C33" s="256" t="s">
        <v>589</v>
      </c>
      <c r="D33" s="257">
        <v>45529</v>
      </c>
      <c r="E33" s="256" t="s">
        <v>293</v>
      </c>
      <c r="F33" s="256" t="s">
        <v>294</v>
      </c>
      <c r="G33" s="256" t="s">
        <v>301</v>
      </c>
      <c r="H33" s="256" t="s">
        <v>554</v>
      </c>
      <c r="I33" s="256" t="s">
        <v>555</v>
      </c>
      <c r="J33" s="256" t="s">
        <v>556</v>
      </c>
      <c r="K33" s="256" t="s">
        <v>287</v>
      </c>
      <c r="L33" s="256" t="s">
        <v>594</v>
      </c>
      <c r="M33" s="256" t="s">
        <v>312</v>
      </c>
      <c r="N33" s="256" t="s">
        <v>447</v>
      </c>
      <c r="O33" s="256" t="s">
        <v>289</v>
      </c>
      <c r="P33" s="256" t="s">
        <v>302</v>
      </c>
      <c r="Q33" s="248">
        <v>146.96</v>
      </c>
      <c r="R33" s="256" t="s">
        <v>314</v>
      </c>
      <c r="S33" s="256" t="s">
        <v>617</v>
      </c>
      <c r="T33" s="256" t="s">
        <v>618</v>
      </c>
      <c r="U33" s="256" t="s">
        <v>240</v>
      </c>
      <c r="V33" s="256" t="s">
        <v>623</v>
      </c>
      <c r="W33" s="256" t="s">
        <v>422</v>
      </c>
      <c r="X33" s="256" t="s">
        <v>304</v>
      </c>
      <c r="Y33" s="258"/>
      <c r="Z33" s="258"/>
      <c r="AA33" s="256" t="s">
        <v>291</v>
      </c>
      <c r="AB33" s="256" t="s">
        <v>439</v>
      </c>
      <c r="AC33" s="256" t="s">
        <v>305</v>
      </c>
      <c r="AD33" s="256" t="s">
        <v>296</v>
      </c>
      <c r="AE33" s="258"/>
      <c r="AF33" s="258"/>
      <c r="AG33" s="258"/>
      <c r="AH33" s="256" t="s">
        <v>304</v>
      </c>
      <c r="AI33" s="257">
        <v>45529</v>
      </c>
      <c r="AJ33" s="258"/>
      <c r="AK33" s="258"/>
      <c r="AL33" s="258"/>
      <c r="AM33" s="258"/>
      <c r="AN33" s="256" t="s">
        <v>558</v>
      </c>
      <c r="AO33" s="258"/>
      <c r="AP33" s="258"/>
      <c r="AQ33" s="256" t="s">
        <v>558</v>
      </c>
      <c r="AR33" s="258"/>
      <c r="AS33" s="258"/>
      <c r="AT33" s="256" t="s">
        <v>285</v>
      </c>
    </row>
    <row r="34" spans="1:46" ht="12.75" customHeight="1" x14ac:dyDescent="0.35">
      <c r="A34" s="256" t="s">
        <v>587</v>
      </c>
      <c r="B34" s="256" t="s">
        <v>588</v>
      </c>
      <c r="C34" s="256" t="s">
        <v>589</v>
      </c>
      <c r="D34" s="257">
        <v>45532</v>
      </c>
      <c r="E34" s="256" t="s">
        <v>293</v>
      </c>
      <c r="F34" s="256" t="s">
        <v>294</v>
      </c>
      <c r="G34" s="256" t="s">
        <v>307</v>
      </c>
      <c r="H34" s="256" t="s">
        <v>554</v>
      </c>
      <c r="I34" s="256" t="s">
        <v>555</v>
      </c>
      <c r="J34" s="256" t="s">
        <v>556</v>
      </c>
      <c r="K34" s="256" t="s">
        <v>287</v>
      </c>
      <c r="L34" s="256" t="s">
        <v>594</v>
      </c>
      <c r="M34" s="256" t="s">
        <v>312</v>
      </c>
      <c r="N34" s="256" t="s">
        <v>447</v>
      </c>
      <c r="O34" s="256" t="s">
        <v>289</v>
      </c>
      <c r="P34" s="256" t="s">
        <v>308</v>
      </c>
      <c r="Q34" s="248">
        <v>146.96</v>
      </c>
      <c r="R34" s="256" t="s">
        <v>314</v>
      </c>
      <c r="S34" s="256" t="s">
        <v>617</v>
      </c>
      <c r="T34" s="256" t="s">
        <v>618</v>
      </c>
      <c r="U34" s="256" t="s">
        <v>240</v>
      </c>
      <c r="V34" s="256" t="s">
        <v>623</v>
      </c>
      <c r="W34" s="256" t="s">
        <v>422</v>
      </c>
      <c r="X34" s="256" t="s">
        <v>309</v>
      </c>
      <c r="Y34" s="258"/>
      <c r="Z34" s="258"/>
      <c r="AA34" s="256" t="s">
        <v>291</v>
      </c>
      <c r="AB34" s="256" t="s">
        <v>439</v>
      </c>
      <c r="AC34" s="256" t="s">
        <v>305</v>
      </c>
      <c r="AD34" s="256" t="s">
        <v>296</v>
      </c>
      <c r="AE34" s="258"/>
      <c r="AF34" s="258"/>
      <c r="AG34" s="258"/>
      <c r="AH34" s="256" t="s">
        <v>309</v>
      </c>
      <c r="AI34" s="257">
        <v>45529</v>
      </c>
      <c r="AJ34" s="258"/>
      <c r="AK34" s="258"/>
      <c r="AL34" s="258"/>
      <c r="AM34" s="258"/>
      <c r="AN34" s="256" t="s">
        <v>558</v>
      </c>
      <c r="AO34" s="258"/>
      <c r="AP34" s="258"/>
      <c r="AQ34" s="256" t="s">
        <v>558</v>
      </c>
      <c r="AR34" s="258"/>
      <c r="AS34" s="258"/>
      <c r="AT34" s="256" t="s">
        <v>285</v>
      </c>
    </row>
    <row r="35" spans="1:46" ht="12.75" customHeight="1" x14ac:dyDescent="0.35">
      <c r="A35" s="256" t="s">
        <v>587</v>
      </c>
      <c r="B35" s="256" t="s">
        <v>588</v>
      </c>
      <c r="C35" s="256" t="s">
        <v>589</v>
      </c>
      <c r="D35" s="257">
        <v>45532</v>
      </c>
      <c r="E35" s="256" t="s">
        <v>293</v>
      </c>
      <c r="F35" s="256" t="s">
        <v>294</v>
      </c>
      <c r="G35" s="256" t="s">
        <v>307</v>
      </c>
      <c r="H35" s="256" t="s">
        <v>554</v>
      </c>
      <c r="I35" s="256" t="s">
        <v>555</v>
      </c>
      <c r="J35" s="256" t="s">
        <v>556</v>
      </c>
      <c r="K35" s="256" t="s">
        <v>287</v>
      </c>
      <c r="L35" s="256" t="s">
        <v>594</v>
      </c>
      <c r="M35" s="256" t="s">
        <v>312</v>
      </c>
      <c r="N35" s="256" t="s">
        <v>447</v>
      </c>
      <c r="O35" s="256" t="s">
        <v>289</v>
      </c>
      <c r="P35" s="256" t="s">
        <v>308</v>
      </c>
      <c r="Q35" s="248">
        <v>-146.96</v>
      </c>
      <c r="R35" s="256" t="s">
        <v>314</v>
      </c>
      <c r="S35" s="256" t="s">
        <v>617</v>
      </c>
      <c r="T35" s="256" t="s">
        <v>618</v>
      </c>
      <c r="U35" s="256" t="s">
        <v>240</v>
      </c>
      <c r="V35" s="256" t="s">
        <v>623</v>
      </c>
      <c r="W35" s="256" t="s">
        <v>422</v>
      </c>
      <c r="X35" s="256" t="s">
        <v>309</v>
      </c>
      <c r="Y35" s="258"/>
      <c r="Z35" s="258"/>
      <c r="AA35" s="256" t="s">
        <v>291</v>
      </c>
      <c r="AB35" s="256" t="s">
        <v>439</v>
      </c>
      <c r="AC35" s="256" t="s">
        <v>305</v>
      </c>
      <c r="AD35" s="256" t="s">
        <v>296</v>
      </c>
      <c r="AE35" s="258"/>
      <c r="AF35" s="258"/>
      <c r="AG35" s="258"/>
      <c r="AH35" s="256" t="s">
        <v>309</v>
      </c>
      <c r="AI35" s="257">
        <v>45529</v>
      </c>
      <c r="AJ35" s="258"/>
      <c r="AK35" s="258"/>
      <c r="AL35" s="258"/>
      <c r="AM35" s="258"/>
      <c r="AN35" s="256" t="s">
        <v>558</v>
      </c>
      <c r="AO35" s="258"/>
      <c r="AP35" s="258"/>
      <c r="AQ35" s="256" t="s">
        <v>558</v>
      </c>
      <c r="AR35" s="258"/>
      <c r="AS35" s="258"/>
      <c r="AT35" s="256" t="s">
        <v>285</v>
      </c>
    </row>
    <row r="36" spans="1:46" ht="12.75" customHeight="1" x14ac:dyDescent="0.35">
      <c r="A36" s="256" t="s">
        <v>600</v>
      </c>
      <c r="B36" s="256" t="s">
        <v>601</v>
      </c>
      <c r="C36" s="256" t="s">
        <v>570</v>
      </c>
      <c r="D36" s="257">
        <v>45466</v>
      </c>
      <c r="E36" s="256" t="s">
        <v>293</v>
      </c>
      <c r="F36" s="256" t="s">
        <v>294</v>
      </c>
      <c r="G36" s="256" t="s">
        <v>571</v>
      </c>
      <c r="H36" s="256" t="s">
        <v>554</v>
      </c>
      <c r="I36" s="256" t="s">
        <v>555</v>
      </c>
      <c r="J36" s="256" t="s">
        <v>556</v>
      </c>
      <c r="K36" s="256" t="s">
        <v>287</v>
      </c>
      <c r="L36" s="256" t="s">
        <v>557</v>
      </c>
      <c r="M36" s="256" t="s">
        <v>316</v>
      </c>
      <c r="N36" s="256" t="s">
        <v>447</v>
      </c>
      <c r="O36" s="256" t="s">
        <v>289</v>
      </c>
      <c r="P36" s="256" t="s">
        <v>561</v>
      </c>
      <c r="Q36" s="248">
        <v>6.55</v>
      </c>
      <c r="R36" s="256" t="s">
        <v>320</v>
      </c>
      <c r="S36" s="256" t="s">
        <v>617</v>
      </c>
      <c r="T36" s="256" t="s">
        <v>618</v>
      </c>
      <c r="U36" s="256" t="s">
        <v>200</v>
      </c>
      <c r="V36" s="256" t="s">
        <v>200</v>
      </c>
      <c r="W36" s="256"/>
      <c r="X36" s="256" t="s">
        <v>562</v>
      </c>
      <c r="Y36" s="258"/>
      <c r="Z36" s="258"/>
      <c r="AA36" s="256" t="s">
        <v>291</v>
      </c>
      <c r="AB36" s="256" t="s">
        <v>439</v>
      </c>
      <c r="AC36" s="256" t="s">
        <v>305</v>
      </c>
      <c r="AD36" s="256" t="s">
        <v>296</v>
      </c>
      <c r="AE36" s="258"/>
      <c r="AF36" s="258"/>
      <c r="AG36" s="258"/>
      <c r="AH36" s="256" t="s">
        <v>562</v>
      </c>
      <c r="AI36" s="257">
        <v>45466</v>
      </c>
      <c r="AJ36" s="258"/>
      <c r="AK36" s="258"/>
      <c r="AL36" s="258"/>
      <c r="AM36" s="258"/>
      <c r="AN36" s="256" t="s">
        <v>558</v>
      </c>
      <c r="AO36" s="258"/>
      <c r="AP36" s="258"/>
      <c r="AQ36" s="256" t="s">
        <v>558</v>
      </c>
      <c r="AR36" s="258"/>
      <c r="AS36" s="258"/>
      <c r="AT36" s="256" t="s">
        <v>285</v>
      </c>
    </row>
    <row r="37" spans="1:46" ht="12.75" customHeight="1" x14ac:dyDescent="0.35">
      <c r="A37" s="256" t="s">
        <v>587</v>
      </c>
      <c r="B37" s="256" t="s">
        <v>588</v>
      </c>
      <c r="C37" s="256" t="s">
        <v>589</v>
      </c>
      <c r="D37" s="257">
        <v>45505</v>
      </c>
      <c r="E37" s="256" t="s">
        <v>293</v>
      </c>
      <c r="F37" s="256" t="s">
        <v>294</v>
      </c>
      <c r="G37" s="256" t="s">
        <v>310</v>
      </c>
      <c r="H37" s="256" t="s">
        <v>554</v>
      </c>
      <c r="I37" s="256" t="s">
        <v>555</v>
      </c>
      <c r="J37" s="256" t="s">
        <v>556</v>
      </c>
      <c r="K37" s="256" t="s">
        <v>287</v>
      </c>
      <c r="L37" s="256" t="s">
        <v>557</v>
      </c>
      <c r="M37" s="256" t="s">
        <v>316</v>
      </c>
      <c r="N37" s="256" t="s">
        <v>447</v>
      </c>
      <c r="O37" s="256" t="s">
        <v>289</v>
      </c>
      <c r="P37" s="256" t="s">
        <v>311</v>
      </c>
      <c r="Q37" s="248">
        <v>17.75</v>
      </c>
      <c r="R37" s="256" t="s">
        <v>239</v>
      </c>
      <c r="S37" s="256" t="s">
        <v>617</v>
      </c>
      <c r="T37" s="256" t="s">
        <v>618</v>
      </c>
      <c r="U37" s="256" t="s">
        <v>200</v>
      </c>
      <c r="V37" s="256" t="s">
        <v>200</v>
      </c>
      <c r="W37" s="256"/>
      <c r="X37" s="256" t="s">
        <v>196</v>
      </c>
      <c r="Y37" s="258"/>
      <c r="Z37" s="258"/>
      <c r="AA37" s="256" t="s">
        <v>291</v>
      </c>
      <c r="AB37" s="256" t="s">
        <v>439</v>
      </c>
      <c r="AC37" s="256" t="s">
        <v>305</v>
      </c>
      <c r="AD37" s="256" t="s">
        <v>296</v>
      </c>
      <c r="AE37" s="258"/>
      <c r="AF37" s="258"/>
      <c r="AG37" s="258"/>
      <c r="AH37" s="256" t="s">
        <v>196</v>
      </c>
      <c r="AI37" s="257">
        <v>45498</v>
      </c>
      <c r="AJ37" s="258"/>
      <c r="AK37" s="258"/>
      <c r="AL37" s="258"/>
      <c r="AM37" s="258"/>
      <c r="AN37" s="256" t="s">
        <v>558</v>
      </c>
      <c r="AO37" s="258"/>
      <c r="AP37" s="258"/>
      <c r="AQ37" s="256" t="s">
        <v>558</v>
      </c>
      <c r="AR37" s="258"/>
      <c r="AS37" s="258"/>
      <c r="AT37" s="256" t="s">
        <v>285</v>
      </c>
    </row>
    <row r="38" spans="1:46" ht="12.75" customHeight="1" x14ac:dyDescent="0.35">
      <c r="A38" s="256" t="s">
        <v>587</v>
      </c>
      <c r="B38" s="256" t="s">
        <v>588</v>
      </c>
      <c r="C38" s="256" t="s">
        <v>589</v>
      </c>
      <c r="D38" s="257">
        <v>45529</v>
      </c>
      <c r="E38" s="256" t="s">
        <v>293</v>
      </c>
      <c r="F38" s="256" t="s">
        <v>294</v>
      </c>
      <c r="G38" s="256" t="s">
        <v>301</v>
      </c>
      <c r="H38" s="256" t="s">
        <v>554</v>
      </c>
      <c r="I38" s="256" t="s">
        <v>555</v>
      </c>
      <c r="J38" s="256" t="s">
        <v>556</v>
      </c>
      <c r="K38" s="256" t="s">
        <v>287</v>
      </c>
      <c r="L38" s="256" t="s">
        <v>557</v>
      </c>
      <c r="M38" s="256" t="s">
        <v>316</v>
      </c>
      <c r="N38" s="256" t="s">
        <v>447</v>
      </c>
      <c r="O38" s="256" t="s">
        <v>289</v>
      </c>
      <c r="P38" s="256" t="s">
        <v>302</v>
      </c>
      <c r="Q38" s="248">
        <v>8.1999999999999993</v>
      </c>
      <c r="R38" s="256" t="s">
        <v>239</v>
      </c>
      <c r="S38" s="256" t="s">
        <v>617</v>
      </c>
      <c r="T38" s="256" t="s">
        <v>618</v>
      </c>
      <c r="U38" s="256" t="s">
        <v>200</v>
      </c>
      <c r="V38" s="256" t="s">
        <v>200</v>
      </c>
      <c r="W38" s="256"/>
      <c r="X38" s="256" t="s">
        <v>304</v>
      </c>
      <c r="Y38" s="258"/>
      <c r="Z38" s="258"/>
      <c r="AA38" s="256" t="s">
        <v>291</v>
      </c>
      <c r="AB38" s="256" t="s">
        <v>439</v>
      </c>
      <c r="AC38" s="256" t="s">
        <v>305</v>
      </c>
      <c r="AD38" s="256" t="s">
        <v>296</v>
      </c>
      <c r="AE38" s="258"/>
      <c r="AF38" s="258"/>
      <c r="AG38" s="258"/>
      <c r="AH38" s="256" t="s">
        <v>304</v>
      </c>
      <c r="AI38" s="257">
        <v>45529</v>
      </c>
      <c r="AJ38" s="258"/>
      <c r="AK38" s="258"/>
      <c r="AL38" s="258"/>
      <c r="AM38" s="258"/>
      <c r="AN38" s="256" t="s">
        <v>558</v>
      </c>
      <c r="AO38" s="258"/>
      <c r="AP38" s="258"/>
      <c r="AQ38" s="256" t="s">
        <v>558</v>
      </c>
      <c r="AR38" s="258"/>
      <c r="AS38" s="258"/>
      <c r="AT38" s="256" t="s">
        <v>285</v>
      </c>
    </row>
    <row r="39" spans="1:46" ht="12.75" customHeight="1" x14ac:dyDescent="0.35">
      <c r="A39" s="256" t="s">
        <v>587</v>
      </c>
      <c r="B39" s="256" t="s">
        <v>588</v>
      </c>
      <c r="C39" s="256" t="s">
        <v>589</v>
      </c>
      <c r="D39" s="257">
        <v>45529</v>
      </c>
      <c r="E39" s="256" t="s">
        <v>293</v>
      </c>
      <c r="F39" s="256" t="s">
        <v>294</v>
      </c>
      <c r="G39" s="256" t="s">
        <v>301</v>
      </c>
      <c r="H39" s="256" t="s">
        <v>554</v>
      </c>
      <c r="I39" s="256" t="s">
        <v>555</v>
      </c>
      <c r="J39" s="256" t="s">
        <v>556</v>
      </c>
      <c r="K39" s="256" t="s">
        <v>287</v>
      </c>
      <c r="L39" s="256" t="s">
        <v>557</v>
      </c>
      <c r="M39" s="256" t="s">
        <v>316</v>
      </c>
      <c r="N39" s="256" t="s">
        <v>447</v>
      </c>
      <c r="O39" s="256" t="s">
        <v>289</v>
      </c>
      <c r="P39" s="256" t="s">
        <v>302</v>
      </c>
      <c r="Q39" s="248">
        <v>14.75</v>
      </c>
      <c r="R39" s="256" t="s">
        <v>320</v>
      </c>
      <c r="S39" s="256" t="s">
        <v>617</v>
      </c>
      <c r="T39" s="256" t="s">
        <v>618</v>
      </c>
      <c r="U39" s="256" t="s">
        <v>200</v>
      </c>
      <c r="V39" s="256" t="s">
        <v>200</v>
      </c>
      <c r="W39" s="256"/>
      <c r="X39" s="256" t="s">
        <v>304</v>
      </c>
      <c r="Y39" s="258"/>
      <c r="Z39" s="258"/>
      <c r="AA39" s="256" t="s">
        <v>291</v>
      </c>
      <c r="AB39" s="256" t="s">
        <v>439</v>
      </c>
      <c r="AC39" s="256" t="s">
        <v>305</v>
      </c>
      <c r="AD39" s="256" t="s">
        <v>296</v>
      </c>
      <c r="AE39" s="258"/>
      <c r="AF39" s="258"/>
      <c r="AG39" s="258"/>
      <c r="AH39" s="256" t="s">
        <v>304</v>
      </c>
      <c r="AI39" s="257">
        <v>45529</v>
      </c>
      <c r="AJ39" s="258"/>
      <c r="AK39" s="258"/>
      <c r="AL39" s="258"/>
      <c r="AM39" s="258"/>
      <c r="AN39" s="256" t="s">
        <v>558</v>
      </c>
      <c r="AO39" s="258"/>
      <c r="AP39" s="258"/>
      <c r="AQ39" s="256" t="s">
        <v>558</v>
      </c>
      <c r="AR39" s="258"/>
      <c r="AS39" s="258"/>
      <c r="AT39" s="256" t="s">
        <v>285</v>
      </c>
    </row>
    <row r="40" spans="1:46" ht="12.75" customHeight="1" x14ac:dyDescent="0.35">
      <c r="A40" s="256" t="s">
        <v>587</v>
      </c>
      <c r="B40" s="256" t="s">
        <v>588</v>
      </c>
      <c r="C40" s="256" t="s">
        <v>589</v>
      </c>
      <c r="D40" s="257">
        <v>45532</v>
      </c>
      <c r="E40" s="256" t="s">
        <v>293</v>
      </c>
      <c r="F40" s="256" t="s">
        <v>294</v>
      </c>
      <c r="G40" s="256" t="s">
        <v>307</v>
      </c>
      <c r="H40" s="256" t="s">
        <v>554</v>
      </c>
      <c r="I40" s="256" t="s">
        <v>555</v>
      </c>
      <c r="J40" s="256" t="s">
        <v>556</v>
      </c>
      <c r="K40" s="256" t="s">
        <v>287</v>
      </c>
      <c r="L40" s="256" t="s">
        <v>557</v>
      </c>
      <c r="M40" s="256" t="s">
        <v>316</v>
      </c>
      <c r="N40" s="256" t="s">
        <v>447</v>
      </c>
      <c r="O40" s="256" t="s">
        <v>289</v>
      </c>
      <c r="P40" s="256" t="s">
        <v>308</v>
      </c>
      <c r="Q40" s="248">
        <v>8.1999999999999993</v>
      </c>
      <c r="R40" s="256" t="s">
        <v>239</v>
      </c>
      <c r="S40" s="256" t="s">
        <v>617</v>
      </c>
      <c r="T40" s="256" t="s">
        <v>618</v>
      </c>
      <c r="U40" s="256" t="s">
        <v>200</v>
      </c>
      <c r="V40" s="256" t="s">
        <v>200</v>
      </c>
      <c r="W40" s="256"/>
      <c r="X40" s="256" t="s">
        <v>309</v>
      </c>
      <c r="Y40" s="258"/>
      <c r="Z40" s="258"/>
      <c r="AA40" s="256" t="s">
        <v>291</v>
      </c>
      <c r="AB40" s="256" t="s">
        <v>439</v>
      </c>
      <c r="AC40" s="256" t="s">
        <v>305</v>
      </c>
      <c r="AD40" s="256" t="s">
        <v>296</v>
      </c>
      <c r="AE40" s="258"/>
      <c r="AF40" s="258"/>
      <c r="AG40" s="258"/>
      <c r="AH40" s="256" t="s">
        <v>309</v>
      </c>
      <c r="AI40" s="257">
        <v>45529</v>
      </c>
      <c r="AJ40" s="258"/>
      <c r="AK40" s="258"/>
      <c r="AL40" s="258"/>
      <c r="AM40" s="258"/>
      <c r="AN40" s="256" t="s">
        <v>558</v>
      </c>
      <c r="AO40" s="258"/>
      <c r="AP40" s="258"/>
      <c r="AQ40" s="256" t="s">
        <v>558</v>
      </c>
      <c r="AR40" s="258"/>
      <c r="AS40" s="258"/>
      <c r="AT40" s="256" t="s">
        <v>285</v>
      </c>
    </row>
    <row r="41" spans="1:46" ht="12.75" customHeight="1" x14ac:dyDescent="0.35">
      <c r="A41" s="256" t="s">
        <v>587</v>
      </c>
      <c r="B41" s="256" t="s">
        <v>588</v>
      </c>
      <c r="C41" s="256" t="s">
        <v>589</v>
      </c>
      <c r="D41" s="257">
        <v>45532</v>
      </c>
      <c r="E41" s="256" t="s">
        <v>293</v>
      </c>
      <c r="F41" s="256" t="s">
        <v>294</v>
      </c>
      <c r="G41" s="256" t="s">
        <v>307</v>
      </c>
      <c r="H41" s="256" t="s">
        <v>554</v>
      </c>
      <c r="I41" s="256" t="s">
        <v>555</v>
      </c>
      <c r="J41" s="256" t="s">
        <v>556</v>
      </c>
      <c r="K41" s="256" t="s">
        <v>287</v>
      </c>
      <c r="L41" s="256" t="s">
        <v>557</v>
      </c>
      <c r="M41" s="256" t="s">
        <v>316</v>
      </c>
      <c r="N41" s="256" t="s">
        <v>447</v>
      </c>
      <c r="O41" s="256" t="s">
        <v>289</v>
      </c>
      <c r="P41" s="256" t="s">
        <v>308</v>
      </c>
      <c r="Q41" s="248">
        <v>-8.1999999999999993</v>
      </c>
      <c r="R41" s="256" t="s">
        <v>239</v>
      </c>
      <c r="S41" s="256" t="s">
        <v>617</v>
      </c>
      <c r="T41" s="256" t="s">
        <v>618</v>
      </c>
      <c r="U41" s="256" t="s">
        <v>200</v>
      </c>
      <c r="V41" s="256" t="s">
        <v>200</v>
      </c>
      <c r="W41" s="256"/>
      <c r="X41" s="256" t="s">
        <v>309</v>
      </c>
      <c r="Y41" s="258"/>
      <c r="Z41" s="258"/>
      <c r="AA41" s="256" t="s">
        <v>291</v>
      </c>
      <c r="AB41" s="256" t="s">
        <v>439</v>
      </c>
      <c r="AC41" s="256" t="s">
        <v>305</v>
      </c>
      <c r="AD41" s="256" t="s">
        <v>296</v>
      </c>
      <c r="AE41" s="258"/>
      <c r="AF41" s="258"/>
      <c r="AG41" s="258"/>
      <c r="AH41" s="256" t="s">
        <v>309</v>
      </c>
      <c r="AI41" s="257">
        <v>45529</v>
      </c>
      <c r="AJ41" s="258"/>
      <c r="AK41" s="258"/>
      <c r="AL41" s="258"/>
      <c r="AM41" s="258"/>
      <c r="AN41" s="256" t="s">
        <v>558</v>
      </c>
      <c r="AO41" s="258"/>
      <c r="AP41" s="258"/>
      <c r="AQ41" s="256" t="s">
        <v>558</v>
      </c>
      <c r="AR41" s="258"/>
      <c r="AS41" s="258"/>
      <c r="AT41" s="256" t="s">
        <v>285</v>
      </c>
    </row>
    <row r="42" spans="1:46" ht="12.75" customHeight="1" x14ac:dyDescent="0.35">
      <c r="A42" s="256" t="s">
        <v>587</v>
      </c>
      <c r="B42" s="256" t="s">
        <v>588</v>
      </c>
      <c r="C42" s="256" t="s">
        <v>589</v>
      </c>
      <c r="D42" s="257">
        <v>45532</v>
      </c>
      <c r="E42" s="256" t="s">
        <v>293</v>
      </c>
      <c r="F42" s="256" t="s">
        <v>294</v>
      </c>
      <c r="G42" s="256" t="s">
        <v>307</v>
      </c>
      <c r="H42" s="256" t="s">
        <v>554</v>
      </c>
      <c r="I42" s="256" t="s">
        <v>555</v>
      </c>
      <c r="J42" s="256" t="s">
        <v>556</v>
      </c>
      <c r="K42" s="256" t="s">
        <v>287</v>
      </c>
      <c r="L42" s="256" t="s">
        <v>557</v>
      </c>
      <c r="M42" s="256" t="s">
        <v>316</v>
      </c>
      <c r="N42" s="256" t="s">
        <v>447</v>
      </c>
      <c r="O42" s="256" t="s">
        <v>289</v>
      </c>
      <c r="P42" s="256" t="s">
        <v>308</v>
      </c>
      <c r="Q42" s="248">
        <v>-14.75</v>
      </c>
      <c r="R42" s="256" t="s">
        <v>320</v>
      </c>
      <c r="S42" s="256" t="s">
        <v>617</v>
      </c>
      <c r="T42" s="256" t="s">
        <v>618</v>
      </c>
      <c r="U42" s="256" t="s">
        <v>200</v>
      </c>
      <c r="V42" s="256" t="s">
        <v>200</v>
      </c>
      <c r="W42" s="256"/>
      <c r="X42" s="256" t="s">
        <v>309</v>
      </c>
      <c r="Y42" s="258"/>
      <c r="Z42" s="258"/>
      <c r="AA42" s="256" t="s">
        <v>291</v>
      </c>
      <c r="AB42" s="256" t="s">
        <v>439</v>
      </c>
      <c r="AC42" s="256" t="s">
        <v>305</v>
      </c>
      <c r="AD42" s="256" t="s">
        <v>296</v>
      </c>
      <c r="AE42" s="258"/>
      <c r="AF42" s="258"/>
      <c r="AG42" s="258"/>
      <c r="AH42" s="256" t="s">
        <v>309</v>
      </c>
      <c r="AI42" s="257">
        <v>45529</v>
      </c>
      <c r="AJ42" s="258"/>
      <c r="AK42" s="258"/>
      <c r="AL42" s="258"/>
      <c r="AM42" s="258"/>
      <c r="AN42" s="256" t="s">
        <v>558</v>
      </c>
      <c r="AO42" s="258"/>
      <c r="AP42" s="258"/>
      <c r="AQ42" s="256" t="s">
        <v>558</v>
      </c>
      <c r="AR42" s="258"/>
      <c r="AS42" s="258"/>
      <c r="AT42" s="256" t="s">
        <v>285</v>
      </c>
    </row>
    <row r="43" spans="1:46" ht="12.75" customHeight="1" x14ac:dyDescent="0.35">
      <c r="A43" s="256" t="s">
        <v>587</v>
      </c>
      <c r="B43" s="256" t="s">
        <v>588</v>
      </c>
      <c r="C43" s="256" t="s">
        <v>589</v>
      </c>
      <c r="D43" s="257">
        <v>45532</v>
      </c>
      <c r="E43" s="256" t="s">
        <v>293</v>
      </c>
      <c r="F43" s="256" t="s">
        <v>294</v>
      </c>
      <c r="G43" s="256" t="s">
        <v>307</v>
      </c>
      <c r="H43" s="256" t="s">
        <v>554</v>
      </c>
      <c r="I43" s="256" t="s">
        <v>555</v>
      </c>
      <c r="J43" s="256" t="s">
        <v>556</v>
      </c>
      <c r="K43" s="256" t="s">
        <v>287</v>
      </c>
      <c r="L43" s="256" t="s">
        <v>557</v>
      </c>
      <c r="M43" s="256" t="s">
        <v>316</v>
      </c>
      <c r="N43" s="256" t="s">
        <v>447</v>
      </c>
      <c r="O43" s="256" t="s">
        <v>289</v>
      </c>
      <c r="P43" s="256" t="s">
        <v>308</v>
      </c>
      <c r="Q43" s="248">
        <v>14.75</v>
      </c>
      <c r="R43" s="256" t="s">
        <v>320</v>
      </c>
      <c r="S43" s="256" t="s">
        <v>617</v>
      </c>
      <c r="T43" s="256" t="s">
        <v>618</v>
      </c>
      <c r="U43" s="256" t="s">
        <v>200</v>
      </c>
      <c r="V43" s="256" t="s">
        <v>200</v>
      </c>
      <c r="W43" s="256"/>
      <c r="X43" s="256" t="s">
        <v>309</v>
      </c>
      <c r="Y43" s="258"/>
      <c r="Z43" s="258"/>
      <c r="AA43" s="256" t="s">
        <v>291</v>
      </c>
      <c r="AB43" s="256" t="s">
        <v>439</v>
      </c>
      <c r="AC43" s="256" t="s">
        <v>305</v>
      </c>
      <c r="AD43" s="256" t="s">
        <v>296</v>
      </c>
      <c r="AE43" s="258"/>
      <c r="AF43" s="258"/>
      <c r="AG43" s="258"/>
      <c r="AH43" s="256" t="s">
        <v>309</v>
      </c>
      <c r="AI43" s="257">
        <v>45529</v>
      </c>
      <c r="AJ43" s="258"/>
      <c r="AK43" s="258"/>
      <c r="AL43" s="258"/>
      <c r="AM43" s="258"/>
      <c r="AN43" s="256" t="s">
        <v>558</v>
      </c>
      <c r="AO43" s="258"/>
      <c r="AP43" s="258"/>
      <c r="AQ43" s="256" t="s">
        <v>558</v>
      </c>
      <c r="AR43" s="258"/>
      <c r="AS43" s="258"/>
      <c r="AT43" s="256" t="s">
        <v>285</v>
      </c>
    </row>
    <row r="44" spans="1:46" ht="12.75" customHeight="1" x14ac:dyDescent="0.35">
      <c r="A44" s="256" t="s">
        <v>587</v>
      </c>
      <c r="B44" s="256" t="s">
        <v>588</v>
      </c>
      <c r="C44" s="256" t="s">
        <v>589</v>
      </c>
      <c r="D44" s="257">
        <v>45516</v>
      </c>
      <c r="E44" s="256" t="s">
        <v>293</v>
      </c>
      <c r="F44" s="256" t="s">
        <v>294</v>
      </c>
      <c r="G44" s="256" t="s">
        <v>286</v>
      </c>
      <c r="H44" s="256" t="s">
        <v>554</v>
      </c>
      <c r="I44" s="256" t="s">
        <v>555</v>
      </c>
      <c r="J44" s="256" t="s">
        <v>556</v>
      </c>
      <c r="K44" s="256" t="s">
        <v>287</v>
      </c>
      <c r="L44" s="256" t="s">
        <v>597</v>
      </c>
      <c r="M44" s="256" t="s">
        <v>288</v>
      </c>
      <c r="N44" s="256" t="s">
        <v>447</v>
      </c>
      <c r="O44" s="256" t="s">
        <v>289</v>
      </c>
      <c r="P44" s="256" t="s">
        <v>290</v>
      </c>
      <c r="Q44" s="248">
        <v>61.5</v>
      </c>
      <c r="R44" s="256" t="s">
        <v>292</v>
      </c>
      <c r="S44" s="256" t="s">
        <v>617</v>
      </c>
      <c r="T44" s="256" t="s">
        <v>618</v>
      </c>
      <c r="U44" s="256" t="s">
        <v>598</v>
      </c>
      <c r="V44" s="256" t="s">
        <v>343</v>
      </c>
      <c r="W44" s="256"/>
      <c r="X44" s="256" t="s">
        <v>610</v>
      </c>
      <c r="Y44" s="258"/>
      <c r="Z44" s="258"/>
      <c r="AA44" s="256" t="s">
        <v>291</v>
      </c>
      <c r="AB44" s="256" t="s">
        <v>440</v>
      </c>
      <c r="AC44" s="256" t="s">
        <v>295</v>
      </c>
      <c r="AD44" s="256" t="s">
        <v>296</v>
      </c>
      <c r="AE44" s="258"/>
      <c r="AF44" s="258"/>
      <c r="AG44" s="258"/>
      <c r="AH44" s="256" t="s">
        <v>610</v>
      </c>
      <c r="AI44" s="257">
        <v>45504</v>
      </c>
      <c r="AJ44" s="258"/>
      <c r="AK44" s="258"/>
      <c r="AL44" s="258"/>
      <c r="AM44" s="258"/>
      <c r="AN44" s="256" t="s">
        <v>558</v>
      </c>
      <c r="AO44" s="258"/>
      <c r="AP44" s="258"/>
      <c r="AQ44" s="256" t="s">
        <v>558</v>
      </c>
      <c r="AR44" s="258"/>
      <c r="AS44" s="258"/>
      <c r="AT44" s="256" t="s">
        <v>285</v>
      </c>
    </row>
    <row r="45" spans="1:46" ht="12.75" customHeight="1" x14ac:dyDescent="0.35">
      <c r="A45" s="256" t="s">
        <v>600</v>
      </c>
      <c r="B45" s="256" t="s">
        <v>601</v>
      </c>
      <c r="C45" s="256" t="s">
        <v>570</v>
      </c>
      <c r="D45" s="257">
        <v>45466</v>
      </c>
      <c r="E45" s="256" t="s">
        <v>293</v>
      </c>
      <c r="F45" s="256" t="s">
        <v>294</v>
      </c>
      <c r="G45" s="256" t="s">
        <v>571</v>
      </c>
      <c r="H45" s="256" t="s">
        <v>554</v>
      </c>
      <c r="I45" s="256" t="s">
        <v>555</v>
      </c>
      <c r="J45" s="256" t="s">
        <v>556</v>
      </c>
      <c r="K45" s="256" t="s">
        <v>287</v>
      </c>
      <c r="L45" s="256" t="s">
        <v>557</v>
      </c>
      <c r="M45" s="256" t="s">
        <v>316</v>
      </c>
      <c r="N45" s="256" t="s">
        <v>447</v>
      </c>
      <c r="O45" s="256" t="s">
        <v>289</v>
      </c>
      <c r="P45" s="256" t="s">
        <v>561</v>
      </c>
      <c r="Q45" s="248">
        <v>325.52</v>
      </c>
      <c r="R45" s="256" t="s">
        <v>233</v>
      </c>
      <c r="S45" s="256" t="s">
        <v>624</v>
      </c>
      <c r="T45" s="256" t="s">
        <v>625</v>
      </c>
      <c r="U45" s="256" t="s">
        <v>592</v>
      </c>
      <c r="V45" s="256" t="s">
        <v>626</v>
      </c>
      <c r="W45" s="256" t="s">
        <v>415</v>
      </c>
      <c r="X45" s="256" t="s">
        <v>562</v>
      </c>
      <c r="Y45" s="258"/>
      <c r="Z45" s="258"/>
      <c r="AA45" s="256" t="s">
        <v>291</v>
      </c>
      <c r="AB45" s="256" t="s">
        <v>439</v>
      </c>
      <c r="AC45" s="256" t="s">
        <v>305</v>
      </c>
      <c r="AD45" s="256" t="s">
        <v>296</v>
      </c>
      <c r="AE45" s="258"/>
      <c r="AF45" s="258"/>
      <c r="AG45" s="258"/>
      <c r="AH45" s="256" t="s">
        <v>562</v>
      </c>
      <c r="AI45" s="257">
        <v>45466</v>
      </c>
      <c r="AJ45" s="258"/>
      <c r="AK45" s="258"/>
      <c r="AL45" s="258"/>
      <c r="AM45" s="258"/>
      <c r="AN45" s="256" t="s">
        <v>558</v>
      </c>
      <c r="AO45" s="258"/>
      <c r="AP45" s="258"/>
      <c r="AQ45" s="256" t="s">
        <v>558</v>
      </c>
      <c r="AR45" s="258"/>
      <c r="AS45" s="258"/>
      <c r="AT45" s="256" t="s">
        <v>285</v>
      </c>
    </row>
    <row r="46" spans="1:46" ht="12.75" customHeight="1" x14ac:dyDescent="0.35">
      <c r="A46" s="256" t="s">
        <v>587</v>
      </c>
      <c r="B46" s="256" t="s">
        <v>588</v>
      </c>
      <c r="C46" s="256" t="s">
        <v>589</v>
      </c>
      <c r="D46" s="257">
        <v>45505</v>
      </c>
      <c r="E46" s="256" t="s">
        <v>293</v>
      </c>
      <c r="F46" s="256" t="s">
        <v>294</v>
      </c>
      <c r="G46" s="256" t="s">
        <v>310</v>
      </c>
      <c r="H46" s="256" t="s">
        <v>554</v>
      </c>
      <c r="I46" s="256" t="s">
        <v>555</v>
      </c>
      <c r="J46" s="256" t="s">
        <v>556</v>
      </c>
      <c r="K46" s="256" t="s">
        <v>287</v>
      </c>
      <c r="L46" s="256" t="s">
        <v>557</v>
      </c>
      <c r="M46" s="256" t="s">
        <v>316</v>
      </c>
      <c r="N46" s="256" t="s">
        <v>447</v>
      </c>
      <c r="O46" s="256" t="s">
        <v>289</v>
      </c>
      <c r="P46" s="256" t="s">
        <v>311</v>
      </c>
      <c r="Q46" s="248">
        <v>166.86</v>
      </c>
      <c r="R46" s="256" t="s">
        <v>233</v>
      </c>
      <c r="S46" s="256" t="s">
        <v>624</v>
      </c>
      <c r="T46" s="256" t="s">
        <v>625</v>
      </c>
      <c r="U46" s="256" t="s">
        <v>592</v>
      </c>
      <c r="V46" s="256" t="s">
        <v>626</v>
      </c>
      <c r="W46" s="256" t="s">
        <v>415</v>
      </c>
      <c r="X46" s="256" t="s">
        <v>196</v>
      </c>
      <c r="Y46" s="258"/>
      <c r="Z46" s="258"/>
      <c r="AA46" s="256" t="s">
        <v>291</v>
      </c>
      <c r="AB46" s="256" t="s">
        <v>439</v>
      </c>
      <c r="AC46" s="256" t="s">
        <v>305</v>
      </c>
      <c r="AD46" s="256" t="s">
        <v>296</v>
      </c>
      <c r="AE46" s="258"/>
      <c r="AF46" s="258"/>
      <c r="AG46" s="258"/>
      <c r="AH46" s="256" t="s">
        <v>196</v>
      </c>
      <c r="AI46" s="257">
        <v>45498</v>
      </c>
      <c r="AJ46" s="258"/>
      <c r="AK46" s="258"/>
      <c r="AL46" s="258"/>
      <c r="AM46" s="258"/>
      <c r="AN46" s="256" t="s">
        <v>558</v>
      </c>
      <c r="AO46" s="258"/>
      <c r="AP46" s="258"/>
      <c r="AQ46" s="256" t="s">
        <v>558</v>
      </c>
      <c r="AR46" s="258"/>
      <c r="AS46" s="258"/>
      <c r="AT46" s="256" t="s">
        <v>285</v>
      </c>
    </row>
    <row r="47" spans="1:46" ht="12.75" customHeight="1" x14ac:dyDescent="0.35">
      <c r="A47" s="256" t="s">
        <v>587</v>
      </c>
      <c r="B47" s="256" t="s">
        <v>588</v>
      </c>
      <c r="C47" s="256" t="s">
        <v>589</v>
      </c>
      <c r="D47" s="257">
        <v>45529</v>
      </c>
      <c r="E47" s="256" t="s">
        <v>293</v>
      </c>
      <c r="F47" s="256" t="s">
        <v>294</v>
      </c>
      <c r="G47" s="256" t="s">
        <v>301</v>
      </c>
      <c r="H47" s="256" t="s">
        <v>554</v>
      </c>
      <c r="I47" s="256" t="s">
        <v>555</v>
      </c>
      <c r="J47" s="256" t="s">
        <v>556</v>
      </c>
      <c r="K47" s="256" t="s">
        <v>287</v>
      </c>
      <c r="L47" s="256" t="s">
        <v>594</v>
      </c>
      <c r="M47" s="256" t="s">
        <v>312</v>
      </c>
      <c r="N47" s="256" t="s">
        <v>447</v>
      </c>
      <c r="O47" s="256" t="s">
        <v>289</v>
      </c>
      <c r="P47" s="256" t="s">
        <v>302</v>
      </c>
      <c r="Q47" s="248">
        <v>257.08</v>
      </c>
      <c r="R47" s="256" t="s">
        <v>315</v>
      </c>
      <c r="S47" s="256" t="s">
        <v>624</v>
      </c>
      <c r="T47" s="256" t="s">
        <v>625</v>
      </c>
      <c r="U47" s="256" t="s">
        <v>240</v>
      </c>
      <c r="V47" s="256" t="s">
        <v>627</v>
      </c>
      <c r="W47" s="256" t="s">
        <v>415</v>
      </c>
      <c r="X47" s="256" t="s">
        <v>304</v>
      </c>
      <c r="Y47" s="258"/>
      <c r="Z47" s="258"/>
      <c r="AA47" s="256" t="s">
        <v>291</v>
      </c>
      <c r="AB47" s="256" t="s">
        <v>439</v>
      </c>
      <c r="AC47" s="256" t="s">
        <v>305</v>
      </c>
      <c r="AD47" s="256" t="s">
        <v>296</v>
      </c>
      <c r="AE47" s="258"/>
      <c r="AF47" s="258"/>
      <c r="AG47" s="258"/>
      <c r="AH47" s="256" t="s">
        <v>304</v>
      </c>
      <c r="AI47" s="257">
        <v>45529</v>
      </c>
      <c r="AJ47" s="258"/>
      <c r="AK47" s="258"/>
      <c r="AL47" s="258"/>
      <c r="AM47" s="258"/>
      <c r="AN47" s="256" t="s">
        <v>558</v>
      </c>
      <c r="AO47" s="258"/>
      <c r="AP47" s="258"/>
      <c r="AQ47" s="256" t="s">
        <v>558</v>
      </c>
      <c r="AR47" s="258"/>
      <c r="AS47" s="258"/>
      <c r="AT47" s="256" t="s">
        <v>285</v>
      </c>
    </row>
    <row r="48" spans="1:46" ht="12.75" customHeight="1" x14ac:dyDescent="0.35">
      <c r="A48" s="256" t="s">
        <v>587</v>
      </c>
      <c r="B48" s="256" t="s">
        <v>588</v>
      </c>
      <c r="C48" s="256" t="s">
        <v>589</v>
      </c>
      <c r="D48" s="257">
        <v>45532</v>
      </c>
      <c r="E48" s="256" t="s">
        <v>293</v>
      </c>
      <c r="F48" s="256" t="s">
        <v>294</v>
      </c>
      <c r="G48" s="256" t="s">
        <v>307</v>
      </c>
      <c r="H48" s="256" t="s">
        <v>554</v>
      </c>
      <c r="I48" s="256" t="s">
        <v>555</v>
      </c>
      <c r="J48" s="256" t="s">
        <v>556</v>
      </c>
      <c r="K48" s="256" t="s">
        <v>287</v>
      </c>
      <c r="L48" s="256" t="s">
        <v>594</v>
      </c>
      <c r="M48" s="256" t="s">
        <v>312</v>
      </c>
      <c r="N48" s="256" t="s">
        <v>447</v>
      </c>
      <c r="O48" s="256" t="s">
        <v>289</v>
      </c>
      <c r="P48" s="256" t="s">
        <v>308</v>
      </c>
      <c r="Q48" s="248">
        <v>257.08</v>
      </c>
      <c r="R48" s="256" t="s">
        <v>315</v>
      </c>
      <c r="S48" s="256" t="s">
        <v>624</v>
      </c>
      <c r="T48" s="256" t="s">
        <v>625</v>
      </c>
      <c r="U48" s="256" t="s">
        <v>240</v>
      </c>
      <c r="V48" s="256" t="s">
        <v>627</v>
      </c>
      <c r="W48" s="256" t="s">
        <v>415</v>
      </c>
      <c r="X48" s="256" t="s">
        <v>309</v>
      </c>
      <c r="Y48" s="258"/>
      <c r="Z48" s="258"/>
      <c r="AA48" s="256" t="s">
        <v>291</v>
      </c>
      <c r="AB48" s="256" t="s">
        <v>439</v>
      </c>
      <c r="AC48" s="256" t="s">
        <v>305</v>
      </c>
      <c r="AD48" s="256" t="s">
        <v>296</v>
      </c>
      <c r="AE48" s="258"/>
      <c r="AF48" s="258"/>
      <c r="AG48" s="258"/>
      <c r="AH48" s="256" t="s">
        <v>309</v>
      </c>
      <c r="AI48" s="257">
        <v>45529</v>
      </c>
      <c r="AJ48" s="258"/>
      <c r="AK48" s="258"/>
      <c r="AL48" s="258"/>
      <c r="AM48" s="258"/>
      <c r="AN48" s="256" t="s">
        <v>558</v>
      </c>
      <c r="AO48" s="258"/>
      <c r="AP48" s="258"/>
      <c r="AQ48" s="256" t="s">
        <v>558</v>
      </c>
      <c r="AR48" s="258"/>
      <c r="AS48" s="258"/>
      <c r="AT48" s="256" t="s">
        <v>285</v>
      </c>
    </row>
    <row r="49" spans="1:46" ht="12.75" customHeight="1" x14ac:dyDescent="0.35">
      <c r="A49" s="256" t="s">
        <v>587</v>
      </c>
      <c r="B49" s="256" t="s">
        <v>588</v>
      </c>
      <c r="C49" s="256" t="s">
        <v>589</v>
      </c>
      <c r="D49" s="257">
        <v>45532</v>
      </c>
      <c r="E49" s="256" t="s">
        <v>293</v>
      </c>
      <c r="F49" s="256" t="s">
        <v>294</v>
      </c>
      <c r="G49" s="256" t="s">
        <v>307</v>
      </c>
      <c r="H49" s="256" t="s">
        <v>554</v>
      </c>
      <c r="I49" s="256" t="s">
        <v>555</v>
      </c>
      <c r="J49" s="256" t="s">
        <v>556</v>
      </c>
      <c r="K49" s="256" t="s">
        <v>287</v>
      </c>
      <c r="L49" s="256" t="s">
        <v>594</v>
      </c>
      <c r="M49" s="256" t="s">
        <v>312</v>
      </c>
      <c r="N49" s="256" t="s">
        <v>447</v>
      </c>
      <c r="O49" s="256" t="s">
        <v>289</v>
      </c>
      <c r="P49" s="256" t="s">
        <v>308</v>
      </c>
      <c r="Q49" s="248">
        <v>-257.08</v>
      </c>
      <c r="R49" s="256" t="s">
        <v>315</v>
      </c>
      <c r="S49" s="256" t="s">
        <v>624</v>
      </c>
      <c r="T49" s="256" t="s">
        <v>625</v>
      </c>
      <c r="U49" s="256" t="s">
        <v>240</v>
      </c>
      <c r="V49" s="256" t="s">
        <v>627</v>
      </c>
      <c r="W49" s="256" t="s">
        <v>415</v>
      </c>
      <c r="X49" s="256" t="s">
        <v>309</v>
      </c>
      <c r="Y49" s="258"/>
      <c r="Z49" s="258"/>
      <c r="AA49" s="256" t="s">
        <v>291</v>
      </c>
      <c r="AB49" s="256" t="s">
        <v>439</v>
      </c>
      <c r="AC49" s="256" t="s">
        <v>305</v>
      </c>
      <c r="AD49" s="256" t="s">
        <v>296</v>
      </c>
      <c r="AE49" s="258"/>
      <c r="AF49" s="258"/>
      <c r="AG49" s="258"/>
      <c r="AH49" s="256" t="s">
        <v>309</v>
      </c>
      <c r="AI49" s="257">
        <v>45529</v>
      </c>
      <c r="AJ49" s="258"/>
      <c r="AK49" s="258"/>
      <c r="AL49" s="258"/>
      <c r="AM49" s="258"/>
      <c r="AN49" s="256" t="s">
        <v>558</v>
      </c>
      <c r="AO49" s="258"/>
      <c r="AP49" s="258"/>
      <c r="AQ49" s="256" t="s">
        <v>558</v>
      </c>
      <c r="AR49" s="258"/>
      <c r="AS49" s="258"/>
      <c r="AT49" s="256" t="s">
        <v>285</v>
      </c>
    </row>
    <row r="50" spans="1:46" ht="12.75" customHeight="1" x14ac:dyDescent="0.35">
      <c r="A50" s="256" t="s">
        <v>587</v>
      </c>
      <c r="B50" s="256" t="s">
        <v>619</v>
      </c>
      <c r="C50" s="256" t="s">
        <v>620</v>
      </c>
      <c r="D50" s="257">
        <v>45559</v>
      </c>
      <c r="E50" s="256" t="s">
        <v>293</v>
      </c>
      <c r="F50" s="256" t="s">
        <v>294</v>
      </c>
      <c r="G50" s="256" t="s">
        <v>621</v>
      </c>
      <c r="H50" s="256" t="s">
        <v>554</v>
      </c>
      <c r="I50" s="256" t="s">
        <v>555</v>
      </c>
      <c r="J50" s="256" t="s">
        <v>556</v>
      </c>
      <c r="K50" s="256" t="s">
        <v>287</v>
      </c>
      <c r="L50" s="256" t="s">
        <v>594</v>
      </c>
      <c r="M50" s="256" t="s">
        <v>312</v>
      </c>
      <c r="N50" s="256" t="s">
        <v>447</v>
      </c>
      <c r="O50" s="256" t="s">
        <v>289</v>
      </c>
      <c r="P50" s="256" t="s">
        <v>442</v>
      </c>
      <c r="Q50" s="248">
        <v>86.96</v>
      </c>
      <c r="R50" s="256" t="s">
        <v>315</v>
      </c>
      <c r="S50" s="256" t="s">
        <v>624</v>
      </c>
      <c r="T50" s="256" t="s">
        <v>625</v>
      </c>
      <c r="U50" s="256" t="s">
        <v>240</v>
      </c>
      <c r="V50" s="256" t="s">
        <v>627</v>
      </c>
      <c r="W50" s="256" t="s">
        <v>415</v>
      </c>
      <c r="X50" s="256" t="s">
        <v>436</v>
      </c>
      <c r="Y50" s="258"/>
      <c r="Z50" s="258"/>
      <c r="AA50" s="256" t="s">
        <v>291</v>
      </c>
      <c r="AB50" s="256" t="s">
        <v>439</v>
      </c>
      <c r="AC50" s="256" t="s">
        <v>305</v>
      </c>
      <c r="AD50" s="256" t="s">
        <v>296</v>
      </c>
      <c r="AE50" s="258"/>
      <c r="AF50" s="258"/>
      <c r="AG50" s="258"/>
      <c r="AH50" s="256" t="s">
        <v>436</v>
      </c>
      <c r="AI50" s="257">
        <v>45559</v>
      </c>
      <c r="AJ50" s="258"/>
      <c r="AK50" s="258"/>
      <c r="AL50" s="258"/>
      <c r="AM50" s="258"/>
      <c r="AN50" s="256" t="s">
        <v>558</v>
      </c>
      <c r="AO50" s="258"/>
      <c r="AP50" s="258"/>
      <c r="AQ50" s="256" t="s">
        <v>558</v>
      </c>
      <c r="AR50" s="258"/>
      <c r="AS50" s="258"/>
      <c r="AT50" s="256" t="s">
        <v>285</v>
      </c>
    </row>
    <row r="51" spans="1:46" ht="12.75" customHeight="1" x14ac:dyDescent="0.35">
      <c r="A51" s="256" t="s">
        <v>587</v>
      </c>
      <c r="B51" s="256" t="s">
        <v>609</v>
      </c>
      <c r="C51" s="256" t="s">
        <v>487</v>
      </c>
      <c r="D51" s="257">
        <v>45589</v>
      </c>
      <c r="E51" s="256" t="s">
        <v>293</v>
      </c>
      <c r="F51" s="256" t="s">
        <v>294</v>
      </c>
      <c r="G51" s="256" t="s">
        <v>486</v>
      </c>
      <c r="H51" s="256" t="s">
        <v>554</v>
      </c>
      <c r="I51" s="256" t="s">
        <v>555</v>
      </c>
      <c r="J51" s="256" t="s">
        <v>556</v>
      </c>
      <c r="K51" s="256" t="s">
        <v>287</v>
      </c>
      <c r="L51" s="256" t="s">
        <v>594</v>
      </c>
      <c r="M51" s="256" t="s">
        <v>312</v>
      </c>
      <c r="N51" s="256" t="s">
        <v>447</v>
      </c>
      <c r="O51" s="256" t="s">
        <v>289</v>
      </c>
      <c r="P51" s="256" t="s">
        <v>488</v>
      </c>
      <c r="Q51" s="248">
        <v>-86.96</v>
      </c>
      <c r="R51" s="256" t="s">
        <v>315</v>
      </c>
      <c r="S51" s="256" t="s">
        <v>624</v>
      </c>
      <c r="T51" s="256" t="s">
        <v>625</v>
      </c>
      <c r="U51" s="256" t="s">
        <v>240</v>
      </c>
      <c r="V51" s="256" t="s">
        <v>627</v>
      </c>
      <c r="W51" s="256" t="s">
        <v>415</v>
      </c>
      <c r="X51" s="256" t="s">
        <v>490</v>
      </c>
      <c r="Y51" s="258"/>
      <c r="Z51" s="258"/>
      <c r="AA51" s="256" t="s">
        <v>291</v>
      </c>
      <c r="AB51" s="256" t="s">
        <v>439</v>
      </c>
      <c r="AC51" s="256" t="s">
        <v>305</v>
      </c>
      <c r="AD51" s="256" t="s">
        <v>296</v>
      </c>
      <c r="AE51" s="258"/>
      <c r="AF51" s="258"/>
      <c r="AG51" s="258"/>
      <c r="AH51" s="256" t="s">
        <v>490</v>
      </c>
      <c r="AI51" s="257">
        <v>45589</v>
      </c>
      <c r="AJ51" s="258"/>
      <c r="AK51" s="258"/>
      <c r="AL51" s="258"/>
      <c r="AM51" s="258"/>
      <c r="AN51" s="256" t="s">
        <v>558</v>
      </c>
      <c r="AO51" s="258"/>
      <c r="AP51" s="258"/>
      <c r="AQ51" s="256" t="s">
        <v>558</v>
      </c>
      <c r="AR51" s="258"/>
      <c r="AS51" s="258"/>
      <c r="AT51" s="256" t="s">
        <v>285</v>
      </c>
    </row>
    <row r="52" spans="1:46" ht="12.75" customHeight="1" x14ac:dyDescent="0.35">
      <c r="A52" s="256" t="s">
        <v>587</v>
      </c>
      <c r="B52" s="256" t="s">
        <v>588</v>
      </c>
      <c r="C52" s="256" t="s">
        <v>589</v>
      </c>
      <c r="D52" s="257">
        <v>45505</v>
      </c>
      <c r="E52" s="256" t="s">
        <v>293</v>
      </c>
      <c r="F52" s="256" t="s">
        <v>294</v>
      </c>
      <c r="G52" s="256" t="s">
        <v>310</v>
      </c>
      <c r="H52" s="256" t="s">
        <v>554</v>
      </c>
      <c r="I52" s="256" t="s">
        <v>555</v>
      </c>
      <c r="J52" s="256" t="s">
        <v>556</v>
      </c>
      <c r="K52" s="256" t="s">
        <v>287</v>
      </c>
      <c r="L52" s="256" t="s">
        <v>557</v>
      </c>
      <c r="M52" s="256" t="s">
        <v>316</v>
      </c>
      <c r="N52" s="256" t="s">
        <v>447</v>
      </c>
      <c r="O52" s="256" t="s">
        <v>289</v>
      </c>
      <c r="P52" s="256" t="s">
        <v>311</v>
      </c>
      <c r="Q52" s="248">
        <v>17.75</v>
      </c>
      <c r="R52" s="256" t="s">
        <v>221</v>
      </c>
      <c r="S52" s="256" t="s">
        <v>624</v>
      </c>
      <c r="T52" s="256" t="s">
        <v>625</v>
      </c>
      <c r="U52" s="256" t="s">
        <v>200</v>
      </c>
      <c r="V52" s="256" t="s">
        <v>200</v>
      </c>
      <c r="W52" s="256"/>
      <c r="X52" s="256" t="s">
        <v>196</v>
      </c>
      <c r="Y52" s="258"/>
      <c r="Z52" s="258"/>
      <c r="AA52" s="256" t="s">
        <v>291</v>
      </c>
      <c r="AB52" s="256" t="s">
        <v>439</v>
      </c>
      <c r="AC52" s="256" t="s">
        <v>305</v>
      </c>
      <c r="AD52" s="256" t="s">
        <v>296</v>
      </c>
      <c r="AE52" s="258"/>
      <c r="AF52" s="258"/>
      <c r="AG52" s="258"/>
      <c r="AH52" s="256" t="s">
        <v>196</v>
      </c>
      <c r="AI52" s="257">
        <v>45498</v>
      </c>
      <c r="AJ52" s="258"/>
      <c r="AK52" s="258"/>
      <c r="AL52" s="258"/>
      <c r="AM52" s="258"/>
      <c r="AN52" s="256" t="s">
        <v>558</v>
      </c>
      <c r="AO52" s="258"/>
      <c r="AP52" s="258"/>
      <c r="AQ52" s="256" t="s">
        <v>558</v>
      </c>
      <c r="AR52" s="258"/>
      <c r="AS52" s="258"/>
      <c r="AT52" s="256" t="s">
        <v>285</v>
      </c>
    </row>
    <row r="53" spans="1:46" ht="12.75" customHeight="1" x14ac:dyDescent="0.35">
      <c r="A53" s="256" t="s">
        <v>587</v>
      </c>
      <c r="B53" s="256" t="s">
        <v>588</v>
      </c>
      <c r="C53" s="256" t="s">
        <v>589</v>
      </c>
      <c r="D53" s="257">
        <v>45529</v>
      </c>
      <c r="E53" s="256" t="s">
        <v>293</v>
      </c>
      <c r="F53" s="256" t="s">
        <v>294</v>
      </c>
      <c r="G53" s="256" t="s">
        <v>301</v>
      </c>
      <c r="H53" s="256" t="s">
        <v>554</v>
      </c>
      <c r="I53" s="256" t="s">
        <v>555</v>
      </c>
      <c r="J53" s="256" t="s">
        <v>556</v>
      </c>
      <c r="K53" s="256" t="s">
        <v>287</v>
      </c>
      <c r="L53" s="256" t="s">
        <v>557</v>
      </c>
      <c r="M53" s="256" t="s">
        <v>316</v>
      </c>
      <c r="N53" s="256" t="s">
        <v>447</v>
      </c>
      <c r="O53" s="256" t="s">
        <v>289</v>
      </c>
      <c r="P53" s="256" t="s">
        <v>302</v>
      </c>
      <c r="Q53" s="248">
        <v>8.1999999999999993</v>
      </c>
      <c r="R53" s="256" t="s">
        <v>221</v>
      </c>
      <c r="S53" s="256" t="s">
        <v>624</v>
      </c>
      <c r="T53" s="256" t="s">
        <v>625</v>
      </c>
      <c r="U53" s="256" t="s">
        <v>200</v>
      </c>
      <c r="V53" s="256" t="s">
        <v>200</v>
      </c>
      <c r="W53" s="256"/>
      <c r="X53" s="256" t="s">
        <v>304</v>
      </c>
      <c r="Y53" s="258"/>
      <c r="Z53" s="258"/>
      <c r="AA53" s="256" t="s">
        <v>291</v>
      </c>
      <c r="AB53" s="256" t="s">
        <v>439</v>
      </c>
      <c r="AC53" s="256" t="s">
        <v>305</v>
      </c>
      <c r="AD53" s="256" t="s">
        <v>296</v>
      </c>
      <c r="AE53" s="258"/>
      <c r="AF53" s="258"/>
      <c r="AG53" s="258"/>
      <c r="AH53" s="256" t="s">
        <v>304</v>
      </c>
      <c r="AI53" s="257">
        <v>45529</v>
      </c>
      <c r="AJ53" s="258"/>
      <c r="AK53" s="258"/>
      <c r="AL53" s="258"/>
      <c r="AM53" s="258"/>
      <c r="AN53" s="256" t="s">
        <v>558</v>
      </c>
      <c r="AO53" s="258"/>
      <c r="AP53" s="258"/>
      <c r="AQ53" s="256" t="s">
        <v>558</v>
      </c>
      <c r="AR53" s="258"/>
      <c r="AS53" s="258"/>
      <c r="AT53" s="256" t="s">
        <v>285</v>
      </c>
    </row>
    <row r="54" spans="1:46" ht="12.75" customHeight="1" x14ac:dyDescent="0.35">
      <c r="A54" s="256" t="s">
        <v>587</v>
      </c>
      <c r="B54" s="256" t="s">
        <v>588</v>
      </c>
      <c r="C54" s="256" t="s">
        <v>589</v>
      </c>
      <c r="D54" s="257">
        <v>45532</v>
      </c>
      <c r="E54" s="256" t="s">
        <v>293</v>
      </c>
      <c r="F54" s="256" t="s">
        <v>294</v>
      </c>
      <c r="G54" s="256" t="s">
        <v>307</v>
      </c>
      <c r="H54" s="256" t="s">
        <v>554</v>
      </c>
      <c r="I54" s="256" t="s">
        <v>555</v>
      </c>
      <c r="J54" s="256" t="s">
        <v>556</v>
      </c>
      <c r="K54" s="256" t="s">
        <v>287</v>
      </c>
      <c r="L54" s="256" t="s">
        <v>557</v>
      </c>
      <c r="M54" s="256" t="s">
        <v>316</v>
      </c>
      <c r="N54" s="256" t="s">
        <v>447</v>
      </c>
      <c r="O54" s="256" t="s">
        <v>289</v>
      </c>
      <c r="P54" s="256" t="s">
        <v>308</v>
      </c>
      <c r="Q54" s="248">
        <v>-8.1999999999999993</v>
      </c>
      <c r="R54" s="256" t="s">
        <v>221</v>
      </c>
      <c r="S54" s="256" t="s">
        <v>624</v>
      </c>
      <c r="T54" s="256" t="s">
        <v>625</v>
      </c>
      <c r="U54" s="256" t="s">
        <v>200</v>
      </c>
      <c r="V54" s="256" t="s">
        <v>200</v>
      </c>
      <c r="W54" s="256"/>
      <c r="X54" s="256" t="s">
        <v>309</v>
      </c>
      <c r="Y54" s="258"/>
      <c r="Z54" s="258"/>
      <c r="AA54" s="256" t="s">
        <v>291</v>
      </c>
      <c r="AB54" s="256" t="s">
        <v>439</v>
      </c>
      <c r="AC54" s="256" t="s">
        <v>305</v>
      </c>
      <c r="AD54" s="256" t="s">
        <v>296</v>
      </c>
      <c r="AE54" s="258"/>
      <c r="AF54" s="258"/>
      <c r="AG54" s="258"/>
      <c r="AH54" s="256" t="s">
        <v>309</v>
      </c>
      <c r="AI54" s="257">
        <v>45529</v>
      </c>
      <c r="AJ54" s="258"/>
      <c r="AK54" s="258"/>
      <c r="AL54" s="258"/>
      <c r="AM54" s="258"/>
      <c r="AN54" s="256" t="s">
        <v>558</v>
      </c>
      <c r="AO54" s="258"/>
      <c r="AP54" s="258"/>
      <c r="AQ54" s="256" t="s">
        <v>558</v>
      </c>
      <c r="AR54" s="258"/>
      <c r="AS54" s="258"/>
      <c r="AT54" s="256" t="s">
        <v>285</v>
      </c>
    </row>
    <row r="55" spans="1:46" ht="12.75" customHeight="1" x14ac:dyDescent="0.35">
      <c r="A55" s="256" t="s">
        <v>587</v>
      </c>
      <c r="B55" s="256" t="s">
        <v>588</v>
      </c>
      <c r="C55" s="256" t="s">
        <v>589</v>
      </c>
      <c r="D55" s="257">
        <v>45532</v>
      </c>
      <c r="E55" s="256" t="s">
        <v>293</v>
      </c>
      <c r="F55" s="256" t="s">
        <v>294</v>
      </c>
      <c r="G55" s="256" t="s">
        <v>307</v>
      </c>
      <c r="H55" s="256" t="s">
        <v>554</v>
      </c>
      <c r="I55" s="256" t="s">
        <v>555</v>
      </c>
      <c r="J55" s="256" t="s">
        <v>556</v>
      </c>
      <c r="K55" s="256" t="s">
        <v>287</v>
      </c>
      <c r="L55" s="256" t="s">
        <v>557</v>
      </c>
      <c r="M55" s="256" t="s">
        <v>316</v>
      </c>
      <c r="N55" s="256" t="s">
        <v>447</v>
      </c>
      <c r="O55" s="256" t="s">
        <v>289</v>
      </c>
      <c r="P55" s="256" t="s">
        <v>308</v>
      </c>
      <c r="Q55" s="248">
        <v>8.1999999999999993</v>
      </c>
      <c r="R55" s="256" t="s">
        <v>221</v>
      </c>
      <c r="S55" s="256" t="s">
        <v>624</v>
      </c>
      <c r="T55" s="256" t="s">
        <v>625</v>
      </c>
      <c r="U55" s="256" t="s">
        <v>200</v>
      </c>
      <c r="V55" s="256" t="s">
        <v>200</v>
      </c>
      <c r="W55" s="256"/>
      <c r="X55" s="256" t="s">
        <v>309</v>
      </c>
      <c r="Y55" s="258"/>
      <c r="Z55" s="258"/>
      <c r="AA55" s="256" t="s">
        <v>291</v>
      </c>
      <c r="AB55" s="256" t="s">
        <v>439</v>
      </c>
      <c r="AC55" s="256" t="s">
        <v>305</v>
      </c>
      <c r="AD55" s="256" t="s">
        <v>296</v>
      </c>
      <c r="AE55" s="258"/>
      <c r="AF55" s="258"/>
      <c r="AG55" s="258"/>
      <c r="AH55" s="256" t="s">
        <v>309</v>
      </c>
      <c r="AI55" s="257">
        <v>45529</v>
      </c>
      <c r="AJ55" s="258"/>
      <c r="AK55" s="258"/>
      <c r="AL55" s="258"/>
      <c r="AM55" s="258"/>
      <c r="AN55" s="256" t="s">
        <v>558</v>
      </c>
      <c r="AO55" s="258"/>
      <c r="AP55" s="258"/>
      <c r="AQ55" s="256" t="s">
        <v>558</v>
      </c>
      <c r="AR55" s="258"/>
      <c r="AS55" s="258"/>
      <c r="AT55" s="256" t="s">
        <v>285</v>
      </c>
    </row>
    <row r="56" spans="1:46" ht="12.75" customHeight="1" x14ac:dyDescent="0.35">
      <c r="A56" s="256" t="s">
        <v>587</v>
      </c>
      <c r="B56" s="256" t="s">
        <v>619</v>
      </c>
      <c r="C56" s="256" t="s">
        <v>620</v>
      </c>
      <c r="D56" s="257">
        <v>45548</v>
      </c>
      <c r="E56" s="256" t="s">
        <v>293</v>
      </c>
      <c r="F56" s="256" t="s">
        <v>294</v>
      </c>
      <c r="G56" s="256" t="s">
        <v>628</v>
      </c>
      <c r="H56" s="256" t="s">
        <v>554</v>
      </c>
      <c r="I56" s="256" t="s">
        <v>555</v>
      </c>
      <c r="J56" s="256" t="s">
        <v>556</v>
      </c>
      <c r="K56" s="256" t="s">
        <v>287</v>
      </c>
      <c r="L56" s="256" t="s">
        <v>597</v>
      </c>
      <c r="M56" s="256" t="s">
        <v>288</v>
      </c>
      <c r="N56" s="256" t="s">
        <v>447</v>
      </c>
      <c r="O56" s="256" t="s">
        <v>289</v>
      </c>
      <c r="P56" s="256" t="s">
        <v>444</v>
      </c>
      <c r="Q56" s="248">
        <v>61.79</v>
      </c>
      <c r="R56" s="256" t="s">
        <v>434</v>
      </c>
      <c r="S56" s="256" t="s">
        <v>624</v>
      </c>
      <c r="T56" s="256" t="s">
        <v>625</v>
      </c>
      <c r="U56" s="256" t="s">
        <v>598</v>
      </c>
      <c r="V56" s="256" t="s">
        <v>342</v>
      </c>
      <c r="W56" s="256"/>
      <c r="X56" s="256" t="s">
        <v>437</v>
      </c>
      <c r="Y56" s="258"/>
      <c r="Z56" s="258"/>
      <c r="AA56" s="256" t="s">
        <v>291</v>
      </c>
      <c r="AB56" s="256" t="s">
        <v>440</v>
      </c>
      <c r="AC56" s="256" t="s">
        <v>295</v>
      </c>
      <c r="AD56" s="256" t="s">
        <v>296</v>
      </c>
      <c r="AE56" s="258"/>
      <c r="AF56" s="258"/>
      <c r="AG56" s="258"/>
      <c r="AH56" s="256" t="s">
        <v>437</v>
      </c>
      <c r="AI56" s="257">
        <v>45535</v>
      </c>
      <c r="AJ56" s="258"/>
      <c r="AK56" s="258"/>
      <c r="AL56" s="258"/>
      <c r="AM56" s="258"/>
      <c r="AN56" s="256" t="s">
        <v>558</v>
      </c>
      <c r="AO56" s="258"/>
      <c r="AP56" s="258"/>
      <c r="AQ56" s="256" t="s">
        <v>558</v>
      </c>
      <c r="AR56" s="258"/>
      <c r="AS56" s="258"/>
      <c r="AT56" s="256" t="s">
        <v>285</v>
      </c>
    </row>
    <row r="57" spans="1:46" ht="12.75" customHeight="1" x14ac:dyDescent="0.35">
      <c r="A57" s="256" t="s">
        <v>587</v>
      </c>
      <c r="B57" s="256" t="s">
        <v>588</v>
      </c>
      <c r="C57" s="256" t="s">
        <v>589</v>
      </c>
      <c r="D57" s="257">
        <v>45505</v>
      </c>
      <c r="E57" s="256" t="s">
        <v>293</v>
      </c>
      <c r="F57" s="256" t="s">
        <v>294</v>
      </c>
      <c r="G57" s="256" t="s">
        <v>310</v>
      </c>
      <c r="H57" s="256" t="s">
        <v>554</v>
      </c>
      <c r="I57" s="256" t="s">
        <v>555</v>
      </c>
      <c r="J57" s="256" t="s">
        <v>556</v>
      </c>
      <c r="K57" s="256" t="s">
        <v>287</v>
      </c>
      <c r="L57" s="256" t="s">
        <v>557</v>
      </c>
      <c r="M57" s="256" t="s">
        <v>316</v>
      </c>
      <c r="N57" s="256" t="s">
        <v>447</v>
      </c>
      <c r="O57" s="256" t="s">
        <v>289</v>
      </c>
      <c r="P57" s="256" t="s">
        <v>311</v>
      </c>
      <c r="Q57" s="248">
        <v>564.25</v>
      </c>
      <c r="R57" s="256" t="s">
        <v>247</v>
      </c>
      <c r="S57" s="256" t="s">
        <v>629</v>
      </c>
      <c r="T57" s="256" t="s">
        <v>630</v>
      </c>
      <c r="U57" s="256" t="s">
        <v>592</v>
      </c>
      <c r="V57" s="256" t="s">
        <v>421</v>
      </c>
      <c r="W57" s="256" t="s">
        <v>415</v>
      </c>
      <c r="X57" s="256" t="s">
        <v>196</v>
      </c>
      <c r="Y57" s="258"/>
      <c r="Z57" s="258"/>
      <c r="AA57" s="256" t="s">
        <v>291</v>
      </c>
      <c r="AB57" s="256" t="s">
        <v>439</v>
      </c>
      <c r="AC57" s="256" t="s">
        <v>305</v>
      </c>
      <c r="AD57" s="256" t="s">
        <v>296</v>
      </c>
      <c r="AE57" s="258"/>
      <c r="AF57" s="258"/>
      <c r="AG57" s="258"/>
      <c r="AH57" s="256" t="s">
        <v>196</v>
      </c>
      <c r="AI57" s="257">
        <v>45498</v>
      </c>
      <c r="AJ57" s="258"/>
      <c r="AK57" s="258"/>
      <c r="AL57" s="258"/>
      <c r="AM57" s="258"/>
      <c r="AN57" s="256" t="s">
        <v>558</v>
      </c>
      <c r="AO57" s="258"/>
      <c r="AP57" s="258"/>
      <c r="AQ57" s="256" t="s">
        <v>558</v>
      </c>
      <c r="AR57" s="258"/>
      <c r="AS57" s="258"/>
      <c r="AT57" s="256" t="s">
        <v>285</v>
      </c>
    </row>
    <row r="58" spans="1:46" ht="12.75" customHeight="1" x14ac:dyDescent="0.35">
      <c r="A58" s="256" t="s">
        <v>587</v>
      </c>
      <c r="B58" s="256" t="s">
        <v>619</v>
      </c>
      <c r="C58" s="256" t="s">
        <v>620</v>
      </c>
      <c r="D58" s="257">
        <v>45559</v>
      </c>
      <c r="E58" s="256" t="s">
        <v>293</v>
      </c>
      <c r="F58" s="256" t="s">
        <v>294</v>
      </c>
      <c r="G58" s="256" t="s">
        <v>621</v>
      </c>
      <c r="H58" s="256" t="s">
        <v>554</v>
      </c>
      <c r="I58" s="256" t="s">
        <v>555</v>
      </c>
      <c r="J58" s="256" t="s">
        <v>556</v>
      </c>
      <c r="K58" s="256" t="s">
        <v>287</v>
      </c>
      <c r="L58" s="256" t="s">
        <v>557</v>
      </c>
      <c r="M58" s="256" t="s">
        <v>316</v>
      </c>
      <c r="N58" s="256" t="s">
        <v>447</v>
      </c>
      <c r="O58" s="256" t="s">
        <v>289</v>
      </c>
      <c r="P58" s="256" t="s">
        <v>442</v>
      </c>
      <c r="Q58" s="248">
        <v>-162.78</v>
      </c>
      <c r="R58" s="256" t="s">
        <v>247</v>
      </c>
      <c r="S58" s="256" t="s">
        <v>629</v>
      </c>
      <c r="T58" s="256" t="s">
        <v>630</v>
      </c>
      <c r="U58" s="256" t="s">
        <v>592</v>
      </c>
      <c r="V58" s="256" t="s">
        <v>421</v>
      </c>
      <c r="W58" s="256" t="s">
        <v>415</v>
      </c>
      <c r="X58" s="256" t="s">
        <v>436</v>
      </c>
      <c r="Y58" s="258"/>
      <c r="Z58" s="258"/>
      <c r="AA58" s="256" t="s">
        <v>291</v>
      </c>
      <c r="AB58" s="256" t="s">
        <v>439</v>
      </c>
      <c r="AC58" s="256" t="s">
        <v>305</v>
      </c>
      <c r="AD58" s="256" t="s">
        <v>296</v>
      </c>
      <c r="AE58" s="258"/>
      <c r="AF58" s="258"/>
      <c r="AG58" s="258"/>
      <c r="AH58" s="256" t="s">
        <v>436</v>
      </c>
      <c r="AI58" s="257">
        <v>45559</v>
      </c>
      <c r="AJ58" s="258"/>
      <c r="AK58" s="258"/>
      <c r="AL58" s="258"/>
      <c r="AM58" s="258"/>
      <c r="AN58" s="256" t="s">
        <v>558</v>
      </c>
      <c r="AO58" s="258"/>
      <c r="AP58" s="258"/>
      <c r="AQ58" s="256" t="s">
        <v>558</v>
      </c>
      <c r="AR58" s="258"/>
      <c r="AS58" s="258"/>
      <c r="AT58" s="256" t="s">
        <v>285</v>
      </c>
    </row>
    <row r="59" spans="1:46" ht="12.75" customHeight="1" x14ac:dyDescent="0.35">
      <c r="A59" s="256" t="s">
        <v>587</v>
      </c>
      <c r="B59" s="256" t="s">
        <v>588</v>
      </c>
      <c r="C59" s="256" t="s">
        <v>589</v>
      </c>
      <c r="D59" s="257">
        <v>45529</v>
      </c>
      <c r="E59" s="256" t="s">
        <v>293</v>
      </c>
      <c r="F59" s="256" t="s">
        <v>294</v>
      </c>
      <c r="G59" s="256" t="s">
        <v>301</v>
      </c>
      <c r="H59" s="256" t="s">
        <v>554</v>
      </c>
      <c r="I59" s="256" t="s">
        <v>555</v>
      </c>
      <c r="J59" s="256" t="s">
        <v>556</v>
      </c>
      <c r="K59" s="256" t="s">
        <v>287</v>
      </c>
      <c r="L59" s="256" t="s">
        <v>593</v>
      </c>
      <c r="M59" s="256" t="s">
        <v>169</v>
      </c>
      <c r="N59" s="256" t="s">
        <v>447</v>
      </c>
      <c r="O59" s="256" t="s">
        <v>289</v>
      </c>
      <c r="P59" s="256" t="s">
        <v>302</v>
      </c>
      <c r="Q59" s="248">
        <v>124.11</v>
      </c>
      <c r="R59" s="256" t="s">
        <v>303</v>
      </c>
      <c r="S59" s="256" t="s">
        <v>629</v>
      </c>
      <c r="T59" s="256" t="s">
        <v>630</v>
      </c>
      <c r="U59" s="256" t="s">
        <v>169</v>
      </c>
      <c r="V59" s="256" t="s">
        <v>420</v>
      </c>
      <c r="W59" s="256" t="s">
        <v>415</v>
      </c>
      <c r="X59" s="256" t="s">
        <v>304</v>
      </c>
      <c r="Y59" s="258"/>
      <c r="Z59" s="258"/>
      <c r="AA59" s="256" t="s">
        <v>291</v>
      </c>
      <c r="AB59" s="256" t="s">
        <v>439</v>
      </c>
      <c r="AC59" s="256" t="s">
        <v>305</v>
      </c>
      <c r="AD59" s="256" t="s">
        <v>296</v>
      </c>
      <c r="AE59" s="258"/>
      <c r="AF59" s="258"/>
      <c r="AG59" s="258"/>
      <c r="AH59" s="256" t="s">
        <v>304</v>
      </c>
      <c r="AI59" s="257">
        <v>45529</v>
      </c>
      <c r="AJ59" s="258"/>
      <c r="AK59" s="258"/>
      <c r="AL59" s="258"/>
      <c r="AM59" s="258"/>
      <c r="AN59" s="256" t="s">
        <v>558</v>
      </c>
      <c r="AO59" s="258"/>
      <c r="AP59" s="258"/>
      <c r="AQ59" s="256" t="s">
        <v>558</v>
      </c>
      <c r="AR59" s="258"/>
      <c r="AS59" s="258"/>
      <c r="AT59" s="256" t="s">
        <v>285</v>
      </c>
    </row>
    <row r="60" spans="1:46" ht="12.75" customHeight="1" x14ac:dyDescent="0.35">
      <c r="A60" s="256" t="s">
        <v>587</v>
      </c>
      <c r="B60" s="256" t="s">
        <v>588</v>
      </c>
      <c r="C60" s="256" t="s">
        <v>589</v>
      </c>
      <c r="D60" s="257">
        <v>45532</v>
      </c>
      <c r="E60" s="256" t="s">
        <v>293</v>
      </c>
      <c r="F60" s="256" t="s">
        <v>294</v>
      </c>
      <c r="G60" s="256" t="s">
        <v>307</v>
      </c>
      <c r="H60" s="256" t="s">
        <v>554</v>
      </c>
      <c r="I60" s="256" t="s">
        <v>555</v>
      </c>
      <c r="J60" s="256" t="s">
        <v>556</v>
      </c>
      <c r="K60" s="256" t="s">
        <v>287</v>
      </c>
      <c r="L60" s="256" t="s">
        <v>593</v>
      </c>
      <c r="M60" s="256" t="s">
        <v>169</v>
      </c>
      <c r="N60" s="256" t="s">
        <v>447</v>
      </c>
      <c r="O60" s="256" t="s">
        <v>289</v>
      </c>
      <c r="P60" s="256" t="s">
        <v>308</v>
      </c>
      <c r="Q60" s="248">
        <v>124.11</v>
      </c>
      <c r="R60" s="256" t="s">
        <v>303</v>
      </c>
      <c r="S60" s="256" t="s">
        <v>629</v>
      </c>
      <c r="T60" s="256" t="s">
        <v>630</v>
      </c>
      <c r="U60" s="256" t="s">
        <v>169</v>
      </c>
      <c r="V60" s="256" t="s">
        <v>420</v>
      </c>
      <c r="W60" s="256" t="s">
        <v>415</v>
      </c>
      <c r="X60" s="256" t="s">
        <v>309</v>
      </c>
      <c r="Y60" s="258"/>
      <c r="Z60" s="258"/>
      <c r="AA60" s="256" t="s">
        <v>291</v>
      </c>
      <c r="AB60" s="256" t="s">
        <v>439</v>
      </c>
      <c r="AC60" s="256" t="s">
        <v>305</v>
      </c>
      <c r="AD60" s="256" t="s">
        <v>296</v>
      </c>
      <c r="AE60" s="258"/>
      <c r="AF60" s="258"/>
      <c r="AG60" s="258"/>
      <c r="AH60" s="256" t="s">
        <v>309</v>
      </c>
      <c r="AI60" s="257">
        <v>45529</v>
      </c>
      <c r="AJ60" s="258"/>
      <c r="AK60" s="258"/>
      <c r="AL60" s="258"/>
      <c r="AM60" s="258"/>
      <c r="AN60" s="256" t="s">
        <v>558</v>
      </c>
      <c r="AO60" s="258"/>
      <c r="AP60" s="258"/>
      <c r="AQ60" s="256" t="s">
        <v>558</v>
      </c>
      <c r="AR60" s="258"/>
      <c r="AS60" s="258"/>
      <c r="AT60" s="256" t="s">
        <v>285</v>
      </c>
    </row>
    <row r="61" spans="1:46" ht="12.75" customHeight="1" x14ac:dyDescent="0.35">
      <c r="A61" s="256" t="s">
        <v>587</v>
      </c>
      <c r="B61" s="256" t="s">
        <v>588</v>
      </c>
      <c r="C61" s="256" t="s">
        <v>589</v>
      </c>
      <c r="D61" s="257">
        <v>45532</v>
      </c>
      <c r="E61" s="256" t="s">
        <v>293</v>
      </c>
      <c r="F61" s="256" t="s">
        <v>294</v>
      </c>
      <c r="G61" s="256" t="s">
        <v>307</v>
      </c>
      <c r="H61" s="256" t="s">
        <v>554</v>
      </c>
      <c r="I61" s="256" t="s">
        <v>555</v>
      </c>
      <c r="J61" s="256" t="s">
        <v>556</v>
      </c>
      <c r="K61" s="256" t="s">
        <v>287</v>
      </c>
      <c r="L61" s="256" t="s">
        <v>593</v>
      </c>
      <c r="M61" s="256" t="s">
        <v>169</v>
      </c>
      <c r="N61" s="256" t="s">
        <v>447</v>
      </c>
      <c r="O61" s="256" t="s">
        <v>289</v>
      </c>
      <c r="P61" s="256" t="s">
        <v>308</v>
      </c>
      <c r="Q61" s="248">
        <v>-124.11</v>
      </c>
      <c r="R61" s="256" t="s">
        <v>303</v>
      </c>
      <c r="S61" s="256" t="s">
        <v>629</v>
      </c>
      <c r="T61" s="256" t="s">
        <v>630</v>
      </c>
      <c r="U61" s="256" t="s">
        <v>169</v>
      </c>
      <c r="V61" s="256" t="s">
        <v>420</v>
      </c>
      <c r="W61" s="256" t="s">
        <v>415</v>
      </c>
      <c r="X61" s="256" t="s">
        <v>309</v>
      </c>
      <c r="Y61" s="258"/>
      <c r="Z61" s="258"/>
      <c r="AA61" s="256" t="s">
        <v>291</v>
      </c>
      <c r="AB61" s="256" t="s">
        <v>439</v>
      </c>
      <c r="AC61" s="256" t="s">
        <v>305</v>
      </c>
      <c r="AD61" s="256" t="s">
        <v>296</v>
      </c>
      <c r="AE61" s="258"/>
      <c r="AF61" s="258"/>
      <c r="AG61" s="258"/>
      <c r="AH61" s="256" t="s">
        <v>309</v>
      </c>
      <c r="AI61" s="257">
        <v>45529</v>
      </c>
      <c r="AJ61" s="258"/>
      <c r="AK61" s="258"/>
      <c r="AL61" s="258"/>
      <c r="AM61" s="258"/>
      <c r="AN61" s="256" t="s">
        <v>558</v>
      </c>
      <c r="AO61" s="258"/>
      <c r="AP61" s="258"/>
      <c r="AQ61" s="256" t="s">
        <v>558</v>
      </c>
      <c r="AR61" s="258"/>
      <c r="AS61" s="258"/>
      <c r="AT61" s="256" t="s">
        <v>285</v>
      </c>
    </row>
    <row r="62" spans="1:46" ht="12.75" customHeight="1" x14ac:dyDescent="0.35">
      <c r="A62" s="256" t="s">
        <v>587</v>
      </c>
      <c r="B62" s="256" t="s">
        <v>588</v>
      </c>
      <c r="C62" s="256" t="s">
        <v>589</v>
      </c>
      <c r="D62" s="257">
        <v>45505</v>
      </c>
      <c r="E62" s="256" t="s">
        <v>293</v>
      </c>
      <c r="F62" s="256" t="s">
        <v>294</v>
      </c>
      <c r="G62" s="256" t="s">
        <v>310</v>
      </c>
      <c r="H62" s="256" t="s">
        <v>554</v>
      </c>
      <c r="I62" s="256" t="s">
        <v>555</v>
      </c>
      <c r="J62" s="256" t="s">
        <v>556</v>
      </c>
      <c r="K62" s="256" t="s">
        <v>287</v>
      </c>
      <c r="L62" s="256" t="s">
        <v>557</v>
      </c>
      <c r="M62" s="256" t="s">
        <v>316</v>
      </c>
      <c r="N62" s="256" t="s">
        <v>447</v>
      </c>
      <c r="O62" s="256" t="s">
        <v>289</v>
      </c>
      <c r="P62" s="256" t="s">
        <v>311</v>
      </c>
      <c r="Q62" s="248">
        <v>18.850000000000001</v>
      </c>
      <c r="R62" s="256" t="s">
        <v>248</v>
      </c>
      <c r="S62" s="256" t="s">
        <v>629</v>
      </c>
      <c r="T62" s="256" t="s">
        <v>630</v>
      </c>
      <c r="U62" s="256" t="s">
        <v>200</v>
      </c>
      <c r="V62" s="256" t="s">
        <v>200</v>
      </c>
      <c r="W62" s="256"/>
      <c r="X62" s="256" t="s">
        <v>196</v>
      </c>
      <c r="Y62" s="258"/>
      <c r="Z62" s="258"/>
      <c r="AA62" s="256" t="s">
        <v>291</v>
      </c>
      <c r="AB62" s="256" t="s">
        <v>439</v>
      </c>
      <c r="AC62" s="256" t="s">
        <v>305</v>
      </c>
      <c r="AD62" s="256" t="s">
        <v>296</v>
      </c>
      <c r="AE62" s="258"/>
      <c r="AF62" s="258"/>
      <c r="AG62" s="258"/>
      <c r="AH62" s="256" t="s">
        <v>196</v>
      </c>
      <c r="AI62" s="257">
        <v>45498</v>
      </c>
      <c r="AJ62" s="258"/>
      <c r="AK62" s="258"/>
      <c r="AL62" s="258"/>
      <c r="AM62" s="258"/>
      <c r="AN62" s="256" t="s">
        <v>558</v>
      </c>
      <c r="AO62" s="258"/>
      <c r="AP62" s="258"/>
      <c r="AQ62" s="256" t="s">
        <v>558</v>
      </c>
      <c r="AR62" s="258"/>
      <c r="AS62" s="258"/>
      <c r="AT62" s="256" t="s">
        <v>285</v>
      </c>
    </row>
    <row r="63" spans="1:46" ht="12.75" customHeight="1" x14ac:dyDescent="0.35">
      <c r="A63" s="256" t="s">
        <v>587</v>
      </c>
      <c r="B63" s="256" t="s">
        <v>588</v>
      </c>
      <c r="C63" s="256" t="s">
        <v>589</v>
      </c>
      <c r="D63" s="257">
        <v>45529</v>
      </c>
      <c r="E63" s="256" t="s">
        <v>293</v>
      </c>
      <c r="F63" s="256" t="s">
        <v>294</v>
      </c>
      <c r="G63" s="256" t="s">
        <v>301</v>
      </c>
      <c r="H63" s="256" t="s">
        <v>554</v>
      </c>
      <c r="I63" s="256" t="s">
        <v>555</v>
      </c>
      <c r="J63" s="256" t="s">
        <v>556</v>
      </c>
      <c r="K63" s="256" t="s">
        <v>287</v>
      </c>
      <c r="L63" s="256" t="s">
        <v>557</v>
      </c>
      <c r="M63" s="256" t="s">
        <v>316</v>
      </c>
      <c r="N63" s="256" t="s">
        <v>447</v>
      </c>
      <c r="O63" s="256" t="s">
        <v>289</v>
      </c>
      <c r="P63" s="256" t="s">
        <v>302</v>
      </c>
      <c r="Q63" s="248">
        <v>8.1999999999999993</v>
      </c>
      <c r="R63" s="256" t="s">
        <v>248</v>
      </c>
      <c r="S63" s="256" t="s">
        <v>629</v>
      </c>
      <c r="T63" s="256" t="s">
        <v>630</v>
      </c>
      <c r="U63" s="256" t="s">
        <v>200</v>
      </c>
      <c r="V63" s="256" t="s">
        <v>200</v>
      </c>
      <c r="W63" s="256"/>
      <c r="X63" s="256" t="s">
        <v>304</v>
      </c>
      <c r="Y63" s="258"/>
      <c r="Z63" s="258"/>
      <c r="AA63" s="256" t="s">
        <v>291</v>
      </c>
      <c r="AB63" s="256" t="s">
        <v>439</v>
      </c>
      <c r="AC63" s="256" t="s">
        <v>305</v>
      </c>
      <c r="AD63" s="256" t="s">
        <v>296</v>
      </c>
      <c r="AE63" s="258"/>
      <c r="AF63" s="258"/>
      <c r="AG63" s="258"/>
      <c r="AH63" s="256" t="s">
        <v>304</v>
      </c>
      <c r="AI63" s="257">
        <v>45529</v>
      </c>
      <c r="AJ63" s="258"/>
      <c r="AK63" s="258"/>
      <c r="AL63" s="258"/>
      <c r="AM63" s="258"/>
      <c r="AN63" s="256" t="s">
        <v>558</v>
      </c>
      <c r="AO63" s="258"/>
      <c r="AP63" s="258"/>
      <c r="AQ63" s="256" t="s">
        <v>558</v>
      </c>
      <c r="AR63" s="258"/>
      <c r="AS63" s="258"/>
      <c r="AT63" s="256" t="s">
        <v>285</v>
      </c>
    </row>
    <row r="64" spans="1:46" ht="12.75" customHeight="1" x14ac:dyDescent="0.35">
      <c r="A64" s="256" t="s">
        <v>587</v>
      </c>
      <c r="B64" s="256" t="s">
        <v>588</v>
      </c>
      <c r="C64" s="256" t="s">
        <v>589</v>
      </c>
      <c r="D64" s="257">
        <v>45532</v>
      </c>
      <c r="E64" s="256" t="s">
        <v>293</v>
      </c>
      <c r="F64" s="256" t="s">
        <v>294</v>
      </c>
      <c r="G64" s="256" t="s">
        <v>307</v>
      </c>
      <c r="H64" s="256" t="s">
        <v>554</v>
      </c>
      <c r="I64" s="256" t="s">
        <v>555</v>
      </c>
      <c r="J64" s="256" t="s">
        <v>556</v>
      </c>
      <c r="K64" s="256" t="s">
        <v>287</v>
      </c>
      <c r="L64" s="256" t="s">
        <v>557</v>
      </c>
      <c r="M64" s="256" t="s">
        <v>316</v>
      </c>
      <c r="N64" s="256" t="s">
        <v>447</v>
      </c>
      <c r="O64" s="256" t="s">
        <v>289</v>
      </c>
      <c r="P64" s="256" t="s">
        <v>308</v>
      </c>
      <c r="Q64" s="248">
        <v>8.1999999999999993</v>
      </c>
      <c r="R64" s="256" t="s">
        <v>248</v>
      </c>
      <c r="S64" s="256" t="s">
        <v>629</v>
      </c>
      <c r="T64" s="256" t="s">
        <v>630</v>
      </c>
      <c r="U64" s="256" t="s">
        <v>200</v>
      </c>
      <c r="V64" s="256" t="s">
        <v>200</v>
      </c>
      <c r="W64" s="256"/>
      <c r="X64" s="256" t="s">
        <v>309</v>
      </c>
      <c r="Y64" s="258"/>
      <c r="Z64" s="258"/>
      <c r="AA64" s="256" t="s">
        <v>291</v>
      </c>
      <c r="AB64" s="256" t="s">
        <v>439</v>
      </c>
      <c r="AC64" s="256" t="s">
        <v>305</v>
      </c>
      <c r="AD64" s="256" t="s">
        <v>296</v>
      </c>
      <c r="AE64" s="258"/>
      <c r="AF64" s="258"/>
      <c r="AG64" s="258"/>
      <c r="AH64" s="256" t="s">
        <v>309</v>
      </c>
      <c r="AI64" s="257">
        <v>45529</v>
      </c>
      <c r="AJ64" s="258"/>
      <c r="AK64" s="258"/>
      <c r="AL64" s="258"/>
      <c r="AM64" s="258"/>
      <c r="AN64" s="256" t="s">
        <v>558</v>
      </c>
      <c r="AO64" s="258"/>
      <c r="AP64" s="258"/>
      <c r="AQ64" s="256" t="s">
        <v>558</v>
      </c>
      <c r="AR64" s="258"/>
      <c r="AS64" s="258"/>
      <c r="AT64" s="256" t="s">
        <v>285</v>
      </c>
    </row>
    <row r="65" spans="1:46" ht="12.75" customHeight="1" x14ac:dyDescent="0.35">
      <c r="A65" s="256" t="s">
        <v>587</v>
      </c>
      <c r="B65" s="256" t="s">
        <v>588</v>
      </c>
      <c r="C65" s="256" t="s">
        <v>589</v>
      </c>
      <c r="D65" s="257">
        <v>45532</v>
      </c>
      <c r="E65" s="256" t="s">
        <v>293</v>
      </c>
      <c r="F65" s="256" t="s">
        <v>294</v>
      </c>
      <c r="G65" s="256" t="s">
        <v>307</v>
      </c>
      <c r="H65" s="256" t="s">
        <v>554</v>
      </c>
      <c r="I65" s="256" t="s">
        <v>555</v>
      </c>
      <c r="J65" s="256" t="s">
        <v>556</v>
      </c>
      <c r="K65" s="256" t="s">
        <v>287</v>
      </c>
      <c r="L65" s="256" t="s">
        <v>557</v>
      </c>
      <c r="M65" s="256" t="s">
        <v>316</v>
      </c>
      <c r="N65" s="256" t="s">
        <v>447</v>
      </c>
      <c r="O65" s="256" t="s">
        <v>289</v>
      </c>
      <c r="P65" s="256" t="s">
        <v>308</v>
      </c>
      <c r="Q65" s="248">
        <v>-8.1999999999999993</v>
      </c>
      <c r="R65" s="256" t="s">
        <v>248</v>
      </c>
      <c r="S65" s="256" t="s">
        <v>629</v>
      </c>
      <c r="T65" s="256" t="s">
        <v>630</v>
      </c>
      <c r="U65" s="256" t="s">
        <v>200</v>
      </c>
      <c r="V65" s="256" t="s">
        <v>200</v>
      </c>
      <c r="W65" s="256"/>
      <c r="X65" s="256" t="s">
        <v>309</v>
      </c>
      <c r="Y65" s="258"/>
      <c r="Z65" s="258"/>
      <c r="AA65" s="256" t="s">
        <v>291</v>
      </c>
      <c r="AB65" s="256" t="s">
        <v>439</v>
      </c>
      <c r="AC65" s="256" t="s">
        <v>305</v>
      </c>
      <c r="AD65" s="256" t="s">
        <v>296</v>
      </c>
      <c r="AE65" s="258"/>
      <c r="AF65" s="258"/>
      <c r="AG65" s="258"/>
      <c r="AH65" s="256" t="s">
        <v>309</v>
      </c>
      <c r="AI65" s="257">
        <v>45529</v>
      </c>
      <c r="AJ65" s="258"/>
      <c r="AK65" s="258"/>
      <c r="AL65" s="258"/>
      <c r="AM65" s="258"/>
      <c r="AN65" s="256" t="s">
        <v>558</v>
      </c>
      <c r="AO65" s="258"/>
      <c r="AP65" s="258"/>
      <c r="AQ65" s="256" t="s">
        <v>558</v>
      </c>
      <c r="AR65" s="258"/>
      <c r="AS65" s="258"/>
      <c r="AT65" s="256" t="s">
        <v>285</v>
      </c>
    </row>
    <row r="66" spans="1:46" ht="12.75" customHeight="1" x14ac:dyDescent="0.35">
      <c r="A66" s="256" t="s">
        <v>587</v>
      </c>
      <c r="B66" s="256" t="s">
        <v>619</v>
      </c>
      <c r="C66" s="256" t="s">
        <v>620</v>
      </c>
      <c r="D66" s="257">
        <v>45548</v>
      </c>
      <c r="E66" s="256" t="s">
        <v>293</v>
      </c>
      <c r="F66" s="256" t="s">
        <v>294</v>
      </c>
      <c r="G66" s="256" t="s">
        <v>628</v>
      </c>
      <c r="H66" s="256" t="s">
        <v>554</v>
      </c>
      <c r="I66" s="256" t="s">
        <v>555</v>
      </c>
      <c r="J66" s="256" t="s">
        <v>556</v>
      </c>
      <c r="K66" s="256" t="s">
        <v>287</v>
      </c>
      <c r="L66" s="256" t="s">
        <v>597</v>
      </c>
      <c r="M66" s="256" t="s">
        <v>288</v>
      </c>
      <c r="N66" s="256" t="s">
        <v>447</v>
      </c>
      <c r="O66" s="256" t="s">
        <v>289</v>
      </c>
      <c r="P66" s="256" t="s">
        <v>444</v>
      </c>
      <c r="Q66" s="248">
        <v>57.300000000000004</v>
      </c>
      <c r="R66" s="256" t="s">
        <v>434</v>
      </c>
      <c r="S66" s="256" t="s">
        <v>629</v>
      </c>
      <c r="T66" s="256" t="s">
        <v>630</v>
      </c>
      <c r="U66" s="256" t="s">
        <v>598</v>
      </c>
      <c r="V66" s="256" t="s">
        <v>342</v>
      </c>
      <c r="W66" s="256"/>
      <c r="X66" s="256" t="s">
        <v>437</v>
      </c>
      <c r="Y66" s="258"/>
      <c r="Z66" s="258"/>
      <c r="AA66" s="256" t="s">
        <v>291</v>
      </c>
      <c r="AB66" s="256" t="s">
        <v>440</v>
      </c>
      <c r="AC66" s="256" t="s">
        <v>295</v>
      </c>
      <c r="AD66" s="256" t="s">
        <v>296</v>
      </c>
      <c r="AE66" s="258"/>
      <c r="AF66" s="258"/>
      <c r="AG66" s="258"/>
      <c r="AH66" s="256" t="s">
        <v>437</v>
      </c>
      <c r="AI66" s="257">
        <v>45535</v>
      </c>
      <c r="AJ66" s="258"/>
      <c r="AK66" s="258"/>
      <c r="AL66" s="258"/>
      <c r="AM66" s="258"/>
      <c r="AN66" s="256" t="s">
        <v>558</v>
      </c>
      <c r="AO66" s="258"/>
      <c r="AP66" s="258"/>
      <c r="AQ66" s="256" t="s">
        <v>558</v>
      </c>
      <c r="AR66" s="258"/>
      <c r="AS66" s="258"/>
      <c r="AT66" s="256" t="s">
        <v>285</v>
      </c>
    </row>
    <row r="67" spans="1:46" ht="12.75" customHeight="1" x14ac:dyDescent="0.35">
      <c r="A67" s="256" t="s">
        <v>587</v>
      </c>
      <c r="B67" s="256" t="s">
        <v>588</v>
      </c>
      <c r="C67" s="256" t="s">
        <v>589</v>
      </c>
      <c r="D67" s="257">
        <v>45529</v>
      </c>
      <c r="E67" s="256" t="s">
        <v>293</v>
      </c>
      <c r="F67" s="256" t="s">
        <v>294</v>
      </c>
      <c r="G67" s="256" t="s">
        <v>301</v>
      </c>
      <c r="H67" s="256" t="s">
        <v>554</v>
      </c>
      <c r="I67" s="256" t="s">
        <v>555</v>
      </c>
      <c r="J67" s="256" t="s">
        <v>556</v>
      </c>
      <c r="K67" s="256" t="s">
        <v>287</v>
      </c>
      <c r="L67" s="256" t="s">
        <v>557</v>
      </c>
      <c r="M67" s="256" t="s">
        <v>316</v>
      </c>
      <c r="N67" s="256" t="s">
        <v>447</v>
      </c>
      <c r="O67" s="256" t="s">
        <v>289</v>
      </c>
      <c r="P67" s="256" t="s">
        <v>302</v>
      </c>
      <c r="Q67" s="248">
        <v>423.42</v>
      </c>
      <c r="R67" s="256" t="s">
        <v>323</v>
      </c>
      <c r="S67" s="256" t="s">
        <v>631</v>
      </c>
      <c r="T67" s="256" t="s">
        <v>632</v>
      </c>
      <c r="U67" s="256" t="s">
        <v>592</v>
      </c>
      <c r="V67" s="256" t="s">
        <v>633</v>
      </c>
      <c r="W67" s="256" t="s">
        <v>418</v>
      </c>
      <c r="X67" s="256" t="s">
        <v>304</v>
      </c>
      <c r="Y67" s="258"/>
      <c r="Z67" s="258"/>
      <c r="AA67" s="256" t="s">
        <v>291</v>
      </c>
      <c r="AB67" s="256" t="s">
        <v>439</v>
      </c>
      <c r="AC67" s="256" t="s">
        <v>305</v>
      </c>
      <c r="AD67" s="256" t="s">
        <v>296</v>
      </c>
      <c r="AE67" s="258"/>
      <c r="AF67" s="258"/>
      <c r="AG67" s="258"/>
      <c r="AH67" s="256" t="s">
        <v>304</v>
      </c>
      <c r="AI67" s="257">
        <v>45529</v>
      </c>
      <c r="AJ67" s="258"/>
      <c r="AK67" s="258"/>
      <c r="AL67" s="258"/>
      <c r="AM67" s="258"/>
      <c r="AN67" s="256" t="s">
        <v>558</v>
      </c>
      <c r="AO67" s="258"/>
      <c r="AP67" s="258"/>
      <c r="AQ67" s="256" t="s">
        <v>558</v>
      </c>
      <c r="AR67" s="258"/>
      <c r="AS67" s="258"/>
      <c r="AT67" s="256" t="s">
        <v>285</v>
      </c>
    </row>
    <row r="68" spans="1:46" ht="12.75" customHeight="1" x14ac:dyDescent="0.35">
      <c r="A68" s="256" t="s">
        <v>587</v>
      </c>
      <c r="B68" s="256" t="s">
        <v>588</v>
      </c>
      <c r="C68" s="256" t="s">
        <v>589</v>
      </c>
      <c r="D68" s="257">
        <v>45532</v>
      </c>
      <c r="E68" s="256" t="s">
        <v>293</v>
      </c>
      <c r="F68" s="256" t="s">
        <v>294</v>
      </c>
      <c r="G68" s="256" t="s">
        <v>307</v>
      </c>
      <c r="H68" s="256" t="s">
        <v>554</v>
      </c>
      <c r="I68" s="256" t="s">
        <v>555</v>
      </c>
      <c r="J68" s="256" t="s">
        <v>556</v>
      </c>
      <c r="K68" s="256" t="s">
        <v>287</v>
      </c>
      <c r="L68" s="256" t="s">
        <v>557</v>
      </c>
      <c r="M68" s="256" t="s">
        <v>316</v>
      </c>
      <c r="N68" s="256" t="s">
        <v>447</v>
      </c>
      <c r="O68" s="256" t="s">
        <v>289</v>
      </c>
      <c r="P68" s="256" t="s">
        <v>308</v>
      </c>
      <c r="Q68" s="248">
        <v>-423.42</v>
      </c>
      <c r="R68" s="256" t="s">
        <v>323</v>
      </c>
      <c r="S68" s="256" t="s">
        <v>631</v>
      </c>
      <c r="T68" s="256" t="s">
        <v>632</v>
      </c>
      <c r="U68" s="256" t="s">
        <v>592</v>
      </c>
      <c r="V68" s="256" t="s">
        <v>633</v>
      </c>
      <c r="W68" s="256" t="s">
        <v>418</v>
      </c>
      <c r="X68" s="256" t="s">
        <v>309</v>
      </c>
      <c r="Y68" s="258"/>
      <c r="Z68" s="258"/>
      <c r="AA68" s="256" t="s">
        <v>291</v>
      </c>
      <c r="AB68" s="256" t="s">
        <v>439</v>
      </c>
      <c r="AC68" s="256" t="s">
        <v>305</v>
      </c>
      <c r="AD68" s="256" t="s">
        <v>296</v>
      </c>
      <c r="AE68" s="258"/>
      <c r="AF68" s="258"/>
      <c r="AG68" s="258"/>
      <c r="AH68" s="256" t="s">
        <v>309</v>
      </c>
      <c r="AI68" s="257">
        <v>45529</v>
      </c>
      <c r="AJ68" s="258"/>
      <c r="AK68" s="258"/>
      <c r="AL68" s="258"/>
      <c r="AM68" s="258"/>
      <c r="AN68" s="256" t="s">
        <v>558</v>
      </c>
      <c r="AO68" s="258"/>
      <c r="AP68" s="258"/>
      <c r="AQ68" s="256" t="s">
        <v>558</v>
      </c>
      <c r="AR68" s="258"/>
      <c r="AS68" s="258"/>
      <c r="AT68" s="256" t="s">
        <v>285</v>
      </c>
    </row>
    <row r="69" spans="1:46" ht="12.75" customHeight="1" x14ac:dyDescent="0.35">
      <c r="A69" s="256" t="s">
        <v>587</v>
      </c>
      <c r="B69" s="256" t="s">
        <v>588</v>
      </c>
      <c r="C69" s="256" t="s">
        <v>589</v>
      </c>
      <c r="D69" s="257">
        <v>45532</v>
      </c>
      <c r="E69" s="256" t="s">
        <v>293</v>
      </c>
      <c r="F69" s="256" t="s">
        <v>294</v>
      </c>
      <c r="G69" s="256" t="s">
        <v>307</v>
      </c>
      <c r="H69" s="256" t="s">
        <v>554</v>
      </c>
      <c r="I69" s="256" t="s">
        <v>555</v>
      </c>
      <c r="J69" s="256" t="s">
        <v>556</v>
      </c>
      <c r="K69" s="256" t="s">
        <v>287</v>
      </c>
      <c r="L69" s="256" t="s">
        <v>557</v>
      </c>
      <c r="M69" s="256" t="s">
        <v>316</v>
      </c>
      <c r="N69" s="256" t="s">
        <v>447</v>
      </c>
      <c r="O69" s="256" t="s">
        <v>289</v>
      </c>
      <c r="P69" s="256" t="s">
        <v>308</v>
      </c>
      <c r="Q69" s="248">
        <v>423.42</v>
      </c>
      <c r="R69" s="256" t="s">
        <v>323</v>
      </c>
      <c r="S69" s="256" t="s">
        <v>631</v>
      </c>
      <c r="T69" s="256" t="s">
        <v>632</v>
      </c>
      <c r="U69" s="256" t="s">
        <v>592</v>
      </c>
      <c r="V69" s="256" t="s">
        <v>633</v>
      </c>
      <c r="W69" s="256" t="s">
        <v>418</v>
      </c>
      <c r="X69" s="256" t="s">
        <v>309</v>
      </c>
      <c r="Y69" s="258"/>
      <c r="Z69" s="258"/>
      <c r="AA69" s="256" t="s">
        <v>291</v>
      </c>
      <c r="AB69" s="256" t="s">
        <v>439</v>
      </c>
      <c r="AC69" s="256" t="s">
        <v>305</v>
      </c>
      <c r="AD69" s="256" t="s">
        <v>296</v>
      </c>
      <c r="AE69" s="258"/>
      <c r="AF69" s="258"/>
      <c r="AG69" s="258"/>
      <c r="AH69" s="256" t="s">
        <v>309</v>
      </c>
      <c r="AI69" s="257">
        <v>45529</v>
      </c>
      <c r="AJ69" s="258"/>
      <c r="AK69" s="258"/>
      <c r="AL69" s="258"/>
      <c r="AM69" s="258"/>
      <c r="AN69" s="256" t="s">
        <v>558</v>
      </c>
      <c r="AO69" s="258"/>
      <c r="AP69" s="258"/>
      <c r="AQ69" s="256" t="s">
        <v>558</v>
      </c>
      <c r="AR69" s="258"/>
      <c r="AS69" s="258"/>
      <c r="AT69" s="256" t="s">
        <v>285</v>
      </c>
    </row>
    <row r="70" spans="1:46" ht="12.75" customHeight="1" x14ac:dyDescent="0.35">
      <c r="A70" s="256" t="s">
        <v>587</v>
      </c>
      <c r="B70" s="256" t="s">
        <v>588</v>
      </c>
      <c r="C70" s="256" t="s">
        <v>589</v>
      </c>
      <c r="D70" s="257">
        <v>45529</v>
      </c>
      <c r="E70" s="256" t="s">
        <v>293</v>
      </c>
      <c r="F70" s="256" t="s">
        <v>294</v>
      </c>
      <c r="G70" s="256" t="s">
        <v>301</v>
      </c>
      <c r="H70" s="256" t="s">
        <v>554</v>
      </c>
      <c r="I70" s="256" t="s">
        <v>555</v>
      </c>
      <c r="J70" s="256" t="s">
        <v>556</v>
      </c>
      <c r="K70" s="256" t="s">
        <v>287</v>
      </c>
      <c r="L70" s="256" t="s">
        <v>557</v>
      </c>
      <c r="M70" s="256" t="s">
        <v>316</v>
      </c>
      <c r="N70" s="256" t="s">
        <v>447</v>
      </c>
      <c r="O70" s="256" t="s">
        <v>289</v>
      </c>
      <c r="P70" s="256" t="s">
        <v>302</v>
      </c>
      <c r="Q70" s="248">
        <v>6.55</v>
      </c>
      <c r="R70" s="256" t="s">
        <v>318</v>
      </c>
      <c r="S70" s="256" t="s">
        <v>631</v>
      </c>
      <c r="T70" s="256" t="s">
        <v>632</v>
      </c>
      <c r="U70" s="256" t="s">
        <v>200</v>
      </c>
      <c r="V70" s="256" t="s">
        <v>200</v>
      </c>
      <c r="W70" s="256"/>
      <c r="X70" s="256" t="s">
        <v>304</v>
      </c>
      <c r="Y70" s="258"/>
      <c r="Z70" s="258"/>
      <c r="AA70" s="256" t="s">
        <v>291</v>
      </c>
      <c r="AB70" s="256" t="s">
        <v>439</v>
      </c>
      <c r="AC70" s="256" t="s">
        <v>305</v>
      </c>
      <c r="AD70" s="256" t="s">
        <v>296</v>
      </c>
      <c r="AE70" s="258"/>
      <c r="AF70" s="258"/>
      <c r="AG70" s="258"/>
      <c r="AH70" s="256" t="s">
        <v>304</v>
      </c>
      <c r="AI70" s="257">
        <v>45529</v>
      </c>
      <c r="AJ70" s="258"/>
      <c r="AK70" s="258"/>
      <c r="AL70" s="258"/>
      <c r="AM70" s="258"/>
      <c r="AN70" s="256" t="s">
        <v>558</v>
      </c>
      <c r="AO70" s="258"/>
      <c r="AP70" s="258"/>
      <c r="AQ70" s="256" t="s">
        <v>558</v>
      </c>
      <c r="AR70" s="258"/>
      <c r="AS70" s="258"/>
      <c r="AT70" s="256" t="s">
        <v>285</v>
      </c>
    </row>
    <row r="71" spans="1:46" ht="12.75" customHeight="1" x14ac:dyDescent="0.35">
      <c r="A71" s="256" t="s">
        <v>587</v>
      </c>
      <c r="B71" s="256" t="s">
        <v>588</v>
      </c>
      <c r="C71" s="256" t="s">
        <v>589</v>
      </c>
      <c r="D71" s="257">
        <v>45532</v>
      </c>
      <c r="E71" s="256" t="s">
        <v>293</v>
      </c>
      <c r="F71" s="256" t="s">
        <v>294</v>
      </c>
      <c r="G71" s="256" t="s">
        <v>307</v>
      </c>
      <c r="H71" s="256" t="s">
        <v>554</v>
      </c>
      <c r="I71" s="256" t="s">
        <v>555</v>
      </c>
      <c r="J71" s="256" t="s">
        <v>556</v>
      </c>
      <c r="K71" s="256" t="s">
        <v>287</v>
      </c>
      <c r="L71" s="256" t="s">
        <v>557</v>
      </c>
      <c r="M71" s="256" t="s">
        <v>316</v>
      </c>
      <c r="N71" s="256" t="s">
        <v>447</v>
      </c>
      <c r="O71" s="256" t="s">
        <v>289</v>
      </c>
      <c r="P71" s="256" t="s">
        <v>308</v>
      </c>
      <c r="Q71" s="248">
        <v>6.55</v>
      </c>
      <c r="R71" s="256" t="s">
        <v>318</v>
      </c>
      <c r="S71" s="256" t="s">
        <v>631</v>
      </c>
      <c r="T71" s="256" t="s">
        <v>632</v>
      </c>
      <c r="U71" s="256" t="s">
        <v>200</v>
      </c>
      <c r="V71" s="256" t="s">
        <v>200</v>
      </c>
      <c r="W71" s="256"/>
      <c r="X71" s="256" t="s">
        <v>309</v>
      </c>
      <c r="Y71" s="258"/>
      <c r="Z71" s="258"/>
      <c r="AA71" s="256" t="s">
        <v>291</v>
      </c>
      <c r="AB71" s="256" t="s">
        <v>439</v>
      </c>
      <c r="AC71" s="256" t="s">
        <v>305</v>
      </c>
      <c r="AD71" s="256" t="s">
        <v>296</v>
      </c>
      <c r="AE71" s="258"/>
      <c r="AF71" s="258"/>
      <c r="AG71" s="258"/>
      <c r="AH71" s="256" t="s">
        <v>309</v>
      </c>
      <c r="AI71" s="257">
        <v>45529</v>
      </c>
      <c r="AJ71" s="258"/>
      <c r="AK71" s="258"/>
      <c r="AL71" s="258"/>
      <c r="AM71" s="258"/>
      <c r="AN71" s="256" t="s">
        <v>558</v>
      </c>
      <c r="AO71" s="258"/>
      <c r="AP71" s="258"/>
      <c r="AQ71" s="256" t="s">
        <v>558</v>
      </c>
      <c r="AR71" s="258"/>
      <c r="AS71" s="258"/>
      <c r="AT71" s="256" t="s">
        <v>285</v>
      </c>
    </row>
    <row r="72" spans="1:46" ht="12.75" customHeight="1" x14ac:dyDescent="0.35">
      <c r="A72" s="256" t="s">
        <v>587</v>
      </c>
      <c r="B72" s="256" t="s">
        <v>588</v>
      </c>
      <c r="C72" s="256" t="s">
        <v>589</v>
      </c>
      <c r="D72" s="257">
        <v>45532</v>
      </c>
      <c r="E72" s="256" t="s">
        <v>293</v>
      </c>
      <c r="F72" s="256" t="s">
        <v>294</v>
      </c>
      <c r="G72" s="256" t="s">
        <v>307</v>
      </c>
      <c r="H72" s="256" t="s">
        <v>554</v>
      </c>
      <c r="I72" s="256" t="s">
        <v>555</v>
      </c>
      <c r="J72" s="256" t="s">
        <v>556</v>
      </c>
      <c r="K72" s="256" t="s">
        <v>287</v>
      </c>
      <c r="L72" s="256" t="s">
        <v>557</v>
      </c>
      <c r="M72" s="256" t="s">
        <v>316</v>
      </c>
      <c r="N72" s="256" t="s">
        <v>447</v>
      </c>
      <c r="O72" s="256" t="s">
        <v>289</v>
      </c>
      <c r="P72" s="256" t="s">
        <v>308</v>
      </c>
      <c r="Q72" s="248">
        <v>-6.55</v>
      </c>
      <c r="R72" s="256" t="s">
        <v>318</v>
      </c>
      <c r="S72" s="256" t="s">
        <v>631</v>
      </c>
      <c r="T72" s="256" t="s">
        <v>632</v>
      </c>
      <c r="U72" s="256" t="s">
        <v>200</v>
      </c>
      <c r="V72" s="256" t="s">
        <v>200</v>
      </c>
      <c r="W72" s="256"/>
      <c r="X72" s="256" t="s">
        <v>309</v>
      </c>
      <c r="Y72" s="258"/>
      <c r="Z72" s="258"/>
      <c r="AA72" s="256" t="s">
        <v>291</v>
      </c>
      <c r="AB72" s="256" t="s">
        <v>439</v>
      </c>
      <c r="AC72" s="256" t="s">
        <v>305</v>
      </c>
      <c r="AD72" s="256" t="s">
        <v>296</v>
      </c>
      <c r="AE72" s="258"/>
      <c r="AF72" s="258"/>
      <c r="AG72" s="258"/>
      <c r="AH72" s="256" t="s">
        <v>309</v>
      </c>
      <c r="AI72" s="257">
        <v>45529</v>
      </c>
      <c r="AJ72" s="258"/>
      <c r="AK72" s="258"/>
      <c r="AL72" s="258"/>
      <c r="AM72" s="258"/>
      <c r="AN72" s="256" t="s">
        <v>558</v>
      </c>
      <c r="AO72" s="258"/>
      <c r="AP72" s="258"/>
      <c r="AQ72" s="256" t="s">
        <v>558</v>
      </c>
      <c r="AR72" s="258"/>
      <c r="AS72" s="258"/>
      <c r="AT72" s="256" t="s">
        <v>285</v>
      </c>
    </row>
    <row r="73" spans="1:46" ht="12.75" customHeight="1" x14ac:dyDescent="0.35">
      <c r="A73" s="256" t="s">
        <v>587</v>
      </c>
      <c r="B73" s="256" t="s">
        <v>619</v>
      </c>
      <c r="C73" s="256" t="s">
        <v>620</v>
      </c>
      <c r="D73" s="257">
        <v>45548</v>
      </c>
      <c r="E73" s="256" t="s">
        <v>293</v>
      </c>
      <c r="F73" s="256" t="s">
        <v>294</v>
      </c>
      <c r="G73" s="256" t="s">
        <v>628</v>
      </c>
      <c r="H73" s="256" t="s">
        <v>554</v>
      </c>
      <c r="I73" s="256" t="s">
        <v>555</v>
      </c>
      <c r="J73" s="256" t="s">
        <v>556</v>
      </c>
      <c r="K73" s="256" t="s">
        <v>287</v>
      </c>
      <c r="L73" s="256" t="s">
        <v>597</v>
      </c>
      <c r="M73" s="256" t="s">
        <v>288</v>
      </c>
      <c r="N73" s="256" t="s">
        <v>447</v>
      </c>
      <c r="O73" s="256" t="s">
        <v>289</v>
      </c>
      <c r="P73" s="256" t="s">
        <v>444</v>
      </c>
      <c r="Q73" s="248">
        <v>57.2</v>
      </c>
      <c r="R73" s="256" t="s">
        <v>434</v>
      </c>
      <c r="S73" s="256" t="s">
        <v>631</v>
      </c>
      <c r="T73" s="256" t="s">
        <v>632</v>
      </c>
      <c r="U73" s="256" t="s">
        <v>598</v>
      </c>
      <c r="V73" s="256" t="s">
        <v>342</v>
      </c>
      <c r="W73" s="256"/>
      <c r="X73" s="256" t="s">
        <v>437</v>
      </c>
      <c r="Y73" s="258"/>
      <c r="Z73" s="258"/>
      <c r="AA73" s="256" t="s">
        <v>291</v>
      </c>
      <c r="AB73" s="256" t="s">
        <v>440</v>
      </c>
      <c r="AC73" s="256" t="s">
        <v>295</v>
      </c>
      <c r="AD73" s="256" t="s">
        <v>296</v>
      </c>
      <c r="AE73" s="258"/>
      <c r="AF73" s="258"/>
      <c r="AG73" s="258"/>
      <c r="AH73" s="256" t="s">
        <v>437</v>
      </c>
      <c r="AI73" s="257">
        <v>45535</v>
      </c>
      <c r="AJ73" s="258"/>
      <c r="AK73" s="258"/>
      <c r="AL73" s="258"/>
      <c r="AM73" s="258"/>
      <c r="AN73" s="256" t="s">
        <v>558</v>
      </c>
      <c r="AO73" s="258"/>
      <c r="AP73" s="258"/>
      <c r="AQ73" s="256" t="s">
        <v>558</v>
      </c>
      <c r="AR73" s="258"/>
      <c r="AS73" s="258"/>
      <c r="AT73" s="256" t="s">
        <v>285</v>
      </c>
    </row>
    <row r="74" spans="1:46" ht="12.75" customHeight="1" x14ac:dyDescent="0.35">
      <c r="A74" s="256" t="s">
        <v>587</v>
      </c>
      <c r="B74" s="256" t="s">
        <v>588</v>
      </c>
      <c r="C74" s="256" t="s">
        <v>589</v>
      </c>
      <c r="D74" s="257">
        <v>45529</v>
      </c>
      <c r="E74" s="256" t="s">
        <v>293</v>
      </c>
      <c r="F74" s="256" t="s">
        <v>294</v>
      </c>
      <c r="G74" s="256" t="s">
        <v>301</v>
      </c>
      <c r="H74" s="256" t="s">
        <v>554</v>
      </c>
      <c r="I74" s="256" t="s">
        <v>555</v>
      </c>
      <c r="J74" s="256" t="s">
        <v>556</v>
      </c>
      <c r="K74" s="256" t="s">
        <v>287</v>
      </c>
      <c r="L74" s="256" t="s">
        <v>557</v>
      </c>
      <c r="M74" s="256" t="s">
        <v>316</v>
      </c>
      <c r="N74" s="256" t="s">
        <v>447</v>
      </c>
      <c r="O74" s="256" t="s">
        <v>289</v>
      </c>
      <c r="P74" s="256" t="s">
        <v>302</v>
      </c>
      <c r="Q74" s="248">
        <v>530.34</v>
      </c>
      <c r="R74" s="256" t="s">
        <v>324</v>
      </c>
      <c r="S74" s="256" t="s">
        <v>634</v>
      </c>
      <c r="T74" s="256" t="s">
        <v>635</v>
      </c>
      <c r="U74" s="256" t="s">
        <v>592</v>
      </c>
      <c r="V74" s="256" t="s">
        <v>626</v>
      </c>
      <c r="W74" s="256" t="s">
        <v>415</v>
      </c>
      <c r="X74" s="256" t="s">
        <v>304</v>
      </c>
      <c r="Y74" s="258"/>
      <c r="Z74" s="258"/>
      <c r="AA74" s="256" t="s">
        <v>291</v>
      </c>
      <c r="AB74" s="256" t="s">
        <v>439</v>
      </c>
      <c r="AC74" s="256" t="s">
        <v>305</v>
      </c>
      <c r="AD74" s="256" t="s">
        <v>296</v>
      </c>
      <c r="AE74" s="258"/>
      <c r="AF74" s="258"/>
      <c r="AG74" s="258"/>
      <c r="AH74" s="256" t="s">
        <v>304</v>
      </c>
      <c r="AI74" s="257">
        <v>45529</v>
      </c>
      <c r="AJ74" s="258"/>
      <c r="AK74" s="258"/>
      <c r="AL74" s="258"/>
      <c r="AM74" s="258"/>
      <c r="AN74" s="256" t="s">
        <v>558</v>
      </c>
      <c r="AO74" s="258"/>
      <c r="AP74" s="258"/>
      <c r="AQ74" s="256" t="s">
        <v>558</v>
      </c>
      <c r="AR74" s="258"/>
      <c r="AS74" s="258"/>
      <c r="AT74" s="256" t="s">
        <v>285</v>
      </c>
    </row>
    <row r="75" spans="1:46" ht="12.75" customHeight="1" x14ac:dyDescent="0.35">
      <c r="A75" s="256" t="s">
        <v>587</v>
      </c>
      <c r="B75" s="256" t="s">
        <v>588</v>
      </c>
      <c r="C75" s="256" t="s">
        <v>589</v>
      </c>
      <c r="D75" s="257">
        <v>45532</v>
      </c>
      <c r="E75" s="256" t="s">
        <v>293</v>
      </c>
      <c r="F75" s="256" t="s">
        <v>294</v>
      </c>
      <c r="G75" s="256" t="s">
        <v>307</v>
      </c>
      <c r="H75" s="256" t="s">
        <v>554</v>
      </c>
      <c r="I75" s="256" t="s">
        <v>555</v>
      </c>
      <c r="J75" s="256" t="s">
        <v>556</v>
      </c>
      <c r="K75" s="256" t="s">
        <v>287</v>
      </c>
      <c r="L75" s="256" t="s">
        <v>557</v>
      </c>
      <c r="M75" s="256" t="s">
        <v>316</v>
      </c>
      <c r="N75" s="256" t="s">
        <v>447</v>
      </c>
      <c r="O75" s="256" t="s">
        <v>289</v>
      </c>
      <c r="P75" s="256" t="s">
        <v>308</v>
      </c>
      <c r="Q75" s="248">
        <v>-530.34</v>
      </c>
      <c r="R75" s="256" t="s">
        <v>324</v>
      </c>
      <c r="S75" s="256" t="s">
        <v>634</v>
      </c>
      <c r="T75" s="256" t="s">
        <v>635</v>
      </c>
      <c r="U75" s="256" t="s">
        <v>592</v>
      </c>
      <c r="V75" s="256" t="s">
        <v>626</v>
      </c>
      <c r="W75" s="256" t="s">
        <v>415</v>
      </c>
      <c r="X75" s="256" t="s">
        <v>309</v>
      </c>
      <c r="Y75" s="258"/>
      <c r="Z75" s="258"/>
      <c r="AA75" s="256" t="s">
        <v>291</v>
      </c>
      <c r="AB75" s="256" t="s">
        <v>439</v>
      </c>
      <c r="AC75" s="256" t="s">
        <v>305</v>
      </c>
      <c r="AD75" s="256" t="s">
        <v>296</v>
      </c>
      <c r="AE75" s="258"/>
      <c r="AF75" s="258"/>
      <c r="AG75" s="258"/>
      <c r="AH75" s="256" t="s">
        <v>309</v>
      </c>
      <c r="AI75" s="257">
        <v>45529</v>
      </c>
      <c r="AJ75" s="258"/>
      <c r="AK75" s="258"/>
      <c r="AL75" s="258"/>
      <c r="AM75" s="258"/>
      <c r="AN75" s="256" t="s">
        <v>558</v>
      </c>
      <c r="AO75" s="258"/>
      <c r="AP75" s="258"/>
      <c r="AQ75" s="256" t="s">
        <v>558</v>
      </c>
      <c r="AR75" s="258"/>
      <c r="AS75" s="258"/>
      <c r="AT75" s="256" t="s">
        <v>285</v>
      </c>
    </row>
    <row r="76" spans="1:46" ht="12.75" customHeight="1" x14ac:dyDescent="0.35">
      <c r="A76" s="256" t="s">
        <v>587</v>
      </c>
      <c r="B76" s="256" t="s">
        <v>588</v>
      </c>
      <c r="C76" s="256" t="s">
        <v>589</v>
      </c>
      <c r="D76" s="257">
        <v>45532</v>
      </c>
      <c r="E76" s="256" t="s">
        <v>293</v>
      </c>
      <c r="F76" s="256" t="s">
        <v>294</v>
      </c>
      <c r="G76" s="256" t="s">
        <v>307</v>
      </c>
      <c r="H76" s="256" t="s">
        <v>554</v>
      </c>
      <c r="I76" s="256" t="s">
        <v>555</v>
      </c>
      <c r="J76" s="256" t="s">
        <v>556</v>
      </c>
      <c r="K76" s="256" t="s">
        <v>287</v>
      </c>
      <c r="L76" s="256" t="s">
        <v>557</v>
      </c>
      <c r="M76" s="256" t="s">
        <v>316</v>
      </c>
      <c r="N76" s="256" t="s">
        <v>447</v>
      </c>
      <c r="O76" s="256" t="s">
        <v>289</v>
      </c>
      <c r="P76" s="256" t="s">
        <v>308</v>
      </c>
      <c r="Q76" s="248">
        <v>530.34</v>
      </c>
      <c r="R76" s="256" t="s">
        <v>324</v>
      </c>
      <c r="S76" s="256" t="s">
        <v>634</v>
      </c>
      <c r="T76" s="256" t="s">
        <v>635</v>
      </c>
      <c r="U76" s="256" t="s">
        <v>592</v>
      </c>
      <c r="V76" s="256" t="s">
        <v>626</v>
      </c>
      <c r="W76" s="256" t="s">
        <v>415</v>
      </c>
      <c r="X76" s="256" t="s">
        <v>309</v>
      </c>
      <c r="Y76" s="258"/>
      <c r="Z76" s="258"/>
      <c r="AA76" s="256" t="s">
        <v>291</v>
      </c>
      <c r="AB76" s="256" t="s">
        <v>439</v>
      </c>
      <c r="AC76" s="256" t="s">
        <v>305</v>
      </c>
      <c r="AD76" s="256" t="s">
        <v>296</v>
      </c>
      <c r="AE76" s="258"/>
      <c r="AF76" s="258"/>
      <c r="AG76" s="258"/>
      <c r="AH76" s="256" t="s">
        <v>309</v>
      </c>
      <c r="AI76" s="257">
        <v>45529</v>
      </c>
      <c r="AJ76" s="258"/>
      <c r="AK76" s="258"/>
      <c r="AL76" s="258"/>
      <c r="AM76" s="258"/>
      <c r="AN76" s="256" t="s">
        <v>558</v>
      </c>
      <c r="AO76" s="258"/>
      <c r="AP76" s="258"/>
      <c r="AQ76" s="256" t="s">
        <v>558</v>
      </c>
      <c r="AR76" s="258"/>
      <c r="AS76" s="258"/>
      <c r="AT76" s="256" t="s">
        <v>285</v>
      </c>
    </row>
    <row r="77" spans="1:46" ht="12.75" customHeight="1" x14ac:dyDescent="0.35">
      <c r="A77" s="256" t="s">
        <v>587</v>
      </c>
      <c r="B77" s="256" t="s">
        <v>588</v>
      </c>
      <c r="C77" s="256" t="s">
        <v>589</v>
      </c>
      <c r="D77" s="257">
        <v>45529</v>
      </c>
      <c r="E77" s="256" t="s">
        <v>293</v>
      </c>
      <c r="F77" s="256" t="s">
        <v>294</v>
      </c>
      <c r="G77" s="256" t="s">
        <v>301</v>
      </c>
      <c r="H77" s="256" t="s">
        <v>554</v>
      </c>
      <c r="I77" s="256" t="s">
        <v>555</v>
      </c>
      <c r="J77" s="256" t="s">
        <v>556</v>
      </c>
      <c r="K77" s="256" t="s">
        <v>287</v>
      </c>
      <c r="L77" s="256" t="s">
        <v>594</v>
      </c>
      <c r="M77" s="256" t="s">
        <v>312</v>
      </c>
      <c r="N77" s="256" t="s">
        <v>447</v>
      </c>
      <c r="O77" s="256" t="s">
        <v>289</v>
      </c>
      <c r="P77" s="256" t="s">
        <v>302</v>
      </c>
      <c r="Q77" s="248">
        <v>146.09</v>
      </c>
      <c r="R77" s="256" t="s">
        <v>313</v>
      </c>
      <c r="S77" s="256" t="s">
        <v>634</v>
      </c>
      <c r="T77" s="256" t="s">
        <v>635</v>
      </c>
      <c r="U77" s="256" t="s">
        <v>240</v>
      </c>
      <c r="V77" s="256" t="s">
        <v>636</v>
      </c>
      <c r="W77" s="256"/>
      <c r="X77" s="256" t="s">
        <v>304</v>
      </c>
      <c r="Y77" s="258"/>
      <c r="Z77" s="258"/>
      <c r="AA77" s="256" t="s">
        <v>291</v>
      </c>
      <c r="AB77" s="256" t="s">
        <v>439</v>
      </c>
      <c r="AC77" s="256" t="s">
        <v>305</v>
      </c>
      <c r="AD77" s="256" t="s">
        <v>296</v>
      </c>
      <c r="AE77" s="258"/>
      <c r="AF77" s="258"/>
      <c r="AG77" s="258"/>
      <c r="AH77" s="256" t="s">
        <v>304</v>
      </c>
      <c r="AI77" s="257">
        <v>45529</v>
      </c>
      <c r="AJ77" s="258"/>
      <c r="AK77" s="258"/>
      <c r="AL77" s="258"/>
      <c r="AM77" s="258"/>
      <c r="AN77" s="256" t="s">
        <v>558</v>
      </c>
      <c r="AO77" s="258"/>
      <c r="AP77" s="258"/>
      <c r="AQ77" s="256" t="s">
        <v>558</v>
      </c>
      <c r="AR77" s="258"/>
      <c r="AS77" s="258"/>
      <c r="AT77" s="256" t="s">
        <v>285</v>
      </c>
    </row>
    <row r="78" spans="1:46" ht="12.75" customHeight="1" x14ac:dyDescent="0.35">
      <c r="A78" s="256" t="s">
        <v>587</v>
      </c>
      <c r="B78" s="256" t="s">
        <v>588</v>
      </c>
      <c r="C78" s="256" t="s">
        <v>589</v>
      </c>
      <c r="D78" s="257">
        <v>45532</v>
      </c>
      <c r="E78" s="256" t="s">
        <v>293</v>
      </c>
      <c r="F78" s="256" t="s">
        <v>294</v>
      </c>
      <c r="G78" s="256" t="s">
        <v>307</v>
      </c>
      <c r="H78" s="256" t="s">
        <v>554</v>
      </c>
      <c r="I78" s="256" t="s">
        <v>555</v>
      </c>
      <c r="J78" s="256" t="s">
        <v>556</v>
      </c>
      <c r="K78" s="256" t="s">
        <v>287</v>
      </c>
      <c r="L78" s="256" t="s">
        <v>594</v>
      </c>
      <c r="M78" s="256" t="s">
        <v>312</v>
      </c>
      <c r="N78" s="256" t="s">
        <v>447</v>
      </c>
      <c r="O78" s="256" t="s">
        <v>289</v>
      </c>
      <c r="P78" s="256" t="s">
        <v>308</v>
      </c>
      <c r="Q78" s="248">
        <v>-146.09</v>
      </c>
      <c r="R78" s="256" t="s">
        <v>313</v>
      </c>
      <c r="S78" s="256" t="s">
        <v>634</v>
      </c>
      <c r="T78" s="256" t="s">
        <v>635</v>
      </c>
      <c r="U78" s="256" t="s">
        <v>240</v>
      </c>
      <c r="V78" s="256" t="s">
        <v>636</v>
      </c>
      <c r="W78" s="256"/>
      <c r="X78" s="256" t="s">
        <v>309</v>
      </c>
      <c r="Y78" s="258"/>
      <c r="Z78" s="258"/>
      <c r="AA78" s="256" t="s">
        <v>291</v>
      </c>
      <c r="AB78" s="256" t="s">
        <v>439</v>
      </c>
      <c r="AC78" s="256" t="s">
        <v>305</v>
      </c>
      <c r="AD78" s="256" t="s">
        <v>296</v>
      </c>
      <c r="AE78" s="258"/>
      <c r="AF78" s="258"/>
      <c r="AG78" s="258"/>
      <c r="AH78" s="256" t="s">
        <v>309</v>
      </c>
      <c r="AI78" s="257">
        <v>45529</v>
      </c>
      <c r="AJ78" s="258"/>
      <c r="AK78" s="258"/>
      <c r="AL78" s="258"/>
      <c r="AM78" s="258"/>
      <c r="AN78" s="256" t="s">
        <v>558</v>
      </c>
      <c r="AO78" s="258"/>
      <c r="AP78" s="258"/>
      <c r="AQ78" s="256" t="s">
        <v>558</v>
      </c>
      <c r="AR78" s="258"/>
      <c r="AS78" s="258"/>
      <c r="AT78" s="256" t="s">
        <v>285</v>
      </c>
    </row>
    <row r="79" spans="1:46" ht="12.75" customHeight="1" x14ac:dyDescent="0.35">
      <c r="A79" s="256" t="s">
        <v>587</v>
      </c>
      <c r="B79" s="256" t="s">
        <v>588</v>
      </c>
      <c r="C79" s="256" t="s">
        <v>589</v>
      </c>
      <c r="D79" s="257">
        <v>45532</v>
      </c>
      <c r="E79" s="256" t="s">
        <v>293</v>
      </c>
      <c r="F79" s="256" t="s">
        <v>294</v>
      </c>
      <c r="G79" s="256" t="s">
        <v>307</v>
      </c>
      <c r="H79" s="256" t="s">
        <v>554</v>
      </c>
      <c r="I79" s="256" t="s">
        <v>555</v>
      </c>
      <c r="J79" s="256" t="s">
        <v>556</v>
      </c>
      <c r="K79" s="256" t="s">
        <v>287</v>
      </c>
      <c r="L79" s="256" t="s">
        <v>594</v>
      </c>
      <c r="M79" s="256" t="s">
        <v>312</v>
      </c>
      <c r="N79" s="256" t="s">
        <v>447</v>
      </c>
      <c r="O79" s="256" t="s">
        <v>289</v>
      </c>
      <c r="P79" s="256" t="s">
        <v>308</v>
      </c>
      <c r="Q79" s="248">
        <v>146.09</v>
      </c>
      <c r="R79" s="256" t="s">
        <v>313</v>
      </c>
      <c r="S79" s="256" t="s">
        <v>634</v>
      </c>
      <c r="T79" s="256" t="s">
        <v>635</v>
      </c>
      <c r="U79" s="256" t="s">
        <v>240</v>
      </c>
      <c r="V79" s="256" t="s">
        <v>636</v>
      </c>
      <c r="W79" s="256"/>
      <c r="X79" s="256" t="s">
        <v>309</v>
      </c>
      <c r="Y79" s="258"/>
      <c r="Z79" s="258"/>
      <c r="AA79" s="256" t="s">
        <v>291</v>
      </c>
      <c r="AB79" s="256" t="s">
        <v>439</v>
      </c>
      <c r="AC79" s="256" t="s">
        <v>305</v>
      </c>
      <c r="AD79" s="256" t="s">
        <v>296</v>
      </c>
      <c r="AE79" s="258"/>
      <c r="AF79" s="258"/>
      <c r="AG79" s="258"/>
      <c r="AH79" s="256" t="s">
        <v>309</v>
      </c>
      <c r="AI79" s="257">
        <v>45529</v>
      </c>
      <c r="AJ79" s="258"/>
      <c r="AK79" s="258"/>
      <c r="AL79" s="258"/>
      <c r="AM79" s="258"/>
      <c r="AN79" s="256" t="s">
        <v>558</v>
      </c>
      <c r="AO79" s="258"/>
      <c r="AP79" s="258"/>
      <c r="AQ79" s="256" t="s">
        <v>558</v>
      </c>
      <c r="AR79" s="258"/>
      <c r="AS79" s="258"/>
      <c r="AT79" s="256" t="s">
        <v>285</v>
      </c>
    </row>
    <row r="80" spans="1:46" ht="12.75" customHeight="1" x14ac:dyDescent="0.35">
      <c r="A80" s="256" t="s">
        <v>587</v>
      </c>
      <c r="B80" s="256" t="s">
        <v>588</v>
      </c>
      <c r="C80" s="256" t="s">
        <v>589</v>
      </c>
      <c r="D80" s="257">
        <v>45529</v>
      </c>
      <c r="E80" s="256" t="s">
        <v>293</v>
      </c>
      <c r="F80" s="256" t="s">
        <v>294</v>
      </c>
      <c r="G80" s="256" t="s">
        <v>301</v>
      </c>
      <c r="H80" s="256" t="s">
        <v>554</v>
      </c>
      <c r="I80" s="256" t="s">
        <v>555</v>
      </c>
      <c r="J80" s="256" t="s">
        <v>556</v>
      </c>
      <c r="K80" s="256" t="s">
        <v>287</v>
      </c>
      <c r="L80" s="256" t="s">
        <v>557</v>
      </c>
      <c r="M80" s="256" t="s">
        <v>316</v>
      </c>
      <c r="N80" s="256" t="s">
        <v>447</v>
      </c>
      <c r="O80" s="256" t="s">
        <v>289</v>
      </c>
      <c r="P80" s="256" t="s">
        <v>302</v>
      </c>
      <c r="Q80" s="248">
        <v>37.15</v>
      </c>
      <c r="R80" s="256" t="s">
        <v>321</v>
      </c>
      <c r="S80" s="256" t="s">
        <v>634</v>
      </c>
      <c r="T80" s="256" t="s">
        <v>635</v>
      </c>
      <c r="U80" s="256" t="s">
        <v>200</v>
      </c>
      <c r="V80" s="256" t="s">
        <v>200</v>
      </c>
      <c r="W80" s="256"/>
      <c r="X80" s="256" t="s">
        <v>304</v>
      </c>
      <c r="Y80" s="258"/>
      <c r="Z80" s="258"/>
      <c r="AA80" s="256" t="s">
        <v>291</v>
      </c>
      <c r="AB80" s="256" t="s">
        <v>439</v>
      </c>
      <c r="AC80" s="256" t="s">
        <v>305</v>
      </c>
      <c r="AD80" s="256" t="s">
        <v>296</v>
      </c>
      <c r="AE80" s="258"/>
      <c r="AF80" s="258"/>
      <c r="AG80" s="258"/>
      <c r="AH80" s="256" t="s">
        <v>304</v>
      </c>
      <c r="AI80" s="257">
        <v>45529</v>
      </c>
      <c r="AJ80" s="258"/>
      <c r="AK80" s="258"/>
      <c r="AL80" s="258"/>
      <c r="AM80" s="258"/>
      <c r="AN80" s="256" t="s">
        <v>558</v>
      </c>
      <c r="AO80" s="258"/>
      <c r="AP80" s="258"/>
      <c r="AQ80" s="256" t="s">
        <v>558</v>
      </c>
      <c r="AR80" s="258"/>
      <c r="AS80" s="258"/>
      <c r="AT80" s="256" t="s">
        <v>285</v>
      </c>
    </row>
    <row r="81" spans="1:46" ht="12.75" customHeight="1" x14ac:dyDescent="0.35">
      <c r="A81" s="256" t="s">
        <v>587</v>
      </c>
      <c r="B81" s="256" t="s">
        <v>588</v>
      </c>
      <c r="C81" s="256" t="s">
        <v>589</v>
      </c>
      <c r="D81" s="257">
        <v>45532</v>
      </c>
      <c r="E81" s="256" t="s">
        <v>293</v>
      </c>
      <c r="F81" s="256" t="s">
        <v>294</v>
      </c>
      <c r="G81" s="256" t="s">
        <v>307</v>
      </c>
      <c r="H81" s="256" t="s">
        <v>554</v>
      </c>
      <c r="I81" s="256" t="s">
        <v>555</v>
      </c>
      <c r="J81" s="256" t="s">
        <v>556</v>
      </c>
      <c r="K81" s="256" t="s">
        <v>287</v>
      </c>
      <c r="L81" s="256" t="s">
        <v>557</v>
      </c>
      <c r="M81" s="256" t="s">
        <v>316</v>
      </c>
      <c r="N81" s="256" t="s">
        <v>447</v>
      </c>
      <c r="O81" s="256" t="s">
        <v>289</v>
      </c>
      <c r="P81" s="256" t="s">
        <v>308</v>
      </c>
      <c r="Q81" s="248">
        <v>-37.15</v>
      </c>
      <c r="R81" s="256" t="s">
        <v>321</v>
      </c>
      <c r="S81" s="256" t="s">
        <v>634</v>
      </c>
      <c r="T81" s="256" t="s">
        <v>635</v>
      </c>
      <c r="U81" s="256" t="s">
        <v>200</v>
      </c>
      <c r="V81" s="256" t="s">
        <v>200</v>
      </c>
      <c r="W81" s="256"/>
      <c r="X81" s="256" t="s">
        <v>309</v>
      </c>
      <c r="Y81" s="258"/>
      <c r="Z81" s="258"/>
      <c r="AA81" s="256" t="s">
        <v>291</v>
      </c>
      <c r="AB81" s="256" t="s">
        <v>439</v>
      </c>
      <c r="AC81" s="256" t="s">
        <v>305</v>
      </c>
      <c r="AD81" s="256" t="s">
        <v>296</v>
      </c>
      <c r="AE81" s="258"/>
      <c r="AF81" s="258"/>
      <c r="AG81" s="258"/>
      <c r="AH81" s="256" t="s">
        <v>309</v>
      </c>
      <c r="AI81" s="257">
        <v>45529</v>
      </c>
      <c r="AJ81" s="258"/>
      <c r="AK81" s="258"/>
      <c r="AL81" s="258"/>
      <c r="AM81" s="258"/>
      <c r="AN81" s="256" t="s">
        <v>558</v>
      </c>
      <c r="AO81" s="258"/>
      <c r="AP81" s="258"/>
      <c r="AQ81" s="256" t="s">
        <v>558</v>
      </c>
      <c r="AR81" s="258"/>
      <c r="AS81" s="258"/>
      <c r="AT81" s="256" t="s">
        <v>285</v>
      </c>
    </row>
    <row r="82" spans="1:46" ht="12.75" customHeight="1" x14ac:dyDescent="0.35">
      <c r="A82" s="256" t="s">
        <v>587</v>
      </c>
      <c r="B82" s="256" t="s">
        <v>588</v>
      </c>
      <c r="C82" s="256" t="s">
        <v>589</v>
      </c>
      <c r="D82" s="257">
        <v>45532</v>
      </c>
      <c r="E82" s="256" t="s">
        <v>293</v>
      </c>
      <c r="F82" s="256" t="s">
        <v>294</v>
      </c>
      <c r="G82" s="256" t="s">
        <v>307</v>
      </c>
      <c r="H82" s="256" t="s">
        <v>554</v>
      </c>
      <c r="I82" s="256" t="s">
        <v>555</v>
      </c>
      <c r="J82" s="256" t="s">
        <v>556</v>
      </c>
      <c r="K82" s="256" t="s">
        <v>287</v>
      </c>
      <c r="L82" s="256" t="s">
        <v>557</v>
      </c>
      <c r="M82" s="256" t="s">
        <v>316</v>
      </c>
      <c r="N82" s="256" t="s">
        <v>447</v>
      </c>
      <c r="O82" s="256" t="s">
        <v>289</v>
      </c>
      <c r="P82" s="256" t="s">
        <v>308</v>
      </c>
      <c r="Q82" s="248">
        <v>37.15</v>
      </c>
      <c r="R82" s="256" t="s">
        <v>321</v>
      </c>
      <c r="S82" s="256" t="s">
        <v>634</v>
      </c>
      <c r="T82" s="256" t="s">
        <v>635</v>
      </c>
      <c r="U82" s="256" t="s">
        <v>200</v>
      </c>
      <c r="V82" s="256" t="s">
        <v>200</v>
      </c>
      <c r="W82" s="256"/>
      <c r="X82" s="256" t="s">
        <v>309</v>
      </c>
      <c r="Y82" s="258"/>
      <c r="Z82" s="258"/>
      <c r="AA82" s="256" t="s">
        <v>291</v>
      </c>
      <c r="AB82" s="256" t="s">
        <v>439</v>
      </c>
      <c r="AC82" s="256" t="s">
        <v>305</v>
      </c>
      <c r="AD82" s="256" t="s">
        <v>296</v>
      </c>
      <c r="AE82" s="258"/>
      <c r="AF82" s="258"/>
      <c r="AG82" s="258"/>
      <c r="AH82" s="256" t="s">
        <v>309</v>
      </c>
      <c r="AI82" s="257">
        <v>45529</v>
      </c>
      <c r="AJ82" s="258"/>
      <c r="AK82" s="258"/>
      <c r="AL82" s="258"/>
      <c r="AM82" s="258"/>
      <c r="AN82" s="256" t="s">
        <v>558</v>
      </c>
      <c r="AO82" s="258"/>
      <c r="AP82" s="258"/>
      <c r="AQ82" s="256" t="s">
        <v>558</v>
      </c>
      <c r="AR82" s="258"/>
      <c r="AS82" s="258"/>
      <c r="AT82" s="256" t="s">
        <v>285</v>
      </c>
    </row>
    <row r="83" spans="1:46" ht="12.75" customHeight="1" x14ac:dyDescent="0.35">
      <c r="A83" s="256" t="s">
        <v>587</v>
      </c>
      <c r="B83" s="256" t="s">
        <v>619</v>
      </c>
      <c r="C83" s="256" t="s">
        <v>620</v>
      </c>
      <c r="D83" s="257">
        <v>45548</v>
      </c>
      <c r="E83" s="256" t="s">
        <v>293</v>
      </c>
      <c r="F83" s="256" t="s">
        <v>294</v>
      </c>
      <c r="G83" s="256" t="s">
        <v>628</v>
      </c>
      <c r="H83" s="256" t="s">
        <v>554</v>
      </c>
      <c r="I83" s="256" t="s">
        <v>555</v>
      </c>
      <c r="J83" s="256" t="s">
        <v>556</v>
      </c>
      <c r="K83" s="256" t="s">
        <v>287</v>
      </c>
      <c r="L83" s="256" t="s">
        <v>597</v>
      </c>
      <c r="M83" s="256" t="s">
        <v>288</v>
      </c>
      <c r="N83" s="256" t="s">
        <v>447</v>
      </c>
      <c r="O83" s="256" t="s">
        <v>289</v>
      </c>
      <c r="P83" s="256" t="s">
        <v>444</v>
      </c>
      <c r="Q83" s="248">
        <v>14.83</v>
      </c>
      <c r="R83" s="256" t="s">
        <v>434</v>
      </c>
      <c r="S83" s="256" t="s">
        <v>634</v>
      </c>
      <c r="T83" s="256" t="s">
        <v>635</v>
      </c>
      <c r="U83" s="256" t="s">
        <v>598</v>
      </c>
      <c r="V83" s="256" t="s">
        <v>637</v>
      </c>
      <c r="W83" s="256"/>
      <c r="X83" s="256" t="s">
        <v>437</v>
      </c>
      <c r="Y83" s="258"/>
      <c r="Z83" s="258"/>
      <c r="AA83" s="256" t="s">
        <v>291</v>
      </c>
      <c r="AB83" s="256" t="s">
        <v>440</v>
      </c>
      <c r="AC83" s="256" t="s">
        <v>295</v>
      </c>
      <c r="AD83" s="256" t="s">
        <v>296</v>
      </c>
      <c r="AE83" s="258"/>
      <c r="AF83" s="258"/>
      <c r="AG83" s="258"/>
      <c r="AH83" s="256" t="s">
        <v>437</v>
      </c>
      <c r="AI83" s="257">
        <v>45535</v>
      </c>
      <c r="AJ83" s="258"/>
      <c r="AK83" s="258"/>
      <c r="AL83" s="258"/>
      <c r="AM83" s="258"/>
      <c r="AN83" s="256" t="s">
        <v>558</v>
      </c>
      <c r="AO83" s="258"/>
      <c r="AP83" s="258"/>
      <c r="AQ83" s="256" t="s">
        <v>558</v>
      </c>
      <c r="AR83" s="258"/>
      <c r="AS83" s="258"/>
      <c r="AT83" s="256" t="s">
        <v>285</v>
      </c>
    </row>
    <row r="84" spans="1:46" ht="12.75" customHeight="1" x14ac:dyDescent="0.35">
      <c r="A84" s="256" t="s">
        <v>587</v>
      </c>
      <c r="B84" s="256" t="s">
        <v>619</v>
      </c>
      <c r="C84" s="256" t="s">
        <v>620</v>
      </c>
      <c r="D84" s="257">
        <v>45548</v>
      </c>
      <c r="E84" s="256" t="s">
        <v>293</v>
      </c>
      <c r="F84" s="256" t="s">
        <v>294</v>
      </c>
      <c r="G84" s="256" t="s">
        <v>628</v>
      </c>
      <c r="H84" s="256" t="s">
        <v>554</v>
      </c>
      <c r="I84" s="256" t="s">
        <v>555</v>
      </c>
      <c r="J84" s="256" t="s">
        <v>556</v>
      </c>
      <c r="K84" s="256" t="s">
        <v>287</v>
      </c>
      <c r="L84" s="256" t="s">
        <v>597</v>
      </c>
      <c r="M84" s="256" t="s">
        <v>288</v>
      </c>
      <c r="N84" s="256" t="s">
        <v>447</v>
      </c>
      <c r="O84" s="256" t="s">
        <v>289</v>
      </c>
      <c r="P84" s="256" t="s">
        <v>444</v>
      </c>
      <c r="Q84" s="248">
        <v>88.960000000000008</v>
      </c>
      <c r="R84" s="256" t="s">
        <v>434</v>
      </c>
      <c r="S84" s="256" t="s">
        <v>634</v>
      </c>
      <c r="T84" s="256" t="s">
        <v>635</v>
      </c>
      <c r="U84" s="256" t="s">
        <v>598</v>
      </c>
      <c r="V84" s="256" t="s">
        <v>638</v>
      </c>
      <c r="W84" s="256"/>
      <c r="X84" s="256" t="s">
        <v>437</v>
      </c>
      <c r="Y84" s="258"/>
      <c r="Z84" s="258"/>
      <c r="AA84" s="256" t="s">
        <v>291</v>
      </c>
      <c r="AB84" s="256" t="s">
        <v>440</v>
      </c>
      <c r="AC84" s="256" t="s">
        <v>295</v>
      </c>
      <c r="AD84" s="256" t="s">
        <v>296</v>
      </c>
      <c r="AE84" s="258"/>
      <c r="AF84" s="258"/>
      <c r="AG84" s="258"/>
      <c r="AH84" s="256" t="s">
        <v>437</v>
      </c>
      <c r="AI84" s="257">
        <v>45535</v>
      </c>
      <c r="AJ84" s="258"/>
      <c r="AK84" s="258"/>
      <c r="AL84" s="258"/>
      <c r="AM84" s="258"/>
      <c r="AN84" s="256" t="s">
        <v>558</v>
      </c>
      <c r="AO84" s="258"/>
      <c r="AP84" s="258"/>
      <c r="AQ84" s="256" t="s">
        <v>558</v>
      </c>
      <c r="AR84" s="258"/>
      <c r="AS84" s="258"/>
      <c r="AT84" s="256" t="s">
        <v>285</v>
      </c>
    </row>
    <row r="85" spans="1:46" ht="12.75" customHeight="1" x14ac:dyDescent="0.35">
      <c r="A85" s="256" t="s">
        <v>600</v>
      </c>
      <c r="B85" s="256" t="s">
        <v>601</v>
      </c>
      <c r="C85" s="256" t="s">
        <v>568</v>
      </c>
      <c r="D85" s="257">
        <v>45438</v>
      </c>
      <c r="E85" s="256" t="s">
        <v>293</v>
      </c>
      <c r="F85" s="256" t="s">
        <v>294</v>
      </c>
      <c r="G85" s="256" t="s">
        <v>569</v>
      </c>
      <c r="H85" s="256" t="s">
        <v>554</v>
      </c>
      <c r="I85" s="256" t="s">
        <v>555</v>
      </c>
      <c r="J85" s="256" t="s">
        <v>556</v>
      </c>
      <c r="K85" s="256" t="s">
        <v>287</v>
      </c>
      <c r="L85" s="256" t="s">
        <v>557</v>
      </c>
      <c r="M85" s="256" t="s">
        <v>316</v>
      </c>
      <c r="N85" s="256" t="s">
        <v>447</v>
      </c>
      <c r="O85" s="256" t="s">
        <v>289</v>
      </c>
      <c r="P85" s="256" t="s">
        <v>559</v>
      </c>
      <c r="Q85" s="248">
        <v>279.98</v>
      </c>
      <c r="R85" s="256" t="s">
        <v>322</v>
      </c>
      <c r="S85" s="256" t="s">
        <v>639</v>
      </c>
      <c r="T85" s="256" t="s">
        <v>640</v>
      </c>
      <c r="U85" s="256" t="s">
        <v>592</v>
      </c>
      <c r="V85" s="256" t="s">
        <v>626</v>
      </c>
      <c r="W85" s="256" t="s">
        <v>415</v>
      </c>
      <c r="X85" s="256" t="s">
        <v>560</v>
      </c>
      <c r="Y85" s="258"/>
      <c r="Z85" s="258"/>
      <c r="AA85" s="256" t="s">
        <v>291</v>
      </c>
      <c r="AB85" s="256" t="s">
        <v>439</v>
      </c>
      <c r="AC85" s="256" t="s">
        <v>305</v>
      </c>
      <c r="AD85" s="256" t="s">
        <v>296</v>
      </c>
      <c r="AE85" s="258"/>
      <c r="AF85" s="258"/>
      <c r="AG85" s="258"/>
      <c r="AH85" s="256" t="s">
        <v>560</v>
      </c>
      <c r="AI85" s="257">
        <v>45438</v>
      </c>
      <c r="AJ85" s="258"/>
      <c r="AK85" s="258"/>
      <c r="AL85" s="258"/>
      <c r="AM85" s="258"/>
      <c r="AN85" s="256" t="s">
        <v>558</v>
      </c>
      <c r="AO85" s="258"/>
      <c r="AP85" s="258"/>
      <c r="AQ85" s="256" t="s">
        <v>558</v>
      </c>
      <c r="AR85" s="258"/>
      <c r="AS85" s="258"/>
      <c r="AT85" s="256" t="s">
        <v>285</v>
      </c>
    </row>
    <row r="86" spans="1:46" ht="12.75" customHeight="1" x14ac:dyDescent="0.35">
      <c r="A86" s="256" t="s">
        <v>587</v>
      </c>
      <c r="B86" s="256" t="s">
        <v>588</v>
      </c>
      <c r="C86" s="256" t="s">
        <v>589</v>
      </c>
      <c r="D86" s="257">
        <v>45529</v>
      </c>
      <c r="E86" s="256" t="s">
        <v>293</v>
      </c>
      <c r="F86" s="256" t="s">
        <v>294</v>
      </c>
      <c r="G86" s="256" t="s">
        <v>301</v>
      </c>
      <c r="H86" s="256" t="s">
        <v>554</v>
      </c>
      <c r="I86" s="256" t="s">
        <v>555</v>
      </c>
      <c r="J86" s="256" t="s">
        <v>556</v>
      </c>
      <c r="K86" s="256" t="s">
        <v>287</v>
      </c>
      <c r="L86" s="256" t="s">
        <v>557</v>
      </c>
      <c r="M86" s="256" t="s">
        <v>316</v>
      </c>
      <c r="N86" s="256" t="s">
        <v>447</v>
      </c>
      <c r="O86" s="256" t="s">
        <v>289</v>
      </c>
      <c r="P86" s="256" t="s">
        <v>302</v>
      </c>
      <c r="Q86" s="248">
        <v>237.01</v>
      </c>
      <c r="R86" s="256" t="s">
        <v>322</v>
      </c>
      <c r="S86" s="256" t="s">
        <v>639</v>
      </c>
      <c r="T86" s="256" t="s">
        <v>640</v>
      </c>
      <c r="U86" s="256" t="s">
        <v>592</v>
      </c>
      <c r="V86" s="256" t="s">
        <v>626</v>
      </c>
      <c r="W86" s="256" t="s">
        <v>415</v>
      </c>
      <c r="X86" s="256" t="s">
        <v>304</v>
      </c>
      <c r="Y86" s="258"/>
      <c r="Z86" s="258"/>
      <c r="AA86" s="256" t="s">
        <v>291</v>
      </c>
      <c r="AB86" s="256" t="s">
        <v>439</v>
      </c>
      <c r="AC86" s="256" t="s">
        <v>305</v>
      </c>
      <c r="AD86" s="256" t="s">
        <v>296</v>
      </c>
      <c r="AE86" s="258"/>
      <c r="AF86" s="258"/>
      <c r="AG86" s="258"/>
      <c r="AH86" s="256" t="s">
        <v>304</v>
      </c>
      <c r="AI86" s="257">
        <v>45529</v>
      </c>
      <c r="AJ86" s="258"/>
      <c r="AK86" s="258"/>
      <c r="AL86" s="258"/>
      <c r="AM86" s="258"/>
      <c r="AN86" s="256" t="s">
        <v>558</v>
      </c>
      <c r="AO86" s="258"/>
      <c r="AP86" s="258"/>
      <c r="AQ86" s="256" t="s">
        <v>558</v>
      </c>
      <c r="AR86" s="258"/>
      <c r="AS86" s="258"/>
      <c r="AT86" s="256" t="s">
        <v>285</v>
      </c>
    </row>
    <row r="87" spans="1:46" ht="12.75" customHeight="1" x14ac:dyDescent="0.35">
      <c r="A87" s="256" t="s">
        <v>587</v>
      </c>
      <c r="B87" s="256" t="s">
        <v>588</v>
      </c>
      <c r="C87" s="256" t="s">
        <v>589</v>
      </c>
      <c r="D87" s="257">
        <v>45532</v>
      </c>
      <c r="E87" s="256" t="s">
        <v>293</v>
      </c>
      <c r="F87" s="256" t="s">
        <v>294</v>
      </c>
      <c r="G87" s="256" t="s">
        <v>307</v>
      </c>
      <c r="H87" s="256" t="s">
        <v>554</v>
      </c>
      <c r="I87" s="256" t="s">
        <v>555</v>
      </c>
      <c r="J87" s="256" t="s">
        <v>556</v>
      </c>
      <c r="K87" s="256" t="s">
        <v>287</v>
      </c>
      <c r="L87" s="256" t="s">
        <v>557</v>
      </c>
      <c r="M87" s="256" t="s">
        <v>316</v>
      </c>
      <c r="N87" s="256" t="s">
        <v>447</v>
      </c>
      <c r="O87" s="256" t="s">
        <v>289</v>
      </c>
      <c r="P87" s="256" t="s">
        <v>308</v>
      </c>
      <c r="Q87" s="248">
        <v>-237.01</v>
      </c>
      <c r="R87" s="256" t="s">
        <v>322</v>
      </c>
      <c r="S87" s="256" t="s">
        <v>639</v>
      </c>
      <c r="T87" s="256" t="s">
        <v>640</v>
      </c>
      <c r="U87" s="256" t="s">
        <v>592</v>
      </c>
      <c r="V87" s="256" t="s">
        <v>626</v>
      </c>
      <c r="W87" s="256" t="s">
        <v>415</v>
      </c>
      <c r="X87" s="256" t="s">
        <v>309</v>
      </c>
      <c r="Y87" s="258"/>
      <c r="Z87" s="258"/>
      <c r="AA87" s="256" t="s">
        <v>291</v>
      </c>
      <c r="AB87" s="256" t="s">
        <v>439</v>
      </c>
      <c r="AC87" s="256" t="s">
        <v>305</v>
      </c>
      <c r="AD87" s="256" t="s">
        <v>296</v>
      </c>
      <c r="AE87" s="258"/>
      <c r="AF87" s="258"/>
      <c r="AG87" s="258"/>
      <c r="AH87" s="256" t="s">
        <v>309</v>
      </c>
      <c r="AI87" s="257">
        <v>45529</v>
      </c>
      <c r="AJ87" s="258"/>
      <c r="AK87" s="258"/>
      <c r="AL87" s="258"/>
      <c r="AM87" s="258"/>
      <c r="AN87" s="256" t="s">
        <v>558</v>
      </c>
      <c r="AO87" s="258"/>
      <c r="AP87" s="258"/>
      <c r="AQ87" s="256" t="s">
        <v>558</v>
      </c>
      <c r="AR87" s="258"/>
      <c r="AS87" s="258"/>
      <c r="AT87" s="256" t="s">
        <v>285</v>
      </c>
    </row>
    <row r="88" spans="1:46" ht="12.75" customHeight="1" x14ac:dyDescent="0.35">
      <c r="A88" s="256" t="s">
        <v>587</v>
      </c>
      <c r="B88" s="256" t="s">
        <v>588</v>
      </c>
      <c r="C88" s="256" t="s">
        <v>589</v>
      </c>
      <c r="D88" s="257">
        <v>45532</v>
      </c>
      <c r="E88" s="256" t="s">
        <v>293</v>
      </c>
      <c r="F88" s="256" t="s">
        <v>294</v>
      </c>
      <c r="G88" s="256" t="s">
        <v>307</v>
      </c>
      <c r="H88" s="256" t="s">
        <v>554</v>
      </c>
      <c r="I88" s="256" t="s">
        <v>555</v>
      </c>
      <c r="J88" s="256" t="s">
        <v>556</v>
      </c>
      <c r="K88" s="256" t="s">
        <v>287</v>
      </c>
      <c r="L88" s="256" t="s">
        <v>557</v>
      </c>
      <c r="M88" s="256" t="s">
        <v>316</v>
      </c>
      <c r="N88" s="256" t="s">
        <v>447</v>
      </c>
      <c r="O88" s="256" t="s">
        <v>289</v>
      </c>
      <c r="P88" s="256" t="s">
        <v>308</v>
      </c>
      <c r="Q88" s="248">
        <v>237.01</v>
      </c>
      <c r="R88" s="256" t="s">
        <v>322</v>
      </c>
      <c r="S88" s="256" t="s">
        <v>639</v>
      </c>
      <c r="T88" s="256" t="s">
        <v>640</v>
      </c>
      <c r="U88" s="256" t="s">
        <v>592</v>
      </c>
      <c r="V88" s="256" t="s">
        <v>626</v>
      </c>
      <c r="W88" s="256" t="s">
        <v>415</v>
      </c>
      <c r="X88" s="256" t="s">
        <v>309</v>
      </c>
      <c r="Y88" s="258"/>
      <c r="Z88" s="258"/>
      <c r="AA88" s="256" t="s">
        <v>291</v>
      </c>
      <c r="AB88" s="256" t="s">
        <v>439</v>
      </c>
      <c r="AC88" s="256" t="s">
        <v>305</v>
      </c>
      <c r="AD88" s="256" t="s">
        <v>296</v>
      </c>
      <c r="AE88" s="258"/>
      <c r="AF88" s="258"/>
      <c r="AG88" s="258"/>
      <c r="AH88" s="256" t="s">
        <v>309</v>
      </c>
      <c r="AI88" s="257">
        <v>45529</v>
      </c>
      <c r="AJ88" s="258"/>
      <c r="AK88" s="258"/>
      <c r="AL88" s="258"/>
      <c r="AM88" s="258"/>
      <c r="AN88" s="256" t="s">
        <v>558</v>
      </c>
      <c r="AO88" s="258"/>
      <c r="AP88" s="258"/>
      <c r="AQ88" s="256" t="s">
        <v>558</v>
      </c>
      <c r="AR88" s="258"/>
      <c r="AS88" s="258"/>
      <c r="AT88" s="256" t="s">
        <v>285</v>
      </c>
    </row>
    <row r="89" spans="1:46" ht="12.75" customHeight="1" x14ac:dyDescent="0.35">
      <c r="A89" s="256" t="s">
        <v>587</v>
      </c>
      <c r="B89" s="256" t="s">
        <v>609</v>
      </c>
      <c r="C89" s="256" t="s">
        <v>487</v>
      </c>
      <c r="D89" s="257">
        <v>45589</v>
      </c>
      <c r="E89" s="256" t="s">
        <v>293</v>
      </c>
      <c r="F89" s="256" t="s">
        <v>294</v>
      </c>
      <c r="G89" s="256" t="s">
        <v>486</v>
      </c>
      <c r="H89" s="256" t="s">
        <v>554</v>
      </c>
      <c r="I89" s="256" t="s">
        <v>555</v>
      </c>
      <c r="J89" s="256" t="s">
        <v>556</v>
      </c>
      <c r="K89" s="256" t="s">
        <v>287</v>
      </c>
      <c r="L89" s="256" t="s">
        <v>557</v>
      </c>
      <c r="M89" s="256" t="s">
        <v>316</v>
      </c>
      <c r="N89" s="256" t="s">
        <v>447</v>
      </c>
      <c r="O89" s="256" t="s">
        <v>289</v>
      </c>
      <c r="P89" s="256" t="s">
        <v>488</v>
      </c>
      <c r="Q89" s="248">
        <v>-354.25</v>
      </c>
      <c r="R89" s="256" t="s">
        <v>322</v>
      </c>
      <c r="S89" s="256" t="s">
        <v>639</v>
      </c>
      <c r="T89" s="256" t="s">
        <v>640</v>
      </c>
      <c r="U89" s="256" t="s">
        <v>592</v>
      </c>
      <c r="V89" s="256" t="s">
        <v>626</v>
      </c>
      <c r="W89" s="256" t="s">
        <v>415</v>
      </c>
      <c r="X89" s="256" t="s">
        <v>490</v>
      </c>
      <c r="Y89" s="258"/>
      <c r="Z89" s="258"/>
      <c r="AA89" s="256" t="s">
        <v>291</v>
      </c>
      <c r="AB89" s="256" t="s">
        <v>439</v>
      </c>
      <c r="AC89" s="256" t="s">
        <v>305</v>
      </c>
      <c r="AD89" s="256" t="s">
        <v>296</v>
      </c>
      <c r="AE89" s="258"/>
      <c r="AF89" s="258"/>
      <c r="AG89" s="258"/>
      <c r="AH89" s="256" t="s">
        <v>490</v>
      </c>
      <c r="AI89" s="257">
        <v>45589</v>
      </c>
      <c r="AJ89" s="258"/>
      <c r="AK89" s="258"/>
      <c r="AL89" s="258"/>
      <c r="AM89" s="258"/>
      <c r="AN89" s="256" t="s">
        <v>558</v>
      </c>
      <c r="AO89" s="258"/>
      <c r="AP89" s="258"/>
      <c r="AQ89" s="256" t="s">
        <v>558</v>
      </c>
      <c r="AR89" s="258"/>
      <c r="AS89" s="258"/>
      <c r="AT89" s="256" t="s">
        <v>285</v>
      </c>
    </row>
    <row r="90" spans="1:46" ht="12.75" customHeight="1" x14ac:dyDescent="0.35">
      <c r="A90" s="256" t="s">
        <v>587</v>
      </c>
      <c r="B90" s="256" t="s">
        <v>619</v>
      </c>
      <c r="C90" s="256" t="s">
        <v>620</v>
      </c>
      <c r="D90" s="257">
        <v>45559</v>
      </c>
      <c r="E90" s="256" t="s">
        <v>293</v>
      </c>
      <c r="F90" s="256" t="s">
        <v>294</v>
      </c>
      <c r="G90" s="256" t="s">
        <v>621</v>
      </c>
      <c r="H90" s="256" t="s">
        <v>554</v>
      </c>
      <c r="I90" s="256" t="s">
        <v>555</v>
      </c>
      <c r="J90" s="256" t="s">
        <v>556</v>
      </c>
      <c r="K90" s="256" t="s">
        <v>287</v>
      </c>
      <c r="L90" s="256" t="s">
        <v>594</v>
      </c>
      <c r="M90" s="256" t="s">
        <v>312</v>
      </c>
      <c r="N90" s="256" t="s">
        <v>447</v>
      </c>
      <c r="O90" s="256" t="s">
        <v>289</v>
      </c>
      <c r="P90" s="256" t="s">
        <v>442</v>
      </c>
      <c r="Q90" s="248">
        <v>444.61</v>
      </c>
      <c r="R90" s="256" t="s">
        <v>426</v>
      </c>
      <c r="S90" s="256" t="s">
        <v>639</v>
      </c>
      <c r="T90" s="256" t="s">
        <v>640</v>
      </c>
      <c r="U90" s="256" t="s">
        <v>240</v>
      </c>
      <c r="V90" s="256" t="s">
        <v>636</v>
      </c>
      <c r="W90" s="256" t="s">
        <v>415</v>
      </c>
      <c r="X90" s="256" t="s">
        <v>436</v>
      </c>
      <c r="Y90" s="258"/>
      <c r="Z90" s="258"/>
      <c r="AA90" s="256" t="s">
        <v>291</v>
      </c>
      <c r="AB90" s="256" t="s">
        <v>439</v>
      </c>
      <c r="AC90" s="256" t="s">
        <v>305</v>
      </c>
      <c r="AD90" s="256" t="s">
        <v>296</v>
      </c>
      <c r="AE90" s="258"/>
      <c r="AF90" s="258"/>
      <c r="AG90" s="258"/>
      <c r="AH90" s="256" t="s">
        <v>436</v>
      </c>
      <c r="AI90" s="257">
        <v>45559</v>
      </c>
      <c r="AJ90" s="258"/>
      <c r="AK90" s="258"/>
      <c r="AL90" s="258"/>
      <c r="AM90" s="258"/>
      <c r="AN90" s="256" t="s">
        <v>558</v>
      </c>
      <c r="AO90" s="258"/>
      <c r="AP90" s="258"/>
      <c r="AQ90" s="256" t="s">
        <v>558</v>
      </c>
      <c r="AR90" s="258"/>
      <c r="AS90" s="258"/>
      <c r="AT90" s="256" t="s">
        <v>285</v>
      </c>
    </row>
    <row r="91" spans="1:46" ht="12.75" customHeight="1" x14ac:dyDescent="0.35">
      <c r="A91" s="256" t="s">
        <v>600</v>
      </c>
      <c r="B91" s="256" t="s">
        <v>601</v>
      </c>
      <c r="C91" s="256" t="s">
        <v>568</v>
      </c>
      <c r="D91" s="257">
        <v>45438</v>
      </c>
      <c r="E91" s="256" t="s">
        <v>293</v>
      </c>
      <c r="F91" s="256" t="s">
        <v>294</v>
      </c>
      <c r="G91" s="256" t="s">
        <v>569</v>
      </c>
      <c r="H91" s="256" t="s">
        <v>554</v>
      </c>
      <c r="I91" s="256" t="s">
        <v>555</v>
      </c>
      <c r="J91" s="256" t="s">
        <v>556</v>
      </c>
      <c r="K91" s="256" t="s">
        <v>287</v>
      </c>
      <c r="L91" s="256" t="s">
        <v>557</v>
      </c>
      <c r="M91" s="256" t="s">
        <v>316</v>
      </c>
      <c r="N91" s="256" t="s">
        <v>447</v>
      </c>
      <c r="O91" s="256" t="s">
        <v>289</v>
      </c>
      <c r="P91" s="256" t="s">
        <v>559</v>
      </c>
      <c r="Q91" s="248">
        <v>17.75</v>
      </c>
      <c r="R91" s="256" t="s">
        <v>319</v>
      </c>
      <c r="S91" s="256" t="s">
        <v>639</v>
      </c>
      <c r="T91" s="256" t="s">
        <v>640</v>
      </c>
      <c r="U91" s="256" t="s">
        <v>200</v>
      </c>
      <c r="V91" s="256" t="s">
        <v>200</v>
      </c>
      <c r="W91" s="256"/>
      <c r="X91" s="256" t="s">
        <v>560</v>
      </c>
      <c r="Y91" s="258"/>
      <c r="Z91" s="258"/>
      <c r="AA91" s="256" t="s">
        <v>291</v>
      </c>
      <c r="AB91" s="256" t="s">
        <v>439</v>
      </c>
      <c r="AC91" s="256" t="s">
        <v>305</v>
      </c>
      <c r="AD91" s="256" t="s">
        <v>296</v>
      </c>
      <c r="AE91" s="258"/>
      <c r="AF91" s="258"/>
      <c r="AG91" s="258"/>
      <c r="AH91" s="256" t="s">
        <v>560</v>
      </c>
      <c r="AI91" s="257">
        <v>45438</v>
      </c>
      <c r="AJ91" s="258"/>
      <c r="AK91" s="258"/>
      <c r="AL91" s="258"/>
      <c r="AM91" s="258"/>
      <c r="AN91" s="256" t="s">
        <v>558</v>
      </c>
      <c r="AO91" s="258"/>
      <c r="AP91" s="258"/>
      <c r="AQ91" s="256" t="s">
        <v>558</v>
      </c>
      <c r="AR91" s="258"/>
      <c r="AS91" s="258"/>
      <c r="AT91" s="256" t="s">
        <v>285</v>
      </c>
    </row>
    <row r="92" spans="1:46" ht="12.75" customHeight="1" x14ac:dyDescent="0.35">
      <c r="A92" s="256" t="s">
        <v>587</v>
      </c>
      <c r="B92" s="256" t="s">
        <v>588</v>
      </c>
      <c r="C92" s="256" t="s">
        <v>589</v>
      </c>
      <c r="D92" s="257">
        <v>45529</v>
      </c>
      <c r="E92" s="256" t="s">
        <v>293</v>
      </c>
      <c r="F92" s="256" t="s">
        <v>294</v>
      </c>
      <c r="G92" s="256" t="s">
        <v>301</v>
      </c>
      <c r="H92" s="256" t="s">
        <v>554</v>
      </c>
      <c r="I92" s="256" t="s">
        <v>555</v>
      </c>
      <c r="J92" s="256" t="s">
        <v>556</v>
      </c>
      <c r="K92" s="256" t="s">
        <v>287</v>
      </c>
      <c r="L92" s="256" t="s">
        <v>557</v>
      </c>
      <c r="M92" s="256" t="s">
        <v>316</v>
      </c>
      <c r="N92" s="256" t="s">
        <v>447</v>
      </c>
      <c r="O92" s="256" t="s">
        <v>289</v>
      </c>
      <c r="P92" s="256" t="s">
        <v>302</v>
      </c>
      <c r="Q92" s="248">
        <v>11.2</v>
      </c>
      <c r="R92" s="256" t="s">
        <v>319</v>
      </c>
      <c r="S92" s="256" t="s">
        <v>639</v>
      </c>
      <c r="T92" s="256" t="s">
        <v>640</v>
      </c>
      <c r="U92" s="256" t="s">
        <v>200</v>
      </c>
      <c r="V92" s="256" t="s">
        <v>200</v>
      </c>
      <c r="W92" s="256"/>
      <c r="X92" s="256" t="s">
        <v>304</v>
      </c>
      <c r="Y92" s="258"/>
      <c r="Z92" s="258"/>
      <c r="AA92" s="256" t="s">
        <v>291</v>
      </c>
      <c r="AB92" s="256" t="s">
        <v>439</v>
      </c>
      <c r="AC92" s="256" t="s">
        <v>305</v>
      </c>
      <c r="AD92" s="256" t="s">
        <v>296</v>
      </c>
      <c r="AE92" s="258"/>
      <c r="AF92" s="258"/>
      <c r="AG92" s="258"/>
      <c r="AH92" s="256" t="s">
        <v>304</v>
      </c>
      <c r="AI92" s="257">
        <v>45529</v>
      </c>
      <c r="AJ92" s="258"/>
      <c r="AK92" s="258"/>
      <c r="AL92" s="258"/>
      <c r="AM92" s="258"/>
      <c r="AN92" s="256" t="s">
        <v>558</v>
      </c>
      <c r="AO92" s="258"/>
      <c r="AP92" s="258"/>
      <c r="AQ92" s="256" t="s">
        <v>558</v>
      </c>
      <c r="AR92" s="258"/>
      <c r="AS92" s="258"/>
      <c r="AT92" s="256" t="s">
        <v>285</v>
      </c>
    </row>
    <row r="93" spans="1:46" ht="12.75" customHeight="1" x14ac:dyDescent="0.35">
      <c r="A93" s="256" t="s">
        <v>587</v>
      </c>
      <c r="B93" s="256" t="s">
        <v>588</v>
      </c>
      <c r="C93" s="256" t="s">
        <v>589</v>
      </c>
      <c r="D93" s="257">
        <v>45532</v>
      </c>
      <c r="E93" s="256" t="s">
        <v>293</v>
      </c>
      <c r="F93" s="256" t="s">
        <v>294</v>
      </c>
      <c r="G93" s="256" t="s">
        <v>307</v>
      </c>
      <c r="H93" s="256" t="s">
        <v>554</v>
      </c>
      <c r="I93" s="256" t="s">
        <v>555</v>
      </c>
      <c r="J93" s="256" t="s">
        <v>556</v>
      </c>
      <c r="K93" s="256" t="s">
        <v>287</v>
      </c>
      <c r="L93" s="256" t="s">
        <v>557</v>
      </c>
      <c r="M93" s="256" t="s">
        <v>316</v>
      </c>
      <c r="N93" s="256" t="s">
        <v>447</v>
      </c>
      <c r="O93" s="256" t="s">
        <v>289</v>
      </c>
      <c r="P93" s="256" t="s">
        <v>308</v>
      </c>
      <c r="Q93" s="248">
        <v>-11.2</v>
      </c>
      <c r="R93" s="256" t="s">
        <v>319</v>
      </c>
      <c r="S93" s="256" t="s">
        <v>639</v>
      </c>
      <c r="T93" s="256" t="s">
        <v>640</v>
      </c>
      <c r="U93" s="256" t="s">
        <v>200</v>
      </c>
      <c r="V93" s="256" t="s">
        <v>200</v>
      </c>
      <c r="W93" s="256"/>
      <c r="X93" s="256" t="s">
        <v>309</v>
      </c>
      <c r="Y93" s="258"/>
      <c r="Z93" s="258"/>
      <c r="AA93" s="256" t="s">
        <v>291</v>
      </c>
      <c r="AB93" s="256" t="s">
        <v>439</v>
      </c>
      <c r="AC93" s="256" t="s">
        <v>305</v>
      </c>
      <c r="AD93" s="256" t="s">
        <v>296</v>
      </c>
      <c r="AE93" s="258"/>
      <c r="AF93" s="258"/>
      <c r="AG93" s="258"/>
      <c r="AH93" s="256" t="s">
        <v>309</v>
      </c>
      <c r="AI93" s="257">
        <v>45529</v>
      </c>
      <c r="AJ93" s="258"/>
      <c r="AK93" s="258"/>
      <c r="AL93" s="258"/>
      <c r="AM93" s="258"/>
      <c r="AN93" s="256" t="s">
        <v>558</v>
      </c>
      <c r="AO93" s="258"/>
      <c r="AP93" s="258"/>
      <c r="AQ93" s="256" t="s">
        <v>558</v>
      </c>
      <c r="AR93" s="258"/>
      <c r="AS93" s="258"/>
      <c r="AT93" s="256" t="s">
        <v>285</v>
      </c>
    </row>
    <row r="94" spans="1:46" ht="12.75" customHeight="1" x14ac:dyDescent="0.35">
      <c r="A94" s="256" t="s">
        <v>587</v>
      </c>
      <c r="B94" s="256" t="s">
        <v>588</v>
      </c>
      <c r="C94" s="256" t="s">
        <v>589</v>
      </c>
      <c r="D94" s="257">
        <v>45532</v>
      </c>
      <c r="E94" s="256" t="s">
        <v>293</v>
      </c>
      <c r="F94" s="256" t="s">
        <v>294</v>
      </c>
      <c r="G94" s="256" t="s">
        <v>307</v>
      </c>
      <c r="H94" s="256" t="s">
        <v>554</v>
      </c>
      <c r="I94" s="256" t="s">
        <v>555</v>
      </c>
      <c r="J94" s="256" t="s">
        <v>556</v>
      </c>
      <c r="K94" s="256" t="s">
        <v>287</v>
      </c>
      <c r="L94" s="256" t="s">
        <v>557</v>
      </c>
      <c r="M94" s="256" t="s">
        <v>316</v>
      </c>
      <c r="N94" s="256" t="s">
        <v>447</v>
      </c>
      <c r="O94" s="256" t="s">
        <v>289</v>
      </c>
      <c r="P94" s="256" t="s">
        <v>308</v>
      </c>
      <c r="Q94" s="248">
        <v>11.2</v>
      </c>
      <c r="R94" s="256" t="s">
        <v>319</v>
      </c>
      <c r="S94" s="256" t="s">
        <v>639</v>
      </c>
      <c r="T94" s="256" t="s">
        <v>640</v>
      </c>
      <c r="U94" s="256" t="s">
        <v>200</v>
      </c>
      <c r="V94" s="256" t="s">
        <v>200</v>
      </c>
      <c r="W94" s="256"/>
      <c r="X94" s="256" t="s">
        <v>309</v>
      </c>
      <c r="Y94" s="258"/>
      <c r="Z94" s="258"/>
      <c r="AA94" s="256" t="s">
        <v>291</v>
      </c>
      <c r="AB94" s="256" t="s">
        <v>439</v>
      </c>
      <c r="AC94" s="256" t="s">
        <v>305</v>
      </c>
      <c r="AD94" s="256" t="s">
        <v>296</v>
      </c>
      <c r="AE94" s="258"/>
      <c r="AF94" s="258"/>
      <c r="AG94" s="258"/>
      <c r="AH94" s="256" t="s">
        <v>309</v>
      </c>
      <c r="AI94" s="257">
        <v>45529</v>
      </c>
      <c r="AJ94" s="258"/>
      <c r="AK94" s="258"/>
      <c r="AL94" s="258"/>
      <c r="AM94" s="258"/>
      <c r="AN94" s="256" t="s">
        <v>558</v>
      </c>
      <c r="AO94" s="258"/>
      <c r="AP94" s="258"/>
      <c r="AQ94" s="256" t="s">
        <v>558</v>
      </c>
      <c r="AR94" s="258"/>
      <c r="AS94" s="258"/>
      <c r="AT94" s="256" t="s">
        <v>285</v>
      </c>
    </row>
    <row r="95" spans="1:46" ht="12.75" customHeight="1" x14ac:dyDescent="0.35">
      <c r="A95" s="256" t="s">
        <v>587</v>
      </c>
      <c r="B95" s="256" t="s">
        <v>619</v>
      </c>
      <c r="C95" s="256" t="s">
        <v>620</v>
      </c>
      <c r="D95" s="257">
        <v>45559</v>
      </c>
      <c r="E95" s="256" t="s">
        <v>293</v>
      </c>
      <c r="F95" s="256" t="s">
        <v>294</v>
      </c>
      <c r="G95" s="256" t="s">
        <v>621</v>
      </c>
      <c r="H95" s="256" t="s">
        <v>554</v>
      </c>
      <c r="I95" s="256" t="s">
        <v>555</v>
      </c>
      <c r="J95" s="256" t="s">
        <v>556</v>
      </c>
      <c r="K95" s="256" t="s">
        <v>287</v>
      </c>
      <c r="L95" s="256" t="s">
        <v>557</v>
      </c>
      <c r="M95" s="256" t="s">
        <v>316</v>
      </c>
      <c r="N95" s="256" t="s">
        <v>447</v>
      </c>
      <c r="O95" s="256" t="s">
        <v>289</v>
      </c>
      <c r="P95" s="256" t="s">
        <v>442</v>
      </c>
      <c r="Q95" s="248">
        <v>8.1999999999999993</v>
      </c>
      <c r="R95" s="256" t="s">
        <v>319</v>
      </c>
      <c r="S95" s="256" t="s">
        <v>639</v>
      </c>
      <c r="T95" s="256" t="s">
        <v>640</v>
      </c>
      <c r="U95" s="256" t="s">
        <v>200</v>
      </c>
      <c r="V95" s="256" t="s">
        <v>200</v>
      </c>
      <c r="W95" s="256"/>
      <c r="X95" s="256" t="s">
        <v>436</v>
      </c>
      <c r="Y95" s="258"/>
      <c r="Z95" s="258"/>
      <c r="AA95" s="256" t="s">
        <v>291</v>
      </c>
      <c r="AB95" s="256" t="s">
        <v>439</v>
      </c>
      <c r="AC95" s="256" t="s">
        <v>305</v>
      </c>
      <c r="AD95" s="256" t="s">
        <v>296</v>
      </c>
      <c r="AE95" s="258"/>
      <c r="AF95" s="258"/>
      <c r="AG95" s="258"/>
      <c r="AH95" s="256" t="s">
        <v>436</v>
      </c>
      <c r="AI95" s="257">
        <v>45559</v>
      </c>
      <c r="AJ95" s="258"/>
      <c r="AK95" s="258"/>
      <c r="AL95" s="258"/>
      <c r="AM95" s="258"/>
      <c r="AN95" s="256" t="s">
        <v>558</v>
      </c>
      <c r="AO95" s="258"/>
      <c r="AP95" s="258"/>
      <c r="AQ95" s="256" t="s">
        <v>558</v>
      </c>
      <c r="AR95" s="258"/>
      <c r="AS95" s="258"/>
      <c r="AT95" s="256" t="s">
        <v>285</v>
      </c>
    </row>
    <row r="96" spans="1:46" ht="12.75" customHeight="1" x14ac:dyDescent="0.35">
      <c r="A96" s="256" t="s">
        <v>587</v>
      </c>
      <c r="B96" s="256" t="s">
        <v>619</v>
      </c>
      <c r="C96" s="256" t="s">
        <v>620</v>
      </c>
      <c r="D96" s="257">
        <v>45548</v>
      </c>
      <c r="E96" s="256" t="s">
        <v>293</v>
      </c>
      <c r="F96" s="256" t="s">
        <v>294</v>
      </c>
      <c r="G96" s="256" t="s">
        <v>628</v>
      </c>
      <c r="H96" s="256" t="s">
        <v>554</v>
      </c>
      <c r="I96" s="256" t="s">
        <v>555</v>
      </c>
      <c r="J96" s="256" t="s">
        <v>556</v>
      </c>
      <c r="K96" s="256" t="s">
        <v>287</v>
      </c>
      <c r="L96" s="256" t="s">
        <v>597</v>
      </c>
      <c r="M96" s="256" t="s">
        <v>288</v>
      </c>
      <c r="N96" s="256" t="s">
        <v>447</v>
      </c>
      <c r="O96" s="256" t="s">
        <v>289</v>
      </c>
      <c r="P96" s="256" t="s">
        <v>444</v>
      </c>
      <c r="Q96" s="248">
        <v>67.63</v>
      </c>
      <c r="R96" s="256" t="s">
        <v>434</v>
      </c>
      <c r="S96" s="256" t="s">
        <v>639</v>
      </c>
      <c r="T96" s="256" t="s">
        <v>640</v>
      </c>
      <c r="U96" s="256" t="s">
        <v>598</v>
      </c>
      <c r="V96" s="256" t="s">
        <v>342</v>
      </c>
      <c r="W96" s="256"/>
      <c r="X96" s="256" t="s">
        <v>437</v>
      </c>
      <c r="Y96" s="258"/>
      <c r="Z96" s="258"/>
      <c r="AA96" s="256" t="s">
        <v>291</v>
      </c>
      <c r="AB96" s="256" t="s">
        <v>440</v>
      </c>
      <c r="AC96" s="256" t="s">
        <v>295</v>
      </c>
      <c r="AD96" s="256" t="s">
        <v>296</v>
      </c>
      <c r="AE96" s="258"/>
      <c r="AF96" s="258"/>
      <c r="AG96" s="258"/>
      <c r="AH96" s="256" t="s">
        <v>437</v>
      </c>
      <c r="AI96" s="257">
        <v>45535</v>
      </c>
      <c r="AJ96" s="258"/>
      <c r="AK96" s="258"/>
      <c r="AL96" s="258"/>
      <c r="AM96" s="258"/>
      <c r="AN96" s="256" t="s">
        <v>558</v>
      </c>
      <c r="AO96" s="258"/>
      <c r="AP96" s="258"/>
      <c r="AQ96" s="256" t="s">
        <v>558</v>
      </c>
      <c r="AR96" s="258"/>
      <c r="AS96" s="258"/>
      <c r="AT96" s="256" t="s">
        <v>285</v>
      </c>
    </row>
    <row r="97" spans="1:46" ht="12.75" customHeight="1" x14ac:dyDescent="0.35">
      <c r="A97" s="256" t="s">
        <v>587</v>
      </c>
      <c r="B97" s="256" t="s">
        <v>776</v>
      </c>
      <c r="C97" s="235" t="s">
        <v>748</v>
      </c>
      <c r="D97" s="238">
        <v>45620</v>
      </c>
      <c r="E97" s="235" t="s">
        <v>293</v>
      </c>
      <c r="F97" s="235" t="s">
        <v>294</v>
      </c>
      <c r="G97" s="235" t="s">
        <v>749</v>
      </c>
      <c r="H97" s="235" t="s">
        <v>554</v>
      </c>
      <c r="I97" s="235" t="s">
        <v>555</v>
      </c>
      <c r="J97" s="235" t="s">
        <v>556</v>
      </c>
      <c r="K97" s="235" t="s">
        <v>287</v>
      </c>
      <c r="L97" s="235" t="s">
        <v>557</v>
      </c>
      <c r="M97" s="235" t="s">
        <v>316</v>
      </c>
      <c r="N97" s="235" t="s">
        <v>447</v>
      </c>
      <c r="O97" s="235" t="s">
        <v>289</v>
      </c>
      <c r="P97" s="235" t="s">
        <v>750</v>
      </c>
      <c r="Q97" s="236">
        <v>8.1999999999999993</v>
      </c>
      <c r="R97" s="235" t="s">
        <v>317</v>
      </c>
      <c r="S97" s="256" t="s">
        <v>641</v>
      </c>
      <c r="T97" s="256" t="s">
        <v>70</v>
      </c>
      <c r="U97" s="256" t="s">
        <v>200</v>
      </c>
      <c r="V97" s="256" t="s">
        <v>200</v>
      </c>
      <c r="W97" s="256"/>
      <c r="X97" s="235" t="s">
        <v>752</v>
      </c>
      <c r="Y97" s="237"/>
      <c r="Z97" s="237"/>
      <c r="AA97" s="235" t="s">
        <v>291</v>
      </c>
      <c r="AB97" s="235" t="s">
        <v>439</v>
      </c>
      <c r="AC97" s="235" t="s">
        <v>305</v>
      </c>
      <c r="AD97" s="235" t="s">
        <v>296</v>
      </c>
      <c r="AE97" s="237"/>
      <c r="AF97" s="237"/>
      <c r="AG97" s="237"/>
      <c r="AH97" s="235" t="s">
        <v>752</v>
      </c>
      <c r="AI97" s="238">
        <v>45620</v>
      </c>
      <c r="AJ97" s="237"/>
      <c r="AK97" s="237"/>
      <c r="AL97" s="237"/>
      <c r="AM97" s="237"/>
      <c r="AN97" s="235" t="s">
        <v>558</v>
      </c>
      <c r="AO97" s="237"/>
      <c r="AP97" s="237"/>
      <c r="AQ97" s="235" t="s">
        <v>558</v>
      </c>
      <c r="AR97" s="237"/>
      <c r="AS97" s="237"/>
      <c r="AT97" s="235" t="s">
        <v>285</v>
      </c>
    </row>
    <row r="98" spans="1:46" ht="12.75" customHeight="1" x14ac:dyDescent="0.35">
      <c r="A98" s="256" t="s">
        <v>587</v>
      </c>
      <c r="B98" s="256" t="s">
        <v>776</v>
      </c>
      <c r="C98" s="235" t="s">
        <v>748</v>
      </c>
      <c r="D98" s="238">
        <v>45620</v>
      </c>
      <c r="E98" s="235" t="s">
        <v>293</v>
      </c>
      <c r="F98" s="235" t="s">
        <v>294</v>
      </c>
      <c r="G98" s="235" t="s">
        <v>749</v>
      </c>
      <c r="H98" s="235" t="s">
        <v>554</v>
      </c>
      <c r="I98" s="235" t="s">
        <v>555</v>
      </c>
      <c r="J98" s="235" t="s">
        <v>556</v>
      </c>
      <c r="K98" s="235" t="s">
        <v>287</v>
      </c>
      <c r="L98" s="235" t="s">
        <v>593</v>
      </c>
      <c r="M98" s="235" t="s">
        <v>169</v>
      </c>
      <c r="N98" s="235" t="s">
        <v>447</v>
      </c>
      <c r="O98" s="235" t="s">
        <v>289</v>
      </c>
      <c r="P98" s="235" t="s">
        <v>750</v>
      </c>
      <c r="Q98" s="236">
        <v>131.31</v>
      </c>
      <c r="R98" s="235" t="s">
        <v>770</v>
      </c>
      <c r="S98" s="256" t="s">
        <v>641</v>
      </c>
      <c r="T98" s="256" t="s">
        <v>70</v>
      </c>
      <c r="U98" s="256" t="s">
        <v>169</v>
      </c>
      <c r="V98" s="256" t="s">
        <v>642</v>
      </c>
      <c r="W98" s="256"/>
      <c r="X98" s="235" t="s">
        <v>752</v>
      </c>
      <c r="Y98" s="237"/>
      <c r="Z98" s="237"/>
      <c r="AA98" s="235" t="s">
        <v>291</v>
      </c>
      <c r="AB98" s="235" t="s">
        <v>439</v>
      </c>
      <c r="AC98" s="235" t="s">
        <v>305</v>
      </c>
      <c r="AD98" s="235" t="s">
        <v>296</v>
      </c>
      <c r="AE98" s="237"/>
      <c r="AF98" s="237"/>
      <c r="AG98" s="237"/>
      <c r="AH98" s="235" t="s">
        <v>752</v>
      </c>
      <c r="AI98" s="238">
        <v>45620</v>
      </c>
      <c r="AJ98" s="237"/>
      <c r="AK98" s="237"/>
      <c r="AL98" s="237"/>
      <c r="AM98" s="237"/>
      <c r="AN98" s="235" t="s">
        <v>558</v>
      </c>
      <c r="AO98" s="237"/>
      <c r="AP98" s="237"/>
      <c r="AQ98" s="235" t="s">
        <v>558</v>
      </c>
      <c r="AR98" s="237"/>
      <c r="AS98" s="237"/>
      <c r="AT98" s="235" t="s">
        <v>285</v>
      </c>
    </row>
    <row r="99" spans="1:46" ht="12.75" customHeight="1" x14ac:dyDescent="0.35">
      <c r="A99" s="256" t="s">
        <v>587</v>
      </c>
      <c r="B99" s="256" t="s">
        <v>776</v>
      </c>
      <c r="C99" s="235" t="s">
        <v>748</v>
      </c>
      <c r="D99" s="238">
        <v>45609</v>
      </c>
      <c r="E99" s="235" t="s">
        <v>293</v>
      </c>
      <c r="F99" s="235" t="s">
        <v>294</v>
      </c>
      <c r="G99" s="235" t="s">
        <v>764</v>
      </c>
      <c r="H99" s="235" t="s">
        <v>554</v>
      </c>
      <c r="I99" s="235" t="s">
        <v>555</v>
      </c>
      <c r="J99" s="235" t="s">
        <v>556</v>
      </c>
      <c r="K99" s="235" t="s">
        <v>287</v>
      </c>
      <c r="L99" s="235" t="s">
        <v>644</v>
      </c>
      <c r="M99" s="235" t="s">
        <v>425</v>
      </c>
      <c r="N99" s="235" t="s">
        <v>447</v>
      </c>
      <c r="O99" s="235" t="s">
        <v>289</v>
      </c>
      <c r="P99" s="235" t="s">
        <v>765</v>
      </c>
      <c r="Q99" s="236">
        <v>66.430000000000007</v>
      </c>
      <c r="R99" s="235" t="s">
        <v>435</v>
      </c>
      <c r="S99" s="256" t="s">
        <v>641</v>
      </c>
      <c r="T99" s="256" t="s">
        <v>70</v>
      </c>
      <c r="U99" s="256" t="s">
        <v>200</v>
      </c>
      <c r="V99" s="256" t="s">
        <v>200</v>
      </c>
      <c r="W99" s="256"/>
      <c r="X99" s="235" t="s">
        <v>504</v>
      </c>
      <c r="Y99" s="237"/>
      <c r="Z99" s="237"/>
      <c r="AA99" s="235" t="s">
        <v>291</v>
      </c>
      <c r="AB99" s="235" t="s">
        <v>439</v>
      </c>
      <c r="AC99" s="235" t="s">
        <v>305</v>
      </c>
      <c r="AD99" s="235" t="s">
        <v>296</v>
      </c>
      <c r="AE99" s="235" t="s">
        <v>403</v>
      </c>
      <c r="AF99" s="238">
        <v>45512.936990740738</v>
      </c>
      <c r="AG99" s="235" t="s">
        <v>441</v>
      </c>
      <c r="AH99" s="235" t="s">
        <v>504</v>
      </c>
      <c r="AI99" s="238">
        <v>45589</v>
      </c>
      <c r="AJ99" s="237"/>
      <c r="AK99" s="237"/>
      <c r="AL99" s="237"/>
      <c r="AM99" s="237"/>
      <c r="AN99" s="235" t="s">
        <v>558</v>
      </c>
      <c r="AO99" s="237"/>
      <c r="AP99" s="237"/>
      <c r="AQ99" s="235" t="s">
        <v>558</v>
      </c>
      <c r="AR99" s="237"/>
      <c r="AS99" s="237"/>
      <c r="AT99" s="235" t="s">
        <v>285</v>
      </c>
    </row>
    <row r="100" spans="1:46" ht="12.75" customHeight="1" x14ac:dyDescent="0.35">
      <c r="A100" s="256" t="s">
        <v>587</v>
      </c>
      <c r="B100" s="256" t="s">
        <v>619</v>
      </c>
      <c r="C100" s="256" t="s">
        <v>620</v>
      </c>
      <c r="D100" s="257">
        <v>45559</v>
      </c>
      <c r="E100" s="256" t="s">
        <v>293</v>
      </c>
      <c r="F100" s="256" t="s">
        <v>294</v>
      </c>
      <c r="G100" s="256" t="s">
        <v>621</v>
      </c>
      <c r="H100" s="256" t="s">
        <v>554</v>
      </c>
      <c r="I100" s="256" t="s">
        <v>555</v>
      </c>
      <c r="J100" s="256" t="s">
        <v>556</v>
      </c>
      <c r="K100" s="256" t="s">
        <v>287</v>
      </c>
      <c r="L100" s="256" t="s">
        <v>593</v>
      </c>
      <c r="M100" s="256" t="s">
        <v>169</v>
      </c>
      <c r="N100" s="256" t="s">
        <v>447</v>
      </c>
      <c r="O100" s="256" t="s">
        <v>289</v>
      </c>
      <c r="P100" s="256" t="s">
        <v>442</v>
      </c>
      <c r="Q100" s="248">
        <v>175.17</v>
      </c>
      <c r="R100" s="256" t="s">
        <v>431</v>
      </c>
      <c r="S100" s="256" t="s">
        <v>641</v>
      </c>
      <c r="T100" s="256" t="s">
        <v>70</v>
      </c>
      <c r="U100" s="256" t="s">
        <v>169</v>
      </c>
      <c r="V100" s="256" t="s">
        <v>642</v>
      </c>
      <c r="W100" s="256"/>
      <c r="X100" s="256" t="s">
        <v>436</v>
      </c>
      <c r="Y100" s="258"/>
      <c r="Z100" s="258"/>
      <c r="AA100" s="256" t="s">
        <v>291</v>
      </c>
      <c r="AB100" s="256" t="s">
        <v>439</v>
      </c>
      <c r="AC100" s="256" t="s">
        <v>305</v>
      </c>
      <c r="AD100" s="256" t="s">
        <v>296</v>
      </c>
      <c r="AE100" s="258"/>
      <c r="AF100" s="258"/>
      <c r="AG100" s="258"/>
      <c r="AH100" s="256" t="s">
        <v>436</v>
      </c>
      <c r="AI100" s="257">
        <v>45559</v>
      </c>
      <c r="AJ100" s="258"/>
      <c r="AK100" s="258"/>
      <c r="AL100" s="258"/>
      <c r="AM100" s="258"/>
      <c r="AN100" s="256" t="s">
        <v>558</v>
      </c>
      <c r="AO100" s="258"/>
      <c r="AP100" s="258"/>
      <c r="AQ100" s="256" t="s">
        <v>558</v>
      </c>
      <c r="AR100" s="258"/>
      <c r="AS100" s="258"/>
      <c r="AT100" s="256" t="s">
        <v>285</v>
      </c>
    </row>
    <row r="101" spans="1:46" ht="12.75" customHeight="1" x14ac:dyDescent="0.35">
      <c r="A101" s="256" t="s">
        <v>587</v>
      </c>
      <c r="B101" s="256" t="s">
        <v>619</v>
      </c>
      <c r="C101" s="256" t="s">
        <v>620</v>
      </c>
      <c r="D101" s="257">
        <v>45541</v>
      </c>
      <c r="E101" s="256" t="s">
        <v>293</v>
      </c>
      <c r="F101" s="256" t="s">
        <v>294</v>
      </c>
      <c r="G101" s="256" t="s">
        <v>643</v>
      </c>
      <c r="H101" s="256" t="s">
        <v>554</v>
      </c>
      <c r="I101" s="256" t="s">
        <v>555</v>
      </c>
      <c r="J101" s="256" t="s">
        <v>556</v>
      </c>
      <c r="K101" s="256" t="s">
        <v>287</v>
      </c>
      <c r="L101" s="256" t="s">
        <v>644</v>
      </c>
      <c r="M101" s="256" t="s">
        <v>425</v>
      </c>
      <c r="N101" s="256" t="s">
        <v>447</v>
      </c>
      <c r="O101" s="256" t="s">
        <v>289</v>
      </c>
      <c r="P101" s="256" t="s">
        <v>445</v>
      </c>
      <c r="Q101" s="248">
        <v>8109.4</v>
      </c>
      <c r="R101" s="256" t="s">
        <v>435</v>
      </c>
      <c r="S101" s="256" t="s">
        <v>641</v>
      </c>
      <c r="T101" s="256" t="s">
        <v>70</v>
      </c>
      <c r="U101" s="256" t="s">
        <v>70</v>
      </c>
      <c r="V101" s="256" t="s">
        <v>645</v>
      </c>
      <c r="W101" s="256" t="s">
        <v>412</v>
      </c>
      <c r="X101" s="256" t="s">
        <v>396</v>
      </c>
      <c r="Y101" s="258"/>
      <c r="Z101" s="258"/>
      <c r="AA101" s="256" t="s">
        <v>291</v>
      </c>
      <c r="AB101" s="256" t="s">
        <v>439</v>
      </c>
      <c r="AC101" s="256" t="s">
        <v>305</v>
      </c>
      <c r="AD101" s="256" t="s">
        <v>296</v>
      </c>
      <c r="AE101" s="256" t="s">
        <v>403</v>
      </c>
      <c r="AF101" s="257">
        <v>45512.936990740738</v>
      </c>
      <c r="AG101" s="256" t="s">
        <v>441</v>
      </c>
      <c r="AH101" s="256" t="s">
        <v>396</v>
      </c>
      <c r="AI101" s="257">
        <v>45529</v>
      </c>
      <c r="AJ101" s="258"/>
      <c r="AK101" s="258"/>
      <c r="AL101" s="258"/>
      <c r="AM101" s="258"/>
      <c r="AN101" s="256" t="s">
        <v>558</v>
      </c>
      <c r="AO101" s="258"/>
      <c r="AP101" s="258"/>
      <c r="AQ101" s="256" t="s">
        <v>558</v>
      </c>
      <c r="AR101" s="258"/>
      <c r="AS101" s="258"/>
      <c r="AT101" s="256" t="s">
        <v>285</v>
      </c>
    </row>
    <row r="102" spans="1:46" ht="12.75" customHeight="1" x14ac:dyDescent="0.35">
      <c r="A102" s="256" t="s">
        <v>587</v>
      </c>
      <c r="B102" s="256" t="s">
        <v>619</v>
      </c>
      <c r="C102" s="256" t="s">
        <v>620</v>
      </c>
      <c r="D102" s="257">
        <v>45562</v>
      </c>
      <c r="E102" s="256" t="s">
        <v>293</v>
      </c>
      <c r="F102" s="256" t="s">
        <v>294</v>
      </c>
      <c r="G102" s="256" t="s">
        <v>621</v>
      </c>
      <c r="H102" s="256" t="s">
        <v>554</v>
      </c>
      <c r="I102" s="256" t="s">
        <v>555</v>
      </c>
      <c r="J102" s="256" t="s">
        <v>556</v>
      </c>
      <c r="K102" s="256" t="s">
        <v>287</v>
      </c>
      <c r="L102" s="256" t="s">
        <v>644</v>
      </c>
      <c r="M102" s="256" t="s">
        <v>425</v>
      </c>
      <c r="N102" s="256" t="s">
        <v>447</v>
      </c>
      <c r="O102" s="256" t="s">
        <v>289</v>
      </c>
      <c r="P102" s="256" t="s">
        <v>446</v>
      </c>
      <c r="Q102" s="248">
        <v>3170.03</v>
      </c>
      <c r="R102" s="256" t="s">
        <v>435</v>
      </c>
      <c r="S102" s="256" t="s">
        <v>641</v>
      </c>
      <c r="T102" s="256" t="s">
        <v>70</v>
      </c>
      <c r="U102" s="256" t="s">
        <v>70</v>
      </c>
      <c r="V102" s="256" t="s">
        <v>517</v>
      </c>
      <c r="W102" s="256" t="s">
        <v>412</v>
      </c>
      <c r="X102" s="256" t="s">
        <v>438</v>
      </c>
      <c r="Y102" s="258"/>
      <c r="Z102" s="258"/>
      <c r="AA102" s="256" t="s">
        <v>291</v>
      </c>
      <c r="AB102" s="256" t="s">
        <v>439</v>
      </c>
      <c r="AC102" s="256" t="s">
        <v>305</v>
      </c>
      <c r="AD102" s="256" t="s">
        <v>296</v>
      </c>
      <c r="AE102" s="256" t="s">
        <v>403</v>
      </c>
      <c r="AF102" s="257">
        <v>45512.936990740738</v>
      </c>
      <c r="AG102" s="256" t="s">
        <v>441</v>
      </c>
      <c r="AH102" s="256" t="s">
        <v>438</v>
      </c>
      <c r="AI102" s="257">
        <v>45559</v>
      </c>
      <c r="AJ102" s="258"/>
      <c r="AK102" s="258"/>
      <c r="AL102" s="258"/>
      <c r="AM102" s="258"/>
      <c r="AN102" s="256" t="s">
        <v>558</v>
      </c>
      <c r="AO102" s="258"/>
      <c r="AP102" s="258"/>
      <c r="AQ102" s="256" t="s">
        <v>558</v>
      </c>
      <c r="AR102" s="258"/>
      <c r="AS102" s="258"/>
      <c r="AT102" s="256" t="s">
        <v>285</v>
      </c>
    </row>
    <row r="103" spans="1:46" ht="12.75" customHeight="1" x14ac:dyDescent="0.35">
      <c r="A103" s="256" t="s">
        <v>587</v>
      </c>
      <c r="B103" s="256" t="s">
        <v>588</v>
      </c>
      <c r="C103" s="256" t="s">
        <v>589</v>
      </c>
      <c r="D103" s="257">
        <v>45529</v>
      </c>
      <c r="E103" s="256" t="s">
        <v>293</v>
      </c>
      <c r="F103" s="256" t="s">
        <v>294</v>
      </c>
      <c r="G103" s="256" t="s">
        <v>301</v>
      </c>
      <c r="H103" s="256" t="s">
        <v>554</v>
      </c>
      <c r="I103" s="256" t="s">
        <v>555</v>
      </c>
      <c r="J103" s="256" t="s">
        <v>556</v>
      </c>
      <c r="K103" s="256" t="s">
        <v>287</v>
      </c>
      <c r="L103" s="256" t="s">
        <v>557</v>
      </c>
      <c r="M103" s="256" t="s">
        <v>316</v>
      </c>
      <c r="N103" s="256" t="s">
        <v>447</v>
      </c>
      <c r="O103" s="256" t="s">
        <v>289</v>
      </c>
      <c r="P103" s="256" t="s">
        <v>302</v>
      </c>
      <c r="Q103" s="248">
        <v>6.55</v>
      </c>
      <c r="R103" s="256" t="s">
        <v>317</v>
      </c>
      <c r="S103" s="256" t="s">
        <v>641</v>
      </c>
      <c r="T103" s="256" t="s">
        <v>70</v>
      </c>
      <c r="U103" s="256" t="s">
        <v>200</v>
      </c>
      <c r="V103" s="256" t="s">
        <v>200</v>
      </c>
      <c r="W103" s="256"/>
      <c r="X103" s="256" t="s">
        <v>304</v>
      </c>
      <c r="Y103" s="258"/>
      <c r="Z103" s="258"/>
      <c r="AA103" s="256" t="s">
        <v>291</v>
      </c>
      <c r="AB103" s="256" t="s">
        <v>439</v>
      </c>
      <c r="AC103" s="256" t="s">
        <v>305</v>
      </c>
      <c r="AD103" s="256" t="s">
        <v>296</v>
      </c>
      <c r="AE103" s="258"/>
      <c r="AF103" s="258"/>
      <c r="AG103" s="258"/>
      <c r="AH103" s="256" t="s">
        <v>304</v>
      </c>
      <c r="AI103" s="257">
        <v>45529</v>
      </c>
      <c r="AJ103" s="258"/>
      <c r="AK103" s="258"/>
      <c r="AL103" s="258"/>
      <c r="AM103" s="258"/>
      <c r="AN103" s="256" t="s">
        <v>558</v>
      </c>
      <c r="AO103" s="258"/>
      <c r="AP103" s="258"/>
      <c r="AQ103" s="256" t="s">
        <v>558</v>
      </c>
      <c r="AR103" s="258"/>
      <c r="AS103" s="258"/>
      <c r="AT103" s="256" t="s">
        <v>285</v>
      </c>
    </row>
    <row r="104" spans="1:46" ht="12.75" customHeight="1" x14ac:dyDescent="0.35">
      <c r="A104" s="256" t="s">
        <v>587</v>
      </c>
      <c r="B104" s="256" t="s">
        <v>588</v>
      </c>
      <c r="C104" s="256" t="s">
        <v>589</v>
      </c>
      <c r="D104" s="257">
        <v>45532</v>
      </c>
      <c r="E104" s="256" t="s">
        <v>293</v>
      </c>
      <c r="F104" s="256" t="s">
        <v>294</v>
      </c>
      <c r="G104" s="256" t="s">
        <v>307</v>
      </c>
      <c r="H104" s="256" t="s">
        <v>554</v>
      </c>
      <c r="I104" s="256" t="s">
        <v>555</v>
      </c>
      <c r="J104" s="256" t="s">
        <v>556</v>
      </c>
      <c r="K104" s="256" t="s">
        <v>287</v>
      </c>
      <c r="L104" s="256" t="s">
        <v>557</v>
      </c>
      <c r="M104" s="256" t="s">
        <v>316</v>
      </c>
      <c r="N104" s="256" t="s">
        <v>447</v>
      </c>
      <c r="O104" s="256" t="s">
        <v>289</v>
      </c>
      <c r="P104" s="256" t="s">
        <v>308</v>
      </c>
      <c r="Q104" s="248">
        <v>6.55</v>
      </c>
      <c r="R104" s="256" t="s">
        <v>317</v>
      </c>
      <c r="S104" s="256" t="s">
        <v>641</v>
      </c>
      <c r="T104" s="256" t="s">
        <v>70</v>
      </c>
      <c r="U104" s="256" t="s">
        <v>200</v>
      </c>
      <c r="V104" s="256" t="s">
        <v>200</v>
      </c>
      <c r="W104" s="256"/>
      <c r="X104" s="256" t="s">
        <v>309</v>
      </c>
      <c r="Y104" s="258"/>
      <c r="Z104" s="258"/>
      <c r="AA104" s="256" t="s">
        <v>291</v>
      </c>
      <c r="AB104" s="256" t="s">
        <v>439</v>
      </c>
      <c r="AC104" s="256" t="s">
        <v>305</v>
      </c>
      <c r="AD104" s="256" t="s">
        <v>296</v>
      </c>
      <c r="AE104" s="258"/>
      <c r="AF104" s="258"/>
      <c r="AG104" s="258"/>
      <c r="AH104" s="256" t="s">
        <v>309</v>
      </c>
      <c r="AI104" s="257">
        <v>45529</v>
      </c>
      <c r="AJ104" s="258"/>
      <c r="AK104" s="258"/>
      <c r="AL104" s="258"/>
      <c r="AM104" s="258"/>
      <c r="AN104" s="256" t="s">
        <v>558</v>
      </c>
      <c r="AO104" s="258"/>
      <c r="AP104" s="258"/>
      <c r="AQ104" s="256" t="s">
        <v>558</v>
      </c>
      <c r="AR104" s="258"/>
      <c r="AS104" s="258"/>
      <c r="AT104" s="256" t="s">
        <v>285</v>
      </c>
    </row>
    <row r="105" spans="1:46" ht="12.75" customHeight="1" x14ac:dyDescent="0.35">
      <c r="A105" s="256" t="s">
        <v>587</v>
      </c>
      <c r="B105" s="256" t="s">
        <v>588</v>
      </c>
      <c r="C105" s="256" t="s">
        <v>589</v>
      </c>
      <c r="D105" s="257">
        <v>45532</v>
      </c>
      <c r="E105" s="256" t="s">
        <v>293</v>
      </c>
      <c r="F105" s="256" t="s">
        <v>294</v>
      </c>
      <c r="G105" s="256" t="s">
        <v>307</v>
      </c>
      <c r="H105" s="256" t="s">
        <v>554</v>
      </c>
      <c r="I105" s="256" t="s">
        <v>555</v>
      </c>
      <c r="J105" s="256" t="s">
        <v>556</v>
      </c>
      <c r="K105" s="256" t="s">
        <v>287</v>
      </c>
      <c r="L105" s="256" t="s">
        <v>557</v>
      </c>
      <c r="M105" s="256" t="s">
        <v>316</v>
      </c>
      <c r="N105" s="256" t="s">
        <v>447</v>
      </c>
      <c r="O105" s="256" t="s">
        <v>289</v>
      </c>
      <c r="P105" s="256" t="s">
        <v>308</v>
      </c>
      <c r="Q105" s="248">
        <v>-6.55</v>
      </c>
      <c r="R105" s="256" t="s">
        <v>317</v>
      </c>
      <c r="S105" s="256" t="s">
        <v>641</v>
      </c>
      <c r="T105" s="256" t="s">
        <v>70</v>
      </c>
      <c r="U105" s="256" t="s">
        <v>200</v>
      </c>
      <c r="V105" s="256" t="s">
        <v>200</v>
      </c>
      <c r="W105" s="256"/>
      <c r="X105" s="256" t="s">
        <v>309</v>
      </c>
      <c r="Y105" s="258"/>
      <c r="Z105" s="258"/>
      <c r="AA105" s="256" t="s">
        <v>291</v>
      </c>
      <c r="AB105" s="256" t="s">
        <v>439</v>
      </c>
      <c r="AC105" s="256" t="s">
        <v>305</v>
      </c>
      <c r="AD105" s="256" t="s">
        <v>296</v>
      </c>
      <c r="AE105" s="258"/>
      <c r="AF105" s="258"/>
      <c r="AG105" s="258"/>
      <c r="AH105" s="256" t="s">
        <v>309</v>
      </c>
      <c r="AI105" s="257">
        <v>45529</v>
      </c>
      <c r="AJ105" s="258"/>
      <c r="AK105" s="258"/>
      <c r="AL105" s="258"/>
      <c r="AM105" s="258"/>
      <c r="AN105" s="256" t="s">
        <v>558</v>
      </c>
      <c r="AO105" s="258"/>
      <c r="AP105" s="258"/>
      <c r="AQ105" s="256" t="s">
        <v>558</v>
      </c>
      <c r="AR105" s="258"/>
      <c r="AS105" s="258"/>
      <c r="AT105" s="256" t="s">
        <v>285</v>
      </c>
    </row>
    <row r="106" spans="1:46" ht="12.75" customHeight="1" x14ac:dyDescent="0.35">
      <c r="A106" s="256" t="s">
        <v>587</v>
      </c>
      <c r="B106" s="256" t="s">
        <v>619</v>
      </c>
      <c r="C106" s="256" t="s">
        <v>620</v>
      </c>
      <c r="D106" s="257">
        <v>45559</v>
      </c>
      <c r="E106" s="256" t="s">
        <v>293</v>
      </c>
      <c r="F106" s="256" t="s">
        <v>294</v>
      </c>
      <c r="G106" s="256" t="s">
        <v>621</v>
      </c>
      <c r="H106" s="256" t="s">
        <v>554</v>
      </c>
      <c r="I106" s="256" t="s">
        <v>555</v>
      </c>
      <c r="J106" s="256" t="s">
        <v>556</v>
      </c>
      <c r="K106" s="256" t="s">
        <v>287</v>
      </c>
      <c r="L106" s="256" t="s">
        <v>557</v>
      </c>
      <c r="M106" s="256" t="s">
        <v>316</v>
      </c>
      <c r="N106" s="256" t="s">
        <v>447</v>
      </c>
      <c r="O106" s="256" t="s">
        <v>289</v>
      </c>
      <c r="P106" s="256" t="s">
        <v>442</v>
      </c>
      <c r="Q106" s="248">
        <v>8.1999999999999993</v>
      </c>
      <c r="R106" s="256" t="s">
        <v>317</v>
      </c>
      <c r="S106" s="256" t="s">
        <v>641</v>
      </c>
      <c r="T106" s="256" t="s">
        <v>70</v>
      </c>
      <c r="U106" s="256" t="s">
        <v>200</v>
      </c>
      <c r="V106" s="256" t="s">
        <v>200</v>
      </c>
      <c r="W106" s="256"/>
      <c r="X106" s="256" t="s">
        <v>436</v>
      </c>
      <c r="Y106" s="258"/>
      <c r="Z106" s="258"/>
      <c r="AA106" s="256" t="s">
        <v>291</v>
      </c>
      <c r="AB106" s="256" t="s">
        <v>439</v>
      </c>
      <c r="AC106" s="256" t="s">
        <v>305</v>
      </c>
      <c r="AD106" s="256" t="s">
        <v>296</v>
      </c>
      <c r="AE106" s="258"/>
      <c r="AF106" s="258"/>
      <c r="AG106" s="258"/>
      <c r="AH106" s="256" t="s">
        <v>436</v>
      </c>
      <c r="AI106" s="257">
        <v>45559</v>
      </c>
      <c r="AJ106" s="258"/>
      <c r="AK106" s="258"/>
      <c r="AL106" s="258"/>
      <c r="AM106" s="258"/>
      <c r="AN106" s="256" t="s">
        <v>558</v>
      </c>
      <c r="AO106" s="258"/>
      <c r="AP106" s="258"/>
      <c r="AQ106" s="256" t="s">
        <v>558</v>
      </c>
      <c r="AR106" s="258"/>
      <c r="AS106" s="258"/>
      <c r="AT106" s="256" t="s">
        <v>285</v>
      </c>
    </row>
    <row r="107" spans="1:46" ht="12.75" customHeight="1" x14ac:dyDescent="0.35">
      <c r="A107" s="256" t="s">
        <v>587</v>
      </c>
      <c r="B107" s="256" t="s">
        <v>619</v>
      </c>
      <c r="C107" s="256" t="s">
        <v>620</v>
      </c>
      <c r="D107" s="257">
        <v>45559</v>
      </c>
      <c r="E107" s="256" t="s">
        <v>293</v>
      </c>
      <c r="F107" s="256" t="s">
        <v>294</v>
      </c>
      <c r="G107" s="256" t="s">
        <v>621</v>
      </c>
      <c r="H107" s="256" t="s">
        <v>554</v>
      </c>
      <c r="I107" s="256" t="s">
        <v>555</v>
      </c>
      <c r="J107" s="256" t="s">
        <v>556</v>
      </c>
      <c r="K107" s="256" t="s">
        <v>287</v>
      </c>
      <c r="L107" s="256" t="s">
        <v>557</v>
      </c>
      <c r="M107" s="256" t="s">
        <v>316</v>
      </c>
      <c r="N107" s="256" t="s">
        <v>447</v>
      </c>
      <c r="O107" s="256" t="s">
        <v>289</v>
      </c>
      <c r="P107" s="256" t="s">
        <v>442</v>
      </c>
      <c r="Q107" s="248">
        <v>223.51</v>
      </c>
      <c r="R107" s="256" t="s">
        <v>429</v>
      </c>
      <c r="S107" s="256" t="s">
        <v>646</v>
      </c>
      <c r="T107" s="256" t="s">
        <v>647</v>
      </c>
      <c r="U107" s="256" t="s">
        <v>592</v>
      </c>
      <c r="V107" s="256" t="s">
        <v>648</v>
      </c>
      <c r="W107" s="256" t="s">
        <v>518</v>
      </c>
      <c r="X107" s="256" t="s">
        <v>436</v>
      </c>
      <c r="Y107" s="258"/>
      <c r="Z107" s="258"/>
      <c r="AA107" s="256" t="s">
        <v>291</v>
      </c>
      <c r="AB107" s="256" t="s">
        <v>439</v>
      </c>
      <c r="AC107" s="256" t="s">
        <v>305</v>
      </c>
      <c r="AD107" s="256" t="s">
        <v>296</v>
      </c>
      <c r="AE107" s="258"/>
      <c r="AF107" s="258"/>
      <c r="AG107" s="258"/>
      <c r="AH107" s="256" t="s">
        <v>436</v>
      </c>
      <c r="AI107" s="257">
        <v>45559</v>
      </c>
      <c r="AJ107" s="258"/>
      <c r="AK107" s="258"/>
      <c r="AL107" s="258"/>
      <c r="AM107" s="258"/>
      <c r="AN107" s="256" t="s">
        <v>558</v>
      </c>
      <c r="AO107" s="258"/>
      <c r="AP107" s="258"/>
      <c r="AQ107" s="256" t="s">
        <v>558</v>
      </c>
      <c r="AR107" s="258"/>
      <c r="AS107" s="258"/>
      <c r="AT107" s="256" t="s">
        <v>285</v>
      </c>
    </row>
    <row r="108" spans="1:46" ht="12.75" customHeight="1" x14ac:dyDescent="0.35">
      <c r="A108" s="256" t="s">
        <v>587</v>
      </c>
      <c r="B108" s="256" t="s">
        <v>609</v>
      </c>
      <c r="C108" s="256" t="s">
        <v>487</v>
      </c>
      <c r="D108" s="257">
        <v>45589</v>
      </c>
      <c r="E108" s="256" t="s">
        <v>293</v>
      </c>
      <c r="F108" s="256" t="s">
        <v>294</v>
      </c>
      <c r="G108" s="256" t="s">
        <v>486</v>
      </c>
      <c r="H108" s="256" t="s">
        <v>554</v>
      </c>
      <c r="I108" s="256" t="s">
        <v>555</v>
      </c>
      <c r="J108" s="256" t="s">
        <v>556</v>
      </c>
      <c r="K108" s="256" t="s">
        <v>287</v>
      </c>
      <c r="L108" s="256" t="s">
        <v>594</v>
      </c>
      <c r="M108" s="256" t="s">
        <v>312</v>
      </c>
      <c r="N108" s="256" t="s">
        <v>447</v>
      </c>
      <c r="O108" s="256" t="s">
        <v>289</v>
      </c>
      <c r="P108" s="256" t="s">
        <v>488</v>
      </c>
      <c r="Q108" s="248">
        <v>199.37</v>
      </c>
      <c r="R108" s="256" t="s">
        <v>498</v>
      </c>
      <c r="S108" s="256" t="s">
        <v>646</v>
      </c>
      <c r="T108" s="256" t="s">
        <v>647</v>
      </c>
      <c r="U108" s="256" t="s">
        <v>240</v>
      </c>
      <c r="V108" s="256" t="s">
        <v>649</v>
      </c>
      <c r="W108" s="256" t="s">
        <v>518</v>
      </c>
      <c r="X108" s="256" t="s">
        <v>490</v>
      </c>
      <c r="Y108" s="258"/>
      <c r="Z108" s="258"/>
      <c r="AA108" s="256" t="s">
        <v>291</v>
      </c>
      <c r="AB108" s="256" t="s">
        <v>439</v>
      </c>
      <c r="AC108" s="256" t="s">
        <v>305</v>
      </c>
      <c r="AD108" s="256" t="s">
        <v>296</v>
      </c>
      <c r="AE108" s="258"/>
      <c r="AF108" s="258"/>
      <c r="AG108" s="258"/>
      <c r="AH108" s="256" t="s">
        <v>490</v>
      </c>
      <c r="AI108" s="257">
        <v>45589</v>
      </c>
      <c r="AJ108" s="258"/>
      <c r="AK108" s="258"/>
      <c r="AL108" s="258"/>
      <c r="AM108" s="258"/>
      <c r="AN108" s="256" t="s">
        <v>558</v>
      </c>
      <c r="AO108" s="258"/>
      <c r="AP108" s="258"/>
      <c r="AQ108" s="256" t="s">
        <v>558</v>
      </c>
      <c r="AR108" s="258"/>
      <c r="AS108" s="258"/>
      <c r="AT108" s="256" t="s">
        <v>285</v>
      </c>
    </row>
    <row r="109" spans="1:46" ht="12.75" customHeight="1" x14ac:dyDescent="0.35">
      <c r="A109" s="256" t="s">
        <v>587</v>
      </c>
      <c r="B109" s="256" t="s">
        <v>619</v>
      </c>
      <c r="C109" s="256" t="s">
        <v>620</v>
      </c>
      <c r="D109" s="257">
        <v>45559</v>
      </c>
      <c r="E109" s="256" t="s">
        <v>293</v>
      </c>
      <c r="F109" s="256" t="s">
        <v>294</v>
      </c>
      <c r="G109" s="256" t="s">
        <v>621</v>
      </c>
      <c r="H109" s="256" t="s">
        <v>554</v>
      </c>
      <c r="I109" s="256" t="s">
        <v>555</v>
      </c>
      <c r="J109" s="256" t="s">
        <v>556</v>
      </c>
      <c r="K109" s="256" t="s">
        <v>287</v>
      </c>
      <c r="L109" s="256" t="s">
        <v>557</v>
      </c>
      <c r="M109" s="256" t="s">
        <v>316</v>
      </c>
      <c r="N109" s="256" t="s">
        <v>447</v>
      </c>
      <c r="O109" s="256" t="s">
        <v>289</v>
      </c>
      <c r="P109" s="256" t="s">
        <v>442</v>
      </c>
      <c r="Q109" s="248">
        <v>30.05</v>
      </c>
      <c r="R109" s="256" t="s">
        <v>428</v>
      </c>
      <c r="S109" s="256" t="s">
        <v>646</v>
      </c>
      <c r="T109" s="256" t="s">
        <v>647</v>
      </c>
      <c r="U109" s="256" t="s">
        <v>200</v>
      </c>
      <c r="V109" s="256" t="s">
        <v>200</v>
      </c>
      <c r="W109" s="256"/>
      <c r="X109" s="256" t="s">
        <v>436</v>
      </c>
      <c r="Y109" s="258"/>
      <c r="Z109" s="258"/>
      <c r="AA109" s="256" t="s">
        <v>291</v>
      </c>
      <c r="AB109" s="256" t="s">
        <v>439</v>
      </c>
      <c r="AC109" s="256" t="s">
        <v>305</v>
      </c>
      <c r="AD109" s="256" t="s">
        <v>296</v>
      </c>
      <c r="AE109" s="258"/>
      <c r="AF109" s="258"/>
      <c r="AG109" s="258"/>
      <c r="AH109" s="256" t="s">
        <v>436</v>
      </c>
      <c r="AI109" s="257">
        <v>45559</v>
      </c>
      <c r="AJ109" s="258"/>
      <c r="AK109" s="258"/>
      <c r="AL109" s="258"/>
      <c r="AM109" s="258"/>
      <c r="AN109" s="256" t="s">
        <v>558</v>
      </c>
      <c r="AO109" s="258"/>
      <c r="AP109" s="258"/>
      <c r="AQ109" s="256" t="s">
        <v>558</v>
      </c>
      <c r="AR109" s="258"/>
      <c r="AS109" s="258"/>
      <c r="AT109" s="256" t="s">
        <v>285</v>
      </c>
    </row>
    <row r="110" spans="1:46" ht="12.75" customHeight="1" x14ac:dyDescent="0.35">
      <c r="A110" s="256" t="s">
        <v>587</v>
      </c>
      <c r="B110" s="256" t="s">
        <v>609</v>
      </c>
      <c r="C110" s="256" t="s">
        <v>487</v>
      </c>
      <c r="D110" s="257">
        <v>45589</v>
      </c>
      <c r="E110" s="256" t="s">
        <v>293</v>
      </c>
      <c r="F110" s="256" t="s">
        <v>294</v>
      </c>
      <c r="G110" s="256" t="s">
        <v>486</v>
      </c>
      <c r="H110" s="256" t="s">
        <v>554</v>
      </c>
      <c r="I110" s="256" t="s">
        <v>555</v>
      </c>
      <c r="J110" s="256" t="s">
        <v>556</v>
      </c>
      <c r="K110" s="256" t="s">
        <v>287</v>
      </c>
      <c r="L110" s="256" t="s">
        <v>557</v>
      </c>
      <c r="M110" s="256" t="s">
        <v>316</v>
      </c>
      <c r="N110" s="256" t="s">
        <v>447</v>
      </c>
      <c r="O110" s="256" t="s">
        <v>289</v>
      </c>
      <c r="P110" s="256" t="s">
        <v>488</v>
      </c>
      <c r="Q110" s="248">
        <v>8.1999999999999993</v>
      </c>
      <c r="R110" s="256" t="s">
        <v>491</v>
      </c>
      <c r="S110" s="256" t="s">
        <v>646</v>
      </c>
      <c r="T110" s="256" t="s">
        <v>647</v>
      </c>
      <c r="U110" s="256" t="s">
        <v>200</v>
      </c>
      <c r="V110" s="256" t="s">
        <v>200</v>
      </c>
      <c r="W110" s="256"/>
      <c r="X110" s="256" t="s">
        <v>490</v>
      </c>
      <c r="Y110" s="258"/>
      <c r="Z110" s="258"/>
      <c r="AA110" s="256" t="s">
        <v>291</v>
      </c>
      <c r="AB110" s="256" t="s">
        <v>439</v>
      </c>
      <c r="AC110" s="256" t="s">
        <v>305</v>
      </c>
      <c r="AD110" s="256" t="s">
        <v>296</v>
      </c>
      <c r="AE110" s="258"/>
      <c r="AF110" s="258"/>
      <c r="AG110" s="258"/>
      <c r="AH110" s="256" t="s">
        <v>490</v>
      </c>
      <c r="AI110" s="257">
        <v>45589</v>
      </c>
      <c r="AJ110" s="258"/>
      <c r="AK110" s="258"/>
      <c r="AL110" s="258"/>
      <c r="AM110" s="258"/>
      <c r="AN110" s="256" t="s">
        <v>558</v>
      </c>
      <c r="AO110" s="258"/>
      <c r="AP110" s="258"/>
      <c r="AQ110" s="256" t="s">
        <v>558</v>
      </c>
      <c r="AR110" s="258"/>
      <c r="AS110" s="258"/>
      <c r="AT110" s="256" t="s">
        <v>285</v>
      </c>
    </row>
    <row r="111" spans="1:46" ht="12.75" customHeight="1" x14ac:dyDescent="0.35">
      <c r="A111" s="256" t="s">
        <v>587</v>
      </c>
      <c r="B111" s="256" t="s">
        <v>776</v>
      </c>
      <c r="C111" s="235" t="s">
        <v>748</v>
      </c>
      <c r="D111" s="238">
        <v>45603</v>
      </c>
      <c r="E111" s="235" t="s">
        <v>293</v>
      </c>
      <c r="F111" s="235" t="s">
        <v>294</v>
      </c>
      <c r="G111" s="235" t="s">
        <v>766</v>
      </c>
      <c r="H111" s="235" t="s">
        <v>554</v>
      </c>
      <c r="I111" s="235" t="s">
        <v>555</v>
      </c>
      <c r="J111" s="235" t="s">
        <v>556</v>
      </c>
      <c r="K111" s="235" t="s">
        <v>287</v>
      </c>
      <c r="L111" s="235" t="s">
        <v>597</v>
      </c>
      <c r="M111" s="235" t="s">
        <v>288</v>
      </c>
      <c r="N111" s="235" t="s">
        <v>447</v>
      </c>
      <c r="O111" s="235" t="s">
        <v>289</v>
      </c>
      <c r="P111" s="235" t="s">
        <v>767</v>
      </c>
      <c r="Q111" s="236">
        <v>23.53</v>
      </c>
      <c r="R111" s="235" t="s">
        <v>768</v>
      </c>
      <c r="S111" s="256" t="s">
        <v>650</v>
      </c>
      <c r="T111" s="256" t="s">
        <v>651</v>
      </c>
      <c r="U111" s="256" t="s">
        <v>598</v>
      </c>
      <c r="V111" s="256" t="s">
        <v>891</v>
      </c>
      <c r="W111" s="256"/>
      <c r="X111" s="235" t="s">
        <v>769</v>
      </c>
      <c r="Y111" s="237"/>
      <c r="Z111" s="237"/>
      <c r="AA111" s="235" t="s">
        <v>291</v>
      </c>
      <c r="AB111" s="235" t="s">
        <v>440</v>
      </c>
      <c r="AC111" s="235" t="s">
        <v>295</v>
      </c>
      <c r="AD111" s="235" t="s">
        <v>296</v>
      </c>
      <c r="AE111" s="237"/>
      <c r="AF111" s="237"/>
      <c r="AG111" s="237"/>
      <c r="AH111" s="235" t="s">
        <v>769</v>
      </c>
      <c r="AI111" s="238">
        <v>45596</v>
      </c>
      <c r="AJ111" s="237"/>
      <c r="AK111" s="237"/>
      <c r="AL111" s="237"/>
      <c r="AM111" s="237"/>
      <c r="AN111" s="235" t="s">
        <v>558</v>
      </c>
      <c r="AO111" s="237"/>
      <c r="AP111" s="237"/>
      <c r="AQ111" s="235" t="s">
        <v>558</v>
      </c>
      <c r="AR111" s="237"/>
      <c r="AS111" s="237"/>
      <c r="AT111" s="235" t="s">
        <v>285</v>
      </c>
    </row>
    <row r="112" spans="1:46" ht="12.75" customHeight="1" x14ac:dyDescent="0.35">
      <c r="A112" s="256" t="s">
        <v>587</v>
      </c>
      <c r="B112" s="256" t="s">
        <v>776</v>
      </c>
      <c r="C112" s="235" t="s">
        <v>748</v>
      </c>
      <c r="D112" s="238">
        <v>45603</v>
      </c>
      <c r="E112" s="235" t="s">
        <v>293</v>
      </c>
      <c r="F112" s="235" t="s">
        <v>294</v>
      </c>
      <c r="G112" s="235" t="s">
        <v>766</v>
      </c>
      <c r="H112" s="235" t="s">
        <v>554</v>
      </c>
      <c r="I112" s="235" t="s">
        <v>555</v>
      </c>
      <c r="J112" s="235" t="s">
        <v>556</v>
      </c>
      <c r="K112" s="235" t="s">
        <v>287</v>
      </c>
      <c r="L112" s="235" t="s">
        <v>597</v>
      </c>
      <c r="M112" s="235" t="s">
        <v>288</v>
      </c>
      <c r="N112" s="235" t="s">
        <v>447</v>
      </c>
      <c r="O112" s="235" t="s">
        <v>289</v>
      </c>
      <c r="P112" s="235" t="s">
        <v>767</v>
      </c>
      <c r="Q112" s="236">
        <v>19.13</v>
      </c>
      <c r="R112" s="235" t="s">
        <v>768</v>
      </c>
      <c r="S112" s="256" t="s">
        <v>650</v>
      </c>
      <c r="T112" s="256" t="s">
        <v>651</v>
      </c>
      <c r="U112" s="256" t="s">
        <v>598</v>
      </c>
      <c r="V112" s="256" t="s">
        <v>892</v>
      </c>
      <c r="W112" s="256"/>
      <c r="X112" s="235" t="s">
        <v>769</v>
      </c>
      <c r="Y112" s="237"/>
      <c r="Z112" s="237"/>
      <c r="AA112" s="235" t="s">
        <v>291</v>
      </c>
      <c r="AB112" s="235" t="s">
        <v>440</v>
      </c>
      <c r="AC112" s="235" t="s">
        <v>295</v>
      </c>
      <c r="AD112" s="235" t="s">
        <v>296</v>
      </c>
      <c r="AE112" s="237"/>
      <c r="AF112" s="237"/>
      <c r="AG112" s="237"/>
      <c r="AH112" s="235" t="s">
        <v>769</v>
      </c>
      <c r="AI112" s="238">
        <v>45596</v>
      </c>
      <c r="AJ112" s="237"/>
      <c r="AK112" s="237"/>
      <c r="AL112" s="237"/>
      <c r="AM112" s="237"/>
      <c r="AN112" s="235" t="s">
        <v>558</v>
      </c>
      <c r="AO112" s="237"/>
      <c r="AP112" s="237"/>
      <c r="AQ112" s="235" t="s">
        <v>558</v>
      </c>
      <c r="AR112" s="237"/>
      <c r="AS112" s="237"/>
      <c r="AT112" s="235" t="s">
        <v>285</v>
      </c>
    </row>
    <row r="113" spans="1:46" ht="12.75" customHeight="1" x14ac:dyDescent="0.35">
      <c r="A113" s="256" t="s">
        <v>587</v>
      </c>
      <c r="B113" s="256" t="s">
        <v>619</v>
      </c>
      <c r="C113" s="256" t="s">
        <v>620</v>
      </c>
      <c r="D113" s="257">
        <v>45559</v>
      </c>
      <c r="E113" s="256" t="s">
        <v>293</v>
      </c>
      <c r="F113" s="256" t="s">
        <v>294</v>
      </c>
      <c r="G113" s="256" t="s">
        <v>621</v>
      </c>
      <c r="H113" s="256" t="s">
        <v>554</v>
      </c>
      <c r="I113" s="256" t="s">
        <v>555</v>
      </c>
      <c r="J113" s="256" t="s">
        <v>556</v>
      </c>
      <c r="K113" s="256" t="s">
        <v>287</v>
      </c>
      <c r="L113" s="256" t="s">
        <v>557</v>
      </c>
      <c r="M113" s="256" t="s">
        <v>316</v>
      </c>
      <c r="N113" s="256" t="s">
        <v>447</v>
      </c>
      <c r="O113" s="256" t="s">
        <v>289</v>
      </c>
      <c r="P113" s="256" t="s">
        <v>442</v>
      </c>
      <c r="Q113" s="248">
        <v>493.21</v>
      </c>
      <c r="R113" s="256" t="s">
        <v>430</v>
      </c>
      <c r="S113" s="256" t="s">
        <v>650</v>
      </c>
      <c r="T113" s="256" t="s">
        <v>651</v>
      </c>
      <c r="U113" s="256" t="s">
        <v>592</v>
      </c>
      <c r="V113" s="256" t="s">
        <v>626</v>
      </c>
      <c r="W113" s="256" t="s">
        <v>415</v>
      </c>
      <c r="X113" s="256" t="s">
        <v>436</v>
      </c>
      <c r="Y113" s="258"/>
      <c r="Z113" s="258"/>
      <c r="AA113" s="256" t="s">
        <v>291</v>
      </c>
      <c r="AB113" s="256" t="s">
        <v>439</v>
      </c>
      <c r="AC113" s="256" t="s">
        <v>305</v>
      </c>
      <c r="AD113" s="256" t="s">
        <v>296</v>
      </c>
      <c r="AE113" s="258"/>
      <c r="AF113" s="258"/>
      <c r="AG113" s="258"/>
      <c r="AH113" s="256" t="s">
        <v>436</v>
      </c>
      <c r="AI113" s="257">
        <v>45559</v>
      </c>
      <c r="AJ113" s="258"/>
      <c r="AK113" s="258"/>
      <c r="AL113" s="258"/>
      <c r="AM113" s="258"/>
      <c r="AN113" s="256" t="s">
        <v>558</v>
      </c>
      <c r="AO113" s="258"/>
      <c r="AP113" s="258"/>
      <c r="AQ113" s="256" t="s">
        <v>558</v>
      </c>
      <c r="AR113" s="258"/>
      <c r="AS113" s="258"/>
      <c r="AT113" s="256" t="s">
        <v>285</v>
      </c>
    </row>
    <row r="114" spans="1:46" ht="12.75" customHeight="1" x14ac:dyDescent="0.35">
      <c r="A114" s="256" t="s">
        <v>587</v>
      </c>
      <c r="B114" s="256" t="s">
        <v>609</v>
      </c>
      <c r="C114" s="256" t="s">
        <v>487</v>
      </c>
      <c r="D114" s="257">
        <v>45589</v>
      </c>
      <c r="E114" s="256" t="s">
        <v>293</v>
      </c>
      <c r="F114" s="256" t="s">
        <v>294</v>
      </c>
      <c r="G114" s="256" t="s">
        <v>486</v>
      </c>
      <c r="H114" s="256" t="s">
        <v>554</v>
      </c>
      <c r="I114" s="256" t="s">
        <v>555</v>
      </c>
      <c r="J114" s="256" t="s">
        <v>556</v>
      </c>
      <c r="K114" s="256" t="s">
        <v>287</v>
      </c>
      <c r="L114" s="256" t="s">
        <v>557</v>
      </c>
      <c r="M114" s="256" t="s">
        <v>316</v>
      </c>
      <c r="N114" s="256" t="s">
        <v>447</v>
      </c>
      <c r="O114" s="256" t="s">
        <v>289</v>
      </c>
      <c r="P114" s="256" t="s">
        <v>488</v>
      </c>
      <c r="Q114" s="248">
        <v>79.3</v>
      </c>
      <c r="R114" s="256" t="s">
        <v>430</v>
      </c>
      <c r="S114" s="256" t="s">
        <v>650</v>
      </c>
      <c r="T114" s="256" t="s">
        <v>651</v>
      </c>
      <c r="U114" s="256" t="s">
        <v>592</v>
      </c>
      <c r="V114" s="256" t="s">
        <v>626</v>
      </c>
      <c r="W114" s="256" t="s">
        <v>415</v>
      </c>
      <c r="X114" s="256" t="s">
        <v>490</v>
      </c>
      <c r="Y114" s="258"/>
      <c r="Z114" s="258"/>
      <c r="AA114" s="256" t="s">
        <v>291</v>
      </c>
      <c r="AB114" s="256" t="s">
        <v>439</v>
      </c>
      <c r="AC114" s="256" t="s">
        <v>305</v>
      </c>
      <c r="AD114" s="256" t="s">
        <v>296</v>
      </c>
      <c r="AE114" s="258"/>
      <c r="AF114" s="258"/>
      <c r="AG114" s="258"/>
      <c r="AH114" s="256" t="s">
        <v>490</v>
      </c>
      <c r="AI114" s="257">
        <v>45589</v>
      </c>
      <c r="AJ114" s="258"/>
      <c r="AK114" s="258"/>
      <c r="AL114" s="258"/>
      <c r="AM114" s="258"/>
      <c r="AN114" s="256" t="s">
        <v>558</v>
      </c>
      <c r="AO114" s="258"/>
      <c r="AP114" s="258"/>
      <c r="AQ114" s="256" t="s">
        <v>558</v>
      </c>
      <c r="AR114" s="258"/>
      <c r="AS114" s="258"/>
      <c r="AT114" s="256" t="s">
        <v>285</v>
      </c>
    </row>
    <row r="115" spans="1:46" ht="12.75" customHeight="1" x14ac:dyDescent="0.35">
      <c r="A115" s="256" t="s">
        <v>587</v>
      </c>
      <c r="B115" s="256" t="s">
        <v>609</v>
      </c>
      <c r="C115" s="256" t="s">
        <v>487</v>
      </c>
      <c r="D115" s="257">
        <v>45589</v>
      </c>
      <c r="E115" s="256" t="s">
        <v>293</v>
      </c>
      <c r="F115" s="256" t="s">
        <v>294</v>
      </c>
      <c r="G115" s="256" t="s">
        <v>486</v>
      </c>
      <c r="H115" s="256" t="s">
        <v>554</v>
      </c>
      <c r="I115" s="256" t="s">
        <v>555</v>
      </c>
      <c r="J115" s="256" t="s">
        <v>556</v>
      </c>
      <c r="K115" s="256" t="s">
        <v>287</v>
      </c>
      <c r="L115" s="256" t="s">
        <v>594</v>
      </c>
      <c r="M115" s="256" t="s">
        <v>312</v>
      </c>
      <c r="N115" s="256" t="s">
        <v>447</v>
      </c>
      <c r="O115" s="256" t="s">
        <v>289</v>
      </c>
      <c r="P115" s="256" t="s">
        <v>488</v>
      </c>
      <c r="Q115" s="248">
        <v>166.09</v>
      </c>
      <c r="R115" s="256" t="s">
        <v>497</v>
      </c>
      <c r="S115" s="256" t="s">
        <v>650</v>
      </c>
      <c r="T115" s="256" t="s">
        <v>651</v>
      </c>
      <c r="U115" s="256" t="s">
        <v>240</v>
      </c>
      <c r="V115" s="256" t="s">
        <v>636</v>
      </c>
      <c r="W115" s="256"/>
      <c r="X115" s="256" t="s">
        <v>490</v>
      </c>
      <c r="Y115" s="258"/>
      <c r="Z115" s="258"/>
      <c r="AA115" s="256" t="s">
        <v>291</v>
      </c>
      <c r="AB115" s="256" t="s">
        <v>439</v>
      </c>
      <c r="AC115" s="256" t="s">
        <v>305</v>
      </c>
      <c r="AD115" s="256" t="s">
        <v>296</v>
      </c>
      <c r="AE115" s="258"/>
      <c r="AF115" s="258"/>
      <c r="AG115" s="258"/>
      <c r="AH115" s="256" t="s">
        <v>490</v>
      </c>
      <c r="AI115" s="257">
        <v>45589</v>
      </c>
      <c r="AJ115" s="258"/>
      <c r="AK115" s="258"/>
      <c r="AL115" s="258"/>
      <c r="AM115" s="258"/>
      <c r="AN115" s="256" t="s">
        <v>558</v>
      </c>
      <c r="AO115" s="258"/>
      <c r="AP115" s="258"/>
      <c r="AQ115" s="256" t="s">
        <v>558</v>
      </c>
      <c r="AR115" s="258"/>
      <c r="AS115" s="258"/>
      <c r="AT115" s="256" t="s">
        <v>285</v>
      </c>
    </row>
    <row r="116" spans="1:46" ht="12.75" customHeight="1" x14ac:dyDescent="0.35">
      <c r="A116" s="256" t="s">
        <v>587</v>
      </c>
      <c r="B116" s="256" t="s">
        <v>619</v>
      </c>
      <c r="C116" s="256" t="s">
        <v>620</v>
      </c>
      <c r="D116" s="257">
        <v>45559</v>
      </c>
      <c r="E116" s="256" t="s">
        <v>293</v>
      </c>
      <c r="F116" s="256" t="s">
        <v>294</v>
      </c>
      <c r="G116" s="256" t="s">
        <v>621</v>
      </c>
      <c r="H116" s="256" t="s">
        <v>554</v>
      </c>
      <c r="I116" s="256" t="s">
        <v>555</v>
      </c>
      <c r="J116" s="256" t="s">
        <v>556</v>
      </c>
      <c r="K116" s="256" t="s">
        <v>287</v>
      </c>
      <c r="L116" s="256" t="s">
        <v>557</v>
      </c>
      <c r="M116" s="256" t="s">
        <v>316</v>
      </c>
      <c r="N116" s="256" t="s">
        <v>447</v>
      </c>
      <c r="O116" s="256" t="s">
        <v>289</v>
      </c>
      <c r="P116" s="256" t="s">
        <v>442</v>
      </c>
      <c r="Q116" s="248">
        <v>6.55</v>
      </c>
      <c r="R116" s="256" t="s">
        <v>427</v>
      </c>
      <c r="S116" s="256" t="s">
        <v>650</v>
      </c>
      <c r="T116" s="256" t="s">
        <v>651</v>
      </c>
      <c r="U116" s="256" t="s">
        <v>200</v>
      </c>
      <c r="V116" s="256" t="s">
        <v>200</v>
      </c>
      <c r="W116" s="256"/>
      <c r="X116" s="256" t="s">
        <v>436</v>
      </c>
      <c r="Y116" s="258"/>
      <c r="Z116" s="258"/>
      <c r="AA116" s="256" t="s">
        <v>291</v>
      </c>
      <c r="AB116" s="256" t="s">
        <v>439</v>
      </c>
      <c r="AC116" s="256" t="s">
        <v>305</v>
      </c>
      <c r="AD116" s="256" t="s">
        <v>296</v>
      </c>
      <c r="AE116" s="258"/>
      <c r="AF116" s="258"/>
      <c r="AG116" s="258"/>
      <c r="AH116" s="256" t="s">
        <v>436</v>
      </c>
      <c r="AI116" s="257">
        <v>45559</v>
      </c>
      <c r="AJ116" s="258"/>
      <c r="AK116" s="258"/>
      <c r="AL116" s="258"/>
      <c r="AM116" s="258"/>
      <c r="AN116" s="256" t="s">
        <v>558</v>
      </c>
      <c r="AO116" s="258"/>
      <c r="AP116" s="258"/>
      <c r="AQ116" s="256" t="s">
        <v>558</v>
      </c>
      <c r="AR116" s="258"/>
      <c r="AS116" s="258"/>
      <c r="AT116" s="256" t="s">
        <v>285</v>
      </c>
    </row>
    <row r="117" spans="1:46" ht="12.75" customHeight="1" x14ac:dyDescent="0.35">
      <c r="A117" s="256" t="s">
        <v>587</v>
      </c>
      <c r="B117" s="256" t="s">
        <v>609</v>
      </c>
      <c r="C117" s="256" t="s">
        <v>487</v>
      </c>
      <c r="D117" s="257">
        <v>45589</v>
      </c>
      <c r="E117" s="256" t="s">
        <v>293</v>
      </c>
      <c r="F117" s="256" t="s">
        <v>294</v>
      </c>
      <c r="G117" s="256" t="s">
        <v>486</v>
      </c>
      <c r="H117" s="256" t="s">
        <v>554</v>
      </c>
      <c r="I117" s="256" t="s">
        <v>555</v>
      </c>
      <c r="J117" s="256" t="s">
        <v>556</v>
      </c>
      <c r="K117" s="256" t="s">
        <v>287</v>
      </c>
      <c r="L117" s="256" t="s">
        <v>557</v>
      </c>
      <c r="M117" s="256" t="s">
        <v>316</v>
      </c>
      <c r="N117" s="256" t="s">
        <v>447</v>
      </c>
      <c r="O117" s="256" t="s">
        <v>289</v>
      </c>
      <c r="P117" s="256" t="s">
        <v>488</v>
      </c>
      <c r="Q117" s="248">
        <v>19.399999999999999</v>
      </c>
      <c r="R117" s="256" t="s">
        <v>492</v>
      </c>
      <c r="S117" s="256" t="s">
        <v>650</v>
      </c>
      <c r="T117" s="256" t="s">
        <v>651</v>
      </c>
      <c r="U117" s="256" t="s">
        <v>200</v>
      </c>
      <c r="V117" s="256" t="s">
        <v>200</v>
      </c>
      <c r="W117" s="256"/>
      <c r="X117" s="256" t="s">
        <v>490</v>
      </c>
      <c r="Y117" s="258"/>
      <c r="Z117" s="258"/>
      <c r="AA117" s="256" t="s">
        <v>291</v>
      </c>
      <c r="AB117" s="256" t="s">
        <v>439</v>
      </c>
      <c r="AC117" s="256" t="s">
        <v>305</v>
      </c>
      <c r="AD117" s="256" t="s">
        <v>296</v>
      </c>
      <c r="AE117" s="258"/>
      <c r="AF117" s="258"/>
      <c r="AG117" s="258"/>
      <c r="AH117" s="256" t="s">
        <v>490</v>
      </c>
      <c r="AI117" s="257">
        <v>45589</v>
      </c>
      <c r="AJ117" s="258"/>
      <c r="AK117" s="258"/>
      <c r="AL117" s="258"/>
      <c r="AM117" s="258"/>
      <c r="AN117" s="256" t="s">
        <v>558</v>
      </c>
      <c r="AO117" s="258"/>
      <c r="AP117" s="258"/>
      <c r="AQ117" s="256" t="s">
        <v>558</v>
      </c>
      <c r="AR117" s="258"/>
      <c r="AS117" s="258"/>
      <c r="AT117" s="256" t="s">
        <v>285</v>
      </c>
    </row>
    <row r="118" spans="1:46" ht="12.75" customHeight="1" x14ac:dyDescent="0.35">
      <c r="A118" s="256" t="s">
        <v>600</v>
      </c>
      <c r="B118" s="256" t="s">
        <v>601</v>
      </c>
      <c r="C118" s="256" t="s">
        <v>570</v>
      </c>
      <c r="D118" s="257">
        <v>45466</v>
      </c>
      <c r="E118" s="256" t="s">
        <v>293</v>
      </c>
      <c r="F118" s="256" t="s">
        <v>294</v>
      </c>
      <c r="G118" s="256" t="s">
        <v>571</v>
      </c>
      <c r="H118" s="256" t="s">
        <v>554</v>
      </c>
      <c r="I118" s="256" t="s">
        <v>555</v>
      </c>
      <c r="J118" s="256" t="s">
        <v>556</v>
      </c>
      <c r="K118" s="256" t="s">
        <v>287</v>
      </c>
      <c r="L118" s="256" t="s">
        <v>557</v>
      </c>
      <c r="M118" s="256" t="s">
        <v>316</v>
      </c>
      <c r="N118" s="256" t="s">
        <v>447</v>
      </c>
      <c r="O118" s="256" t="s">
        <v>289</v>
      </c>
      <c r="P118" s="256" t="s">
        <v>561</v>
      </c>
      <c r="Q118" s="248">
        <v>114.83</v>
      </c>
      <c r="R118" s="256" t="s">
        <v>347</v>
      </c>
      <c r="S118" s="256" t="s">
        <v>652</v>
      </c>
      <c r="T118" s="256" t="s">
        <v>653</v>
      </c>
      <c r="U118" s="256" t="s">
        <v>592</v>
      </c>
      <c r="V118" s="256" t="s">
        <v>480</v>
      </c>
      <c r="W118" s="256" t="s">
        <v>485</v>
      </c>
      <c r="X118" s="256" t="s">
        <v>562</v>
      </c>
      <c r="Y118" s="258"/>
      <c r="Z118" s="258"/>
      <c r="AA118" s="256" t="s">
        <v>291</v>
      </c>
      <c r="AB118" s="256" t="s">
        <v>439</v>
      </c>
      <c r="AC118" s="256" t="s">
        <v>305</v>
      </c>
      <c r="AD118" s="256" t="s">
        <v>296</v>
      </c>
      <c r="AE118" s="258"/>
      <c r="AF118" s="258"/>
      <c r="AG118" s="258"/>
      <c r="AH118" s="256" t="s">
        <v>562</v>
      </c>
      <c r="AI118" s="257">
        <v>45466</v>
      </c>
      <c r="AJ118" s="258"/>
      <c r="AK118" s="258"/>
      <c r="AL118" s="258"/>
      <c r="AM118" s="258"/>
      <c r="AN118" s="256" t="s">
        <v>558</v>
      </c>
      <c r="AO118" s="258"/>
      <c r="AP118" s="258"/>
      <c r="AQ118" s="256" t="s">
        <v>558</v>
      </c>
      <c r="AR118" s="258"/>
      <c r="AS118" s="258"/>
      <c r="AT118" s="256" t="s">
        <v>285</v>
      </c>
    </row>
    <row r="119" spans="1:46" ht="12.75" customHeight="1" x14ac:dyDescent="0.35">
      <c r="A119" s="256" t="s">
        <v>587</v>
      </c>
      <c r="B119" s="256" t="s">
        <v>776</v>
      </c>
      <c r="C119" s="235" t="s">
        <v>748</v>
      </c>
      <c r="D119" s="238">
        <v>45620</v>
      </c>
      <c r="E119" s="235" t="s">
        <v>293</v>
      </c>
      <c r="F119" s="235" t="s">
        <v>294</v>
      </c>
      <c r="G119" s="235" t="s">
        <v>749</v>
      </c>
      <c r="H119" s="235" t="s">
        <v>554</v>
      </c>
      <c r="I119" s="235" t="s">
        <v>555</v>
      </c>
      <c r="J119" s="235" t="s">
        <v>556</v>
      </c>
      <c r="K119" s="235" t="s">
        <v>287</v>
      </c>
      <c r="L119" s="235" t="s">
        <v>557</v>
      </c>
      <c r="M119" s="235" t="s">
        <v>316</v>
      </c>
      <c r="N119" s="235" t="s">
        <v>447</v>
      </c>
      <c r="O119" s="235" t="s">
        <v>289</v>
      </c>
      <c r="P119" s="235" t="s">
        <v>750</v>
      </c>
      <c r="Q119" s="236">
        <v>-114.83</v>
      </c>
      <c r="R119" s="235" t="s">
        <v>762</v>
      </c>
      <c r="S119" s="256" t="s">
        <v>652</v>
      </c>
      <c r="T119" s="256" t="s">
        <v>653</v>
      </c>
      <c r="U119" s="256" t="s">
        <v>592</v>
      </c>
      <c r="V119" s="256" t="s">
        <v>480</v>
      </c>
      <c r="W119" s="256" t="s">
        <v>485</v>
      </c>
      <c r="X119" s="235" t="s">
        <v>752</v>
      </c>
      <c r="Y119" s="237"/>
      <c r="Z119" s="237"/>
      <c r="AA119" s="235" t="s">
        <v>291</v>
      </c>
      <c r="AB119" s="235" t="s">
        <v>439</v>
      </c>
      <c r="AC119" s="235" t="s">
        <v>305</v>
      </c>
      <c r="AD119" s="235" t="s">
        <v>296</v>
      </c>
      <c r="AE119" s="237"/>
      <c r="AF119" s="237"/>
      <c r="AG119" s="237"/>
      <c r="AH119" s="235" t="s">
        <v>752</v>
      </c>
      <c r="AI119" s="238">
        <v>45620</v>
      </c>
      <c r="AJ119" s="237"/>
      <c r="AK119" s="237"/>
      <c r="AL119" s="237"/>
      <c r="AM119" s="237"/>
      <c r="AN119" s="235" t="s">
        <v>558</v>
      </c>
      <c r="AO119" s="237"/>
      <c r="AP119" s="237"/>
      <c r="AQ119" s="235" t="s">
        <v>558</v>
      </c>
      <c r="AR119" s="237"/>
      <c r="AS119" s="237"/>
      <c r="AT119" s="235" t="s">
        <v>285</v>
      </c>
    </row>
    <row r="120" spans="1:46" ht="12.75" customHeight="1" x14ac:dyDescent="0.35">
      <c r="A120" s="256" t="s">
        <v>587</v>
      </c>
      <c r="B120" s="256" t="s">
        <v>588</v>
      </c>
      <c r="C120" s="256" t="s">
        <v>589</v>
      </c>
      <c r="D120" s="257">
        <v>45505</v>
      </c>
      <c r="E120" s="256" t="s">
        <v>293</v>
      </c>
      <c r="F120" s="256" t="s">
        <v>294</v>
      </c>
      <c r="G120" s="256" t="s">
        <v>310</v>
      </c>
      <c r="H120" s="256" t="s">
        <v>554</v>
      </c>
      <c r="I120" s="256" t="s">
        <v>555</v>
      </c>
      <c r="J120" s="256" t="s">
        <v>556</v>
      </c>
      <c r="K120" s="256" t="s">
        <v>287</v>
      </c>
      <c r="L120" s="256" t="s">
        <v>557</v>
      </c>
      <c r="M120" s="256" t="s">
        <v>316</v>
      </c>
      <c r="N120" s="256" t="s">
        <v>447</v>
      </c>
      <c r="O120" s="256" t="s">
        <v>289</v>
      </c>
      <c r="P120" s="256" t="s">
        <v>311</v>
      </c>
      <c r="Q120" s="248">
        <v>6.55</v>
      </c>
      <c r="R120" s="256" t="s">
        <v>224</v>
      </c>
      <c r="S120" s="256" t="s">
        <v>652</v>
      </c>
      <c r="T120" s="256" t="s">
        <v>653</v>
      </c>
      <c r="U120" s="256" t="s">
        <v>200</v>
      </c>
      <c r="V120" s="256" t="s">
        <v>200</v>
      </c>
      <c r="W120" s="256"/>
      <c r="X120" s="256" t="s">
        <v>196</v>
      </c>
      <c r="Y120" s="258"/>
      <c r="Z120" s="258"/>
      <c r="AA120" s="256" t="s">
        <v>291</v>
      </c>
      <c r="AB120" s="256" t="s">
        <v>439</v>
      </c>
      <c r="AC120" s="256" t="s">
        <v>305</v>
      </c>
      <c r="AD120" s="256" t="s">
        <v>296</v>
      </c>
      <c r="AE120" s="258"/>
      <c r="AF120" s="258"/>
      <c r="AG120" s="258"/>
      <c r="AH120" s="256" t="s">
        <v>196</v>
      </c>
      <c r="AI120" s="257">
        <v>45498</v>
      </c>
      <c r="AJ120" s="258"/>
      <c r="AK120" s="258"/>
      <c r="AL120" s="258"/>
      <c r="AM120" s="258"/>
      <c r="AN120" s="256" t="s">
        <v>558</v>
      </c>
      <c r="AO120" s="258"/>
      <c r="AP120" s="258"/>
      <c r="AQ120" s="256" t="s">
        <v>558</v>
      </c>
      <c r="AR120" s="258"/>
      <c r="AS120" s="258"/>
      <c r="AT120" s="256" t="s">
        <v>285</v>
      </c>
    </row>
    <row r="121" spans="1:46" ht="12.75" customHeight="1" x14ac:dyDescent="0.35">
      <c r="A121" s="256" t="s">
        <v>600</v>
      </c>
      <c r="B121" s="256" t="s">
        <v>601</v>
      </c>
      <c r="C121" s="256" t="s">
        <v>570</v>
      </c>
      <c r="D121" s="257">
        <v>45466</v>
      </c>
      <c r="E121" s="256" t="s">
        <v>293</v>
      </c>
      <c r="F121" s="256" t="s">
        <v>294</v>
      </c>
      <c r="G121" s="256" t="s">
        <v>571</v>
      </c>
      <c r="H121" s="256" t="s">
        <v>554</v>
      </c>
      <c r="I121" s="256" t="s">
        <v>555</v>
      </c>
      <c r="J121" s="256" t="s">
        <v>556</v>
      </c>
      <c r="K121" s="256" t="s">
        <v>287</v>
      </c>
      <c r="L121" s="256" t="s">
        <v>557</v>
      </c>
      <c r="M121" s="256" t="s">
        <v>316</v>
      </c>
      <c r="N121" s="256" t="s">
        <v>447</v>
      </c>
      <c r="O121" s="256" t="s">
        <v>289</v>
      </c>
      <c r="P121" s="256" t="s">
        <v>561</v>
      </c>
      <c r="Q121" s="248">
        <v>443.65</v>
      </c>
      <c r="R121" s="256" t="s">
        <v>355</v>
      </c>
      <c r="S121" s="256" t="s">
        <v>654</v>
      </c>
      <c r="T121" s="256" t="s">
        <v>655</v>
      </c>
      <c r="U121" s="256" t="s">
        <v>592</v>
      </c>
      <c r="V121" s="256" t="s">
        <v>481</v>
      </c>
      <c r="W121" s="256" t="s">
        <v>418</v>
      </c>
      <c r="X121" s="256" t="s">
        <v>562</v>
      </c>
      <c r="Y121" s="258"/>
      <c r="Z121" s="258"/>
      <c r="AA121" s="256" t="s">
        <v>291</v>
      </c>
      <c r="AB121" s="256" t="s">
        <v>439</v>
      </c>
      <c r="AC121" s="256" t="s">
        <v>305</v>
      </c>
      <c r="AD121" s="256" t="s">
        <v>296</v>
      </c>
      <c r="AE121" s="258"/>
      <c r="AF121" s="258"/>
      <c r="AG121" s="258"/>
      <c r="AH121" s="256" t="s">
        <v>562</v>
      </c>
      <c r="AI121" s="257">
        <v>45466</v>
      </c>
      <c r="AJ121" s="258"/>
      <c r="AK121" s="258"/>
      <c r="AL121" s="258"/>
      <c r="AM121" s="258"/>
      <c r="AN121" s="256" t="s">
        <v>558</v>
      </c>
      <c r="AO121" s="258"/>
      <c r="AP121" s="258"/>
      <c r="AQ121" s="256" t="s">
        <v>558</v>
      </c>
      <c r="AR121" s="258"/>
      <c r="AS121" s="258"/>
      <c r="AT121" s="256" t="s">
        <v>285</v>
      </c>
    </row>
    <row r="122" spans="1:46" ht="12.75" customHeight="1" x14ac:dyDescent="0.35">
      <c r="A122" s="256" t="s">
        <v>587</v>
      </c>
      <c r="B122" s="256" t="s">
        <v>776</v>
      </c>
      <c r="C122" s="235" t="s">
        <v>748</v>
      </c>
      <c r="D122" s="238">
        <v>45620</v>
      </c>
      <c r="E122" s="235" t="s">
        <v>293</v>
      </c>
      <c r="F122" s="235" t="s">
        <v>294</v>
      </c>
      <c r="G122" s="235" t="s">
        <v>749</v>
      </c>
      <c r="H122" s="235" t="s">
        <v>554</v>
      </c>
      <c r="I122" s="235" t="s">
        <v>555</v>
      </c>
      <c r="J122" s="235" t="s">
        <v>556</v>
      </c>
      <c r="K122" s="235" t="s">
        <v>287</v>
      </c>
      <c r="L122" s="235" t="s">
        <v>557</v>
      </c>
      <c r="M122" s="235" t="s">
        <v>316</v>
      </c>
      <c r="N122" s="235" t="s">
        <v>447</v>
      </c>
      <c r="O122" s="235" t="s">
        <v>289</v>
      </c>
      <c r="P122" s="235" t="s">
        <v>750</v>
      </c>
      <c r="Q122" s="236">
        <v>-443.65</v>
      </c>
      <c r="R122" s="235" t="s">
        <v>763</v>
      </c>
      <c r="S122" s="256" t="s">
        <v>654</v>
      </c>
      <c r="T122" s="256" t="s">
        <v>655</v>
      </c>
      <c r="U122" s="256" t="s">
        <v>592</v>
      </c>
      <c r="V122" s="256" t="s">
        <v>481</v>
      </c>
      <c r="W122" s="256" t="s">
        <v>418</v>
      </c>
      <c r="X122" s="235" t="s">
        <v>752</v>
      </c>
      <c r="Y122" s="237"/>
      <c r="Z122" s="237"/>
      <c r="AA122" s="235" t="s">
        <v>291</v>
      </c>
      <c r="AB122" s="235" t="s">
        <v>439</v>
      </c>
      <c r="AC122" s="235" t="s">
        <v>305</v>
      </c>
      <c r="AD122" s="235" t="s">
        <v>296</v>
      </c>
      <c r="AE122" s="237"/>
      <c r="AF122" s="237"/>
      <c r="AG122" s="237"/>
      <c r="AH122" s="235" t="s">
        <v>752</v>
      </c>
      <c r="AI122" s="238">
        <v>45620</v>
      </c>
      <c r="AJ122" s="237"/>
      <c r="AK122" s="237"/>
      <c r="AL122" s="237"/>
      <c r="AM122" s="237"/>
      <c r="AN122" s="235" t="s">
        <v>558</v>
      </c>
      <c r="AO122" s="237"/>
      <c r="AP122" s="237"/>
      <c r="AQ122" s="235" t="s">
        <v>558</v>
      </c>
      <c r="AR122" s="237"/>
      <c r="AS122" s="237"/>
      <c r="AT122" s="235" t="s">
        <v>285</v>
      </c>
    </row>
    <row r="123" spans="1:46" ht="12.75" customHeight="1" x14ac:dyDescent="0.35">
      <c r="A123" s="256" t="s">
        <v>587</v>
      </c>
      <c r="B123" s="256" t="s">
        <v>588</v>
      </c>
      <c r="C123" s="256" t="s">
        <v>589</v>
      </c>
      <c r="D123" s="257">
        <v>45505</v>
      </c>
      <c r="E123" s="256" t="s">
        <v>293</v>
      </c>
      <c r="F123" s="256" t="s">
        <v>294</v>
      </c>
      <c r="G123" s="256" t="s">
        <v>310</v>
      </c>
      <c r="H123" s="256" t="s">
        <v>554</v>
      </c>
      <c r="I123" s="256" t="s">
        <v>555</v>
      </c>
      <c r="J123" s="256" t="s">
        <v>556</v>
      </c>
      <c r="K123" s="256" t="s">
        <v>287</v>
      </c>
      <c r="L123" s="256" t="s">
        <v>557</v>
      </c>
      <c r="M123" s="256" t="s">
        <v>316</v>
      </c>
      <c r="N123" s="256" t="s">
        <v>447</v>
      </c>
      <c r="O123" s="256" t="s">
        <v>289</v>
      </c>
      <c r="P123" s="256" t="s">
        <v>311</v>
      </c>
      <c r="Q123" s="248">
        <v>6.55</v>
      </c>
      <c r="R123" s="256" t="s">
        <v>227</v>
      </c>
      <c r="S123" s="256" t="s">
        <v>654</v>
      </c>
      <c r="T123" s="256" t="s">
        <v>655</v>
      </c>
      <c r="U123" s="256" t="s">
        <v>200</v>
      </c>
      <c r="V123" s="256" t="s">
        <v>200</v>
      </c>
      <c r="W123" s="256"/>
      <c r="X123" s="256" t="s">
        <v>196</v>
      </c>
      <c r="Y123" s="258"/>
      <c r="Z123" s="258"/>
      <c r="AA123" s="256" t="s">
        <v>291</v>
      </c>
      <c r="AB123" s="256" t="s">
        <v>439</v>
      </c>
      <c r="AC123" s="256" t="s">
        <v>305</v>
      </c>
      <c r="AD123" s="256" t="s">
        <v>296</v>
      </c>
      <c r="AE123" s="258"/>
      <c r="AF123" s="258"/>
      <c r="AG123" s="258"/>
      <c r="AH123" s="256" t="s">
        <v>196</v>
      </c>
      <c r="AI123" s="257">
        <v>45498</v>
      </c>
      <c r="AJ123" s="258"/>
      <c r="AK123" s="258"/>
      <c r="AL123" s="258"/>
      <c r="AM123" s="258"/>
      <c r="AN123" s="256" t="s">
        <v>558</v>
      </c>
      <c r="AO123" s="258"/>
      <c r="AP123" s="258"/>
      <c r="AQ123" s="256" t="s">
        <v>558</v>
      </c>
      <c r="AR123" s="258"/>
      <c r="AS123" s="258"/>
      <c r="AT123" s="256" t="s">
        <v>285</v>
      </c>
    </row>
    <row r="124" spans="1:46" ht="12.75" customHeight="1" x14ac:dyDescent="0.35">
      <c r="A124" s="256" t="s">
        <v>587</v>
      </c>
      <c r="B124" s="256" t="s">
        <v>776</v>
      </c>
      <c r="C124" s="235" t="s">
        <v>748</v>
      </c>
      <c r="D124" s="238">
        <v>45620</v>
      </c>
      <c r="E124" s="235" t="s">
        <v>293</v>
      </c>
      <c r="F124" s="235" t="s">
        <v>294</v>
      </c>
      <c r="G124" s="235" t="s">
        <v>749</v>
      </c>
      <c r="H124" s="235" t="s">
        <v>554</v>
      </c>
      <c r="I124" s="235" t="s">
        <v>555</v>
      </c>
      <c r="J124" s="235" t="s">
        <v>556</v>
      </c>
      <c r="K124" s="235" t="s">
        <v>287</v>
      </c>
      <c r="L124" s="235" t="s">
        <v>557</v>
      </c>
      <c r="M124" s="235" t="s">
        <v>316</v>
      </c>
      <c r="N124" s="235" t="s">
        <v>447</v>
      </c>
      <c r="O124" s="235" t="s">
        <v>289</v>
      </c>
      <c r="P124" s="235" t="s">
        <v>750</v>
      </c>
      <c r="Q124" s="236">
        <v>678.2</v>
      </c>
      <c r="R124" s="235" t="s">
        <v>761</v>
      </c>
      <c r="S124" s="256" t="s">
        <v>778</v>
      </c>
      <c r="T124" s="256" t="s">
        <v>901</v>
      </c>
      <c r="U124" s="256" t="s">
        <v>592</v>
      </c>
      <c r="V124" s="256" t="s">
        <v>820</v>
      </c>
      <c r="W124" s="256" t="s">
        <v>840</v>
      </c>
      <c r="X124" s="235" t="s">
        <v>752</v>
      </c>
      <c r="Y124" s="237"/>
      <c r="Z124" s="237"/>
      <c r="AA124" s="235" t="s">
        <v>291</v>
      </c>
      <c r="AB124" s="235" t="s">
        <v>439</v>
      </c>
      <c r="AC124" s="235" t="s">
        <v>305</v>
      </c>
      <c r="AD124" s="235" t="s">
        <v>296</v>
      </c>
      <c r="AE124" s="237"/>
      <c r="AF124" s="237"/>
      <c r="AG124" s="237"/>
      <c r="AH124" s="235" t="s">
        <v>752</v>
      </c>
      <c r="AI124" s="238">
        <v>45620</v>
      </c>
      <c r="AJ124" s="237"/>
      <c r="AK124" s="237"/>
      <c r="AL124" s="237"/>
      <c r="AM124" s="237"/>
      <c r="AN124" s="235" t="s">
        <v>558</v>
      </c>
      <c r="AO124" s="237"/>
      <c r="AP124" s="237"/>
      <c r="AQ124" s="235" t="s">
        <v>558</v>
      </c>
      <c r="AR124" s="237"/>
      <c r="AS124" s="237"/>
      <c r="AT124" s="235" t="s">
        <v>285</v>
      </c>
    </row>
    <row r="125" spans="1:46" ht="12.75" customHeight="1" x14ac:dyDescent="0.35">
      <c r="A125" s="256" t="s">
        <v>587</v>
      </c>
      <c r="B125" s="256" t="s">
        <v>776</v>
      </c>
      <c r="C125" s="235" t="s">
        <v>748</v>
      </c>
      <c r="D125" s="238">
        <v>45620</v>
      </c>
      <c r="E125" s="235" t="s">
        <v>293</v>
      </c>
      <c r="F125" s="235" t="s">
        <v>294</v>
      </c>
      <c r="G125" s="235" t="s">
        <v>749</v>
      </c>
      <c r="H125" s="235" t="s">
        <v>554</v>
      </c>
      <c r="I125" s="235" t="s">
        <v>555</v>
      </c>
      <c r="J125" s="235" t="s">
        <v>556</v>
      </c>
      <c r="K125" s="235" t="s">
        <v>287</v>
      </c>
      <c r="L125" s="235" t="s">
        <v>557</v>
      </c>
      <c r="M125" s="235" t="s">
        <v>316</v>
      </c>
      <c r="N125" s="235" t="s">
        <v>447</v>
      </c>
      <c r="O125" s="235" t="s">
        <v>289</v>
      </c>
      <c r="P125" s="235" t="s">
        <v>750</v>
      </c>
      <c r="Q125" s="236">
        <v>6.55</v>
      </c>
      <c r="R125" s="235" t="s">
        <v>754</v>
      </c>
      <c r="S125" s="256" t="s">
        <v>778</v>
      </c>
      <c r="T125" s="256" t="s">
        <v>901</v>
      </c>
      <c r="U125" s="256" t="s">
        <v>200</v>
      </c>
      <c r="V125" s="256" t="s">
        <v>200</v>
      </c>
      <c r="W125" s="256"/>
      <c r="X125" s="235" t="s">
        <v>752</v>
      </c>
      <c r="Y125" s="237"/>
      <c r="Z125" s="237"/>
      <c r="AA125" s="235" t="s">
        <v>291</v>
      </c>
      <c r="AB125" s="235" t="s">
        <v>439</v>
      </c>
      <c r="AC125" s="235" t="s">
        <v>305</v>
      </c>
      <c r="AD125" s="235" t="s">
        <v>296</v>
      </c>
      <c r="AE125" s="237"/>
      <c r="AF125" s="237"/>
      <c r="AG125" s="237"/>
      <c r="AH125" s="235" t="s">
        <v>752</v>
      </c>
      <c r="AI125" s="238">
        <v>45620</v>
      </c>
      <c r="AJ125" s="237"/>
      <c r="AK125" s="237"/>
      <c r="AL125" s="237"/>
      <c r="AM125" s="237"/>
      <c r="AN125" s="235" t="s">
        <v>558</v>
      </c>
      <c r="AO125" s="237"/>
      <c r="AP125" s="237"/>
      <c r="AQ125" s="235" t="s">
        <v>558</v>
      </c>
      <c r="AR125" s="237"/>
      <c r="AS125" s="237"/>
      <c r="AT125" s="235" t="s">
        <v>285</v>
      </c>
    </row>
    <row r="126" spans="1:46" ht="12.75" customHeight="1" x14ac:dyDescent="0.35">
      <c r="A126" s="256" t="s">
        <v>587</v>
      </c>
      <c r="B126" s="256" t="s">
        <v>776</v>
      </c>
      <c r="C126" s="235" t="s">
        <v>748</v>
      </c>
      <c r="D126" s="238">
        <v>45620</v>
      </c>
      <c r="E126" s="235" t="s">
        <v>293</v>
      </c>
      <c r="F126" s="235" t="s">
        <v>294</v>
      </c>
      <c r="G126" s="235" t="s">
        <v>749</v>
      </c>
      <c r="H126" s="235" t="s">
        <v>554</v>
      </c>
      <c r="I126" s="235" t="s">
        <v>555</v>
      </c>
      <c r="J126" s="235" t="s">
        <v>556</v>
      </c>
      <c r="K126" s="235" t="s">
        <v>287</v>
      </c>
      <c r="L126" s="235" t="s">
        <v>557</v>
      </c>
      <c r="M126" s="235" t="s">
        <v>316</v>
      </c>
      <c r="N126" s="235" t="s">
        <v>447</v>
      </c>
      <c r="O126" s="235" t="s">
        <v>289</v>
      </c>
      <c r="P126" s="235" t="s">
        <v>750</v>
      </c>
      <c r="Q126" s="236">
        <v>23.95</v>
      </c>
      <c r="R126" s="235" t="s">
        <v>757</v>
      </c>
      <c r="S126" s="256" t="s">
        <v>778</v>
      </c>
      <c r="T126" s="256" t="s">
        <v>901</v>
      </c>
      <c r="U126" s="256" t="s">
        <v>200</v>
      </c>
      <c r="V126" s="256" t="s">
        <v>200</v>
      </c>
      <c r="W126" s="256"/>
      <c r="X126" s="235" t="s">
        <v>752</v>
      </c>
      <c r="Y126" s="237"/>
      <c r="Z126" s="237"/>
      <c r="AA126" s="235" t="s">
        <v>291</v>
      </c>
      <c r="AB126" s="235" t="s">
        <v>439</v>
      </c>
      <c r="AC126" s="235" t="s">
        <v>305</v>
      </c>
      <c r="AD126" s="235" t="s">
        <v>296</v>
      </c>
      <c r="AE126" s="237"/>
      <c r="AF126" s="237"/>
      <c r="AG126" s="237"/>
      <c r="AH126" s="235" t="s">
        <v>752</v>
      </c>
      <c r="AI126" s="238">
        <v>45620</v>
      </c>
      <c r="AJ126" s="237"/>
      <c r="AK126" s="237"/>
      <c r="AL126" s="237"/>
      <c r="AM126" s="237"/>
      <c r="AN126" s="235" t="s">
        <v>558</v>
      </c>
      <c r="AO126" s="237"/>
      <c r="AP126" s="237"/>
      <c r="AQ126" s="235" t="s">
        <v>558</v>
      </c>
      <c r="AR126" s="237"/>
      <c r="AS126" s="237"/>
      <c r="AT126" s="235" t="s">
        <v>285</v>
      </c>
    </row>
    <row r="127" spans="1:46" ht="12.75" customHeight="1" x14ac:dyDescent="0.35">
      <c r="A127" s="256" t="s">
        <v>587</v>
      </c>
      <c r="B127" s="256" t="s">
        <v>863</v>
      </c>
      <c r="C127" s="235" t="s">
        <v>844</v>
      </c>
      <c r="D127" s="238">
        <v>45644</v>
      </c>
      <c r="E127" s="235" t="s">
        <v>293</v>
      </c>
      <c r="F127" s="235" t="s">
        <v>294</v>
      </c>
      <c r="G127" s="235" t="s">
        <v>852</v>
      </c>
      <c r="H127" s="235" t="s">
        <v>554</v>
      </c>
      <c r="I127" s="235" t="s">
        <v>555</v>
      </c>
      <c r="J127" s="235" t="s">
        <v>556</v>
      </c>
      <c r="K127" s="235" t="s">
        <v>287</v>
      </c>
      <c r="L127" s="235" t="s">
        <v>557</v>
      </c>
      <c r="M127" s="235" t="s">
        <v>316</v>
      </c>
      <c r="N127" s="235" t="s">
        <v>447</v>
      </c>
      <c r="O127" s="235" t="s">
        <v>289</v>
      </c>
      <c r="P127" s="235" t="s">
        <v>853</v>
      </c>
      <c r="Q127" s="236">
        <v>-250.3</v>
      </c>
      <c r="R127" s="235" t="s">
        <v>759</v>
      </c>
      <c r="S127" s="256" t="s">
        <v>777</v>
      </c>
      <c r="T127" s="314" t="s">
        <v>823</v>
      </c>
      <c r="U127" s="256" t="s">
        <v>592</v>
      </c>
      <c r="V127" s="256" t="s">
        <v>626</v>
      </c>
      <c r="W127" s="256" t="s">
        <v>415</v>
      </c>
      <c r="X127" s="235" t="s">
        <v>854</v>
      </c>
      <c r="Y127" s="237"/>
      <c r="Z127" s="237"/>
      <c r="AA127" s="235" t="s">
        <v>291</v>
      </c>
      <c r="AB127" s="235" t="s">
        <v>439</v>
      </c>
      <c r="AC127" s="235" t="s">
        <v>305</v>
      </c>
      <c r="AD127" s="235" t="s">
        <v>296</v>
      </c>
      <c r="AE127" s="237"/>
      <c r="AF127" s="237"/>
      <c r="AG127" s="237"/>
      <c r="AH127" s="235" t="s">
        <v>854</v>
      </c>
      <c r="AI127" s="238">
        <v>45644</v>
      </c>
      <c r="AJ127" s="237"/>
      <c r="AK127" s="237"/>
      <c r="AL127" s="237"/>
      <c r="AM127" s="237"/>
      <c r="AN127" s="235" t="s">
        <v>558</v>
      </c>
      <c r="AO127" s="237"/>
      <c r="AP127" s="237"/>
      <c r="AQ127" s="235" t="s">
        <v>558</v>
      </c>
      <c r="AR127" s="237"/>
      <c r="AS127" s="237"/>
      <c r="AT127" s="235" t="s">
        <v>285</v>
      </c>
    </row>
    <row r="128" spans="1:46" ht="12.75" customHeight="1" x14ac:dyDescent="0.35">
      <c r="A128" s="256" t="s">
        <v>587</v>
      </c>
      <c r="B128" s="256" t="s">
        <v>863</v>
      </c>
      <c r="C128" s="235" t="s">
        <v>844</v>
      </c>
      <c r="D128" s="238">
        <v>45644</v>
      </c>
      <c r="E128" s="235" t="s">
        <v>293</v>
      </c>
      <c r="F128" s="235" t="s">
        <v>294</v>
      </c>
      <c r="G128" s="235" t="s">
        <v>852</v>
      </c>
      <c r="H128" s="235" t="s">
        <v>554</v>
      </c>
      <c r="I128" s="235" t="s">
        <v>555</v>
      </c>
      <c r="J128" s="235" t="s">
        <v>556</v>
      </c>
      <c r="K128" s="235" t="s">
        <v>287</v>
      </c>
      <c r="L128" s="235" t="s">
        <v>594</v>
      </c>
      <c r="M128" s="235" t="s">
        <v>312</v>
      </c>
      <c r="N128" s="235" t="s">
        <v>447</v>
      </c>
      <c r="O128" s="235" t="s">
        <v>289</v>
      </c>
      <c r="P128" s="235" t="s">
        <v>853</v>
      </c>
      <c r="Q128" s="236">
        <v>240.87</v>
      </c>
      <c r="R128" s="235" t="s">
        <v>855</v>
      </c>
      <c r="S128" s="256" t="s">
        <v>777</v>
      </c>
      <c r="T128" s="314" t="s">
        <v>823</v>
      </c>
      <c r="U128" s="256" t="s">
        <v>240</v>
      </c>
      <c r="V128" s="256" t="s">
        <v>627</v>
      </c>
      <c r="W128" s="256" t="s">
        <v>415</v>
      </c>
      <c r="X128" s="235" t="s">
        <v>854</v>
      </c>
      <c r="Y128" s="237"/>
      <c r="Z128" s="237"/>
      <c r="AA128" s="235" t="s">
        <v>291</v>
      </c>
      <c r="AB128" s="235" t="s">
        <v>439</v>
      </c>
      <c r="AC128" s="235" t="s">
        <v>305</v>
      </c>
      <c r="AD128" s="235" t="s">
        <v>296</v>
      </c>
      <c r="AE128" s="237"/>
      <c r="AF128" s="237"/>
      <c r="AG128" s="237"/>
      <c r="AH128" s="235" t="s">
        <v>854</v>
      </c>
      <c r="AI128" s="238">
        <v>45644</v>
      </c>
      <c r="AJ128" s="237"/>
      <c r="AK128" s="237"/>
      <c r="AL128" s="237"/>
      <c r="AM128" s="237"/>
      <c r="AN128" s="235" t="s">
        <v>558</v>
      </c>
      <c r="AO128" s="237"/>
      <c r="AP128" s="237"/>
      <c r="AQ128" s="235" t="s">
        <v>558</v>
      </c>
      <c r="AR128" s="237"/>
      <c r="AS128" s="237"/>
      <c r="AT128" s="235" t="s">
        <v>285</v>
      </c>
    </row>
    <row r="129" spans="1:644" ht="12.75" customHeight="1" x14ac:dyDescent="0.35">
      <c r="A129" s="256" t="s">
        <v>587</v>
      </c>
      <c r="B129" s="256" t="s">
        <v>776</v>
      </c>
      <c r="C129" s="235" t="s">
        <v>748</v>
      </c>
      <c r="D129" s="238">
        <v>45620</v>
      </c>
      <c r="E129" s="235" t="s">
        <v>293</v>
      </c>
      <c r="F129" s="235" t="s">
        <v>294</v>
      </c>
      <c r="G129" s="235" t="s">
        <v>749</v>
      </c>
      <c r="H129" s="235" t="s">
        <v>554</v>
      </c>
      <c r="I129" s="235" t="s">
        <v>555</v>
      </c>
      <c r="J129" s="235" t="s">
        <v>556</v>
      </c>
      <c r="K129" s="235" t="s">
        <v>287</v>
      </c>
      <c r="L129" s="235" t="s">
        <v>557</v>
      </c>
      <c r="M129" s="235" t="s">
        <v>316</v>
      </c>
      <c r="N129" s="235" t="s">
        <v>447</v>
      </c>
      <c r="O129" s="235" t="s">
        <v>289</v>
      </c>
      <c r="P129" s="235" t="s">
        <v>750</v>
      </c>
      <c r="Q129" s="236">
        <v>500.6</v>
      </c>
      <c r="R129" s="235" t="s">
        <v>759</v>
      </c>
      <c r="S129" s="256" t="s">
        <v>777</v>
      </c>
      <c r="T129" s="314" t="s">
        <v>823</v>
      </c>
      <c r="U129" s="256" t="s">
        <v>592</v>
      </c>
      <c r="V129" s="256" t="s">
        <v>626</v>
      </c>
      <c r="W129" s="256" t="s">
        <v>415</v>
      </c>
      <c r="X129" s="235" t="s">
        <v>752</v>
      </c>
      <c r="Y129" s="237"/>
      <c r="Z129" s="237"/>
      <c r="AA129" s="235" t="s">
        <v>291</v>
      </c>
      <c r="AB129" s="235" t="s">
        <v>439</v>
      </c>
      <c r="AC129" s="235" t="s">
        <v>305</v>
      </c>
      <c r="AD129" s="235" t="s">
        <v>296</v>
      </c>
      <c r="AE129" s="237"/>
      <c r="AF129" s="237"/>
      <c r="AG129" s="237"/>
      <c r="AH129" s="235" t="s">
        <v>752</v>
      </c>
      <c r="AI129" s="238">
        <v>45620</v>
      </c>
      <c r="AJ129" s="237"/>
      <c r="AK129" s="237"/>
      <c r="AL129" s="237"/>
      <c r="AM129" s="237"/>
      <c r="AN129" s="235" t="s">
        <v>558</v>
      </c>
      <c r="AO129" s="237"/>
      <c r="AP129" s="237"/>
      <c r="AQ129" s="235" t="s">
        <v>558</v>
      </c>
      <c r="AR129" s="237"/>
      <c r="AS129" s="237"/>
      <c r="AT129" s="235" t="s">
        <v>285</v>
      </c>
    </row>
    <row r="130" spans="1:644" ht="12.75" customHeight="1" x14ac:dyDescent="0.35">
      <c r="A130" s="256" t="s">
        <v>587</v>
      </c>
      <c r="B130" s="256" t="s">
        <v>863</v>
      </c>
      <c r="C130" s="235" t="s">
        <v>844</v>
      </c>
      <c r="D130" s="238">
        <v>45644</v>
      </c>
      <c r="E130" s="235" t="s">
        <v>293</v>
      </c>
      <c r="F130" s="235" t="s">
        <v>294</v>
      </c>
      <c r="G130" s="235" t="s">
        <v>852</v>
      </c>
      <c r="H130" s="235" t="s">
        <v>554</v>
      </c>
      <c r="I130" s="235" t="s">
        <v>555</v>
      </c>
      <c r="J130" s="235" t="s">
        <v>556</v>
      </c>
      <c r="K130" s="235" t="s">
        <v>287</v>
      </c>
      <c r="L130" s="235" t="s">
        <v>594</v>
      </c>
      <c r="M130" s="235" t="s">
        <v>312</v>
      </c>
      <c r="N130" s="235" t="s">
        <v>447</v>
      </c>
      <c r="O130" s="235" t="s">
        <v>289</v>
      </c>
      <c r="P130" s="235" t="s">
        <v>853</v>
      </c>
      <c r="Q130" s="236">
        <v>303.31</v>
      </c>
      <c r="R130" s="235" t="s">
        <v>856</v>
      </c>
      <c r="S130" s="256" t="s">
        <v>867</v>
      </c>
      <c r="T130" s="314" t="s">
        <v>868</v>
      </c>
      <c r="U130" s="256" t="s">
        <v>240</v>
      </c>
      <c r="V130" s="256" t="s">
        <v>869</v>
      </c>
      <c r="W130" s="235" t="s">
        <v>870</v>
      </c>
      <c r="X130" s="235" t="s">
        <v>854</v>
      </c>
      <c r="Y130" s="237"/>
      <c r="Z130" s="237"/>
      <c r="AA130" s="235" t="s">
        <v>291</v>
      </c>
      <c r="AB130" s="235" t="s">
        <v>439</v>
      </c>
      <c r="AC130" s="235" t="s">
        <v>305</v>
      </c>
      <c r="AD130" s="235" t="s">
        <v>296</v>
      </c>
      <c r="AE130" s="237"/>
      <c r="AF130" s="237"/>
      <c r="AG130" s="237"/>
      <c r="AH130" s="235" t="s">
        <v>854</v>
      </c>
      <c r="AI130" s="238">
        <v>45644</v>
      </c>
      <c r="AJ130" s="237"/>
      <c r="AK130" s="237"/>
      <c r="AL130" s="237"/>
      <c r="AM130" s="237"/>
      <c r="AN130" s="235" t="s">
        <v>558</v>
      </c>
      <c r="AO130" s="237"/>
      <c r="AP130" s="237"/>
      <c r="AQ130" s="235" t="s">
        <v>558</v>
      </c>
      <c r="AR130" s="237"/>
      <c r="AS130" s="237"/>
      <c r="AT130" s="235" t="s">
        <v>285</v>
      </c>
    </row>
    <row r="131" spans="1:644" ht="12.75" customHeight="1" x14ac:dyDescent="0.35">
      <c r="A131" s="256" t="s">
        <v>587</v>
      </c>
      <c r="B131" s="315" t="s">
        <v>776</v>
      </c>
      <c r="C131" s="345" t="s">
        <v>748</v>
      </c>
      <c r="D131" s="348">
        <v>45620</v>
      </c>
      <c r="E131" s="345" t="s">
        <v>293</v>
      </c>
      <c r="F131" s="345" t="s">
        <v>294</v>
      </c>
      <c r="G131" s="345" t="s">
        <v>749</v>
      </c>
      <c r="H131" s="345" t="s">
        <v>554</v>
      </c>
      <c r="I131" s="345" t="s">
        <v>555</v>
      </c>
      <c r="J131" s="345" t="s">
        <v>556</v>
      </c>
      <c r="K131" s="345" t="s">
        <v>287</v>
      </c>
      <c r="L131" s="345" t="s">
        <v>557</v>
      </c>
      <c r="M131" s="345" t="s">
        <v>316</v>
      </c>
      <c r="N131" s="345" t="s">
        <v>447</v>
      </c>
      <c r="O131" s="345" t="s">
        <v>289</v>
      </c>
      <c r="P131" s="345" t="s">
        <v>750</v>
      </c>
      <c r="Q131" s="351">
        <v>573.54999999999995</v>
      </c>
      <c r="R131" s="345" t="s">
        <v>760</v>
      </c>
      <c r="S131" s="315" t="s">
        <v>777</v>
      </c>
      <c r="T131" s="354" t="s">
        <v>823</v>
      </c>
      <c r="U131" s="315" t="s">
        <v>592</v>
      </c>
      <c r="V131" s="315" t="s">
        <v>626</v>
      </c>
      <c r="W131" s="315"/>
      <c r="X131" s="345" t="s">
        <v>752</v>
      </c>
      <c r="Y131" s="356"/>
      <c r="Z131" s="356"/>
      <c r="AA131" s="345" t="s">
        <v>291</v>
      </c>
      <c r="AB131" s="345" t="s">
        <v>439</v>
      </c>
      <c r="AC131" s="345" t="s">
        <v>305</v>
      </c>
      <c r="AD131" s="345" t="s">
        <v>296</v>
      </c>
      <c r="AE131" s="356"/>
      <c r="AF131" s="356"/>
      <c r="AG131" s="356"/>
      <c r="AH131" s="345" t="s">
        <v>752</v>
      </c>
      <c r="AI131" s="348">
        <v>45620</v>
      </c>
      <c r="AJ131" s="356"/>
      <c r="AK131" s="356"/>
      <c r="AL131" s="356"/>
      <c r="AM131" s="356"/>
      <c r="AN131" s="345" t="s">
        <v>558</v>
      </c>
      <c r="AO131" s="356"/>
      <c r="AP131" s="356"/>
      <c r="AQ131" s="345" t="s">
        <v>558</v>
      </c>
      <c r="AR131" s="356"/>
      <c r="AS131" s="356"/>
      <c r="AT131" s="345" t="s">
        <v>285</v>
      </c>
    </row>
    <row r="132" spans="1:644" ht="12" customHeight="1" x14ac:dyDescent="0.35">
      <c r="A132" s="313" t="s">
        <v>587</v>
      </c>
      <c r="B132" s="317" t="s">
        <v>863</v>
      </c>
      <c r="C132" s="346" t="s">
        <v>844</v>
      </c>
      <c r="D132" s="349">
        <v>45630</v>
      </c>
      <c r="E132" s="346" t="s">
        <v>332</v>
      </c>
      <c r="F132" s="346" t="s">
        <v>771</v>
      </c>
      <c r="G132" s="346" t="s">
        <v>845</v>
      </c>
      <c r="H132" s="346" t="s">
        <v>554</v>
      </c>
      <c r="I132" s="346" t="s">
        <v>555</v>
      </c>
      <c r="J132" s="346" t="s">
        <v>556</v>
      </c>
      <c r="K132" s="346" t="s">
        <v>287</v>
      </c>
      <c r="L132" s="346" t="s">
        <v>656</v>
      </c>
      <c r="M132" s="346" t="s">
        <v>328</v>
      </c>
      <c r="N132" s="346" t="s">
        <v>447</v>
      </c>
      <c r="O132" s="346" t="s">
        <v>289</v>
      </c>
      <c r="P132" s="346" t="s">
        <v>846</v>
      </c>
      <c r="Q132" s="352">
        <v>-10</v>
      </c>
      <c r="R132" s="346" t="s">
        <v>774</v>
      </c>
      <c r="S132" s="317" t="s">
        <v>657</v>
      </c>
      <c r="T132" s="320" t="s">
        <v>658</v>
      </c>
      <c r="U132" s="317" t="s">
        <v>659</v>
      </c>
      <c r="V132" s="317" t="s">
        <v>864</v>
      </c>
      <c r="W132" s="346"/>
      <c r="X132" s="357"/>
      <c r="Y132" s="357"/>
      <c r="Z132" s="357"/>
      <c r="AA132" s="346" t="s">
        <v>847</v>
      </c>
      <c r="AB132" s="357"/>
      <c r="AC132" s="357"/>
      <c r="AD132" s="357"/>
      <c r="AE132" s="357"/>
      <c r="AF132" s="357"/>
      <c r="AG132" s="357"/>
      <c r="AH132" s="357"/>
      <c r="AI132" s="357"/>
      <c r="AJ132" s="357"/>
      <c r="AK132" s="357"/>
      <c r="AL132" s="357"/>
      <c r="AM132" s="357"/>
      <c r="AN132" s="346" t="s">
        <v>558</v>
      </c>
      <c r="AO132" s="357"/>
      <c r="AP132" s="357"/>
      <c r="AQ132" s="346" t="s">
        <v>558</v>
      </c>
      <c r="AR132" s="357"/>
      <c r="AS132" s="357"/>
      <c r="AT132" s="346" t="s">
        <v>326</v>
      </c>
    </row>
    <row r="133" spans="1:644" ht="12" customHeight="1" x14ac:dyDescent="0.35">
      <c r="A133" s="256" t="s">
        <v>587</v>
      </c>
      <c r="B133" s="316" t="s">
        <v>776</v>
      </c>
      <c r="C133" s="344" t="s">
        <v>748</v>
      </c>
      <c r="D133" s="347">
        <v>45620</v>
      </c>
      <c r="E133" s="344" t="s">
        <v>293</v>
      </c>
      <c r="F133" s="344" t="s">
        <v>294</v>
      </c>
      <c r="G133" s="344" t="s">
        <v>749</v>
      </c>
      <c r="H133" s="344" t="s">
        <v>554</v>
      </c>
      <c r="I133" s="344" t="s">
        <v>555</v>
      </c>
      <c r="J133" s="344" t="s">
        <v>556</v>
      </c>
      <c r="K133" s="344" t="s">
        <v>287</v>
      </c>
      <c r="L133" s="344" t="s">
        <v>557</v>
      </c>
      <c r="M133" s="344" t="s">
        <v>316</v>
      </c>
      <c r="N133" s="344" t="s">
        <v>447</v>
      </c>
      <c r="O133" s="344" t="s">
        <v>289</v>
      </c>
      <c r="P133" s="344" t="s">
        <v>750</v>
      </c>
      <c r="Q133" s="350">
        <v>6.55</v>
      </c>
      <c r="R133" s="344" t="s">
        <v>751</v>
      </c>
      <c r="S133" s="316" t="s">
        <v>777</v>
      </c>
      <c r="T133" s="353" t="s">
        <v>823</v>
      </c>
      <c r="U133" s="316" t="s">
        <v>200</v>
      </c>
      <c r="V133" s="316" t="s">
        <v>200</v>
      </c>
      <c r="W133" s="316"/>
      <c r="X133" s="344" t="s">
        <v>752</v>
      </c>
      <c r="Y133" s="355"/>
      <c r="Z133" s="355"/>
      <c r="AA133" s="344" t="s">
        <v>291</v>
      </c>
      <c r="AB133" s="344" t="s">
        <v>439</v>
      </c>
      <c r="AC133" s="344" t="s">
        <v>305</v>
      </c>
      <c r="AD133" s="344" t="s">
        <v>296</v>
      </c>
      <c r="AE133" s="355"/>
      <c r="AF133" s="355"/>
      <c r="AG133" s="355"/>
      <c r="AH133" s="344" t="s">
        <v>752</v>
      </c>
      <c r="AI133" s="347">
        <v>45620</v>
      </c>
      <c r="AJ133" s="355"/>
      <c r="AK133" s="355"/>
      <c r="AL133" s="355"/>
      <c r="AM133" s="355"/>
      <c r="AN133" s="344" t="s">
        <v>558</v>
      </c>
      <c r="AO133" s="355"/>
      <c r="AP133" s="355"/>
      <c r="AQ133" s="344" t="s">
        <v>558</v>
      </c>
      <c r="AR133" s="355"/>
      <c r="AS133" s="355"/>
      <c r="AT133" s="344" t="s">
        <v>285</v>
      </c>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row>
    <row r="134" spans="1:644" ht="12" customHeight="1" x14ac:dyDescent="0.35">
      <c r="A134" s="256" t="s">
        <v>587</v>
      </c>
      <c r="B134" s="256" t="s">
        <v>776</v>
      </c>
      <c r="C134" s="235" t="s">
        <v>748</v>
      </c>
      <c r="D134" s="238">
        <v>45620</v>
      </c>
      <c r="E134" s="235" t="s">
        <v>293</v>
      </c>
      <c r="F134" s="235" t="s">
        <v>294</v>
      </c>
      <c r="G134" s="235" t="s">
        <v>749</v>
      </c>
      <c r="H134" s="235" t="s">
        <v>554</v>
      </c>
      <c r="I134" s="235" t="s">
        <v>555</v>
      </c>
      <c r="J134" s="235" t="s">
        <v>556</v>
      </c>
      <c r="K134" s="235" t="s">
        <v>287</v>
      </c>
      <c r="L134" s="235" t="s">
        <v>557</v>
      </c>
      <c r="M134" s="235" t="s">
        <v>316</v>
      </c>
      <c r="N134" s="235" t="s">
        <v>447</v>
      </c>
      <c r="O134" s="235" t="s">
        <v>289</v>
      </c>
      <c r="P134" s="235" t="s">
        <v>750</v>
      </c>
      <c r="Q134" s="236">
        <v>6.55</v>
      </c>
      <c r="R134" s="235" t="s">
        <v>753</v>
      </c>
      <c r="S134" s="256" t="s">
        <v>777</v>
      </c>
      <c r="T134" s="314" t="s">
        <v>823</v>
      </c>
      <c r="U134" s="256" t="s">
        <v>200</v>
      </c>
      <c r="V134" s="256" t="s">
        <v>200</v>
      </c>
      <c r="W134" s="256"/>
      <c r="X134" s="235" t="s">
        <v>752</v>
      </c>
      <c r="Y134" s="237"/>
      <c r="Z134" s="237"/>
      <c r="AA134" s="235" t="s">
        <v>291</v>
      </c>
      <c r="AB134" s="235" t="s">
        <v>439</v>
      </c>
      <c r="AC134" s="235" t="s">
        <v>305</v>
      </c>
      <c r="AD134" s="235" t="s">
        <v>296</v>
      </c>
      <c r="AE134" s="237"/>
      <c r="AF134" s="237"/>
      <c r="AG134" s="237"/>
      <c r="AH134" s="235" t="s">
        <v>752</v>
      </c>
      <c r="AI134" s="238">
        <v>45620</v>
      </c>
      <c r="AJ134" s="237"/>
      <c r="AK134" s="237"/>
      <c r="AL134" s="237"/>
      <c r="AM134" s="237"/>
      <c r="AN134" s="235" t="s">
        <v>558</v>
      </c>
      <c r="AO134" s="237"/>
      <c r="AP134" s="237"/>
      <c r="AQ134" s="235" t="s">
        <v>558</v>
      </c>
      <c r="AR134" s="237"/>
      <c r="AS134" s="237"/>
      <c r="AT134" s="235" t="s">
        <v>285</v>
      </c>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row>
    <row r="135" spans="1:644" ht="12" customHeight="1" x14ac:dyDescent="0.35">
      <c r="A135" s="256" t="s">
        <v>587</v>
      </c>
      <c r="B135" s="256" t="s">
        <v>776</v>
      </c>
      <c r="C135" s="235" t="s">
        <v>748</v>
      </c>
      <c r="D135" s="238">
        <v>45620</v>
      </c>
      <c r="E135" s="235" t="s">
        <v>293</v>
      </c>
      <c r="F135" s="235" t="s">
        <v>294</v>
      </c>
      <c r="G135" s="235" t="s">
        <v>749</v>
      </c>
      <c r="H135" s="235" t="s">
        <v>554</v>
      </c>
      <c r="I135" s="235" t="s">
        <v>555</v>
      </c>
      <c r="J135" s="235" t="s">
        <v>556</v>
      </c>
      <c r="K135" s="235" t="s">
        <v>287</v>
      </c>
      <c r="L135" s="235" t="s">
        <v>557</v>
      </c>
      <c r="M135" s="235" t="s">
        <v>316</v>
      </c>
      <c r="N135" s="235" t="s">
        <v>447</v>
      </c>
      <c r="O135" s="235" t="s">
        <v>289</v>
      </c>
      <c r="P135" s="235" t="s">
        <v>750</v>
      </c>
      <c r="Q135" s="236">
        <v>23.95</v>
      </c>
      <c r="R135" s="235" t="s">
        <v>756</v>
      </c>
      <c r="S135" s="256" t="s">
        <v>777</v>
      </c>
      <c r="T135" s="314" t="s">
        <v>823</v>
      </c>
      <c r="U135" s="256" t="s">
        <v>200</v>
      </c>
      <c r="V135" s="256" t="s">
        <v>200</v>
      </c>
      <c r="W135" s="256"/>
      <c r="X135" s="235" t="s">
        <v>752</v>
      </c>
      <c r="Y135" s="237"/>
      <c r="Z135" s="237"/>
      <c r="AA135" s="235" t="s">
        <v>291</v>
      </c>
      <c r="AB135" s="235" t="s">
        <v>439</v>
      </c>
      <c r="AC135" s="235" t="s">
        <v>305</v>
      </c>
      <c r="AD135" s="235" t="s">
        <v>296</v>
      </c>
      <c r="AE135" s="237"/>
      <c r="AF135" s="237"/>
      <c r="AG135" s="237"/>
      <c r="AH135" s="235" t="s">
        <v>752</v>
      </c>
      <c r="AI135" s="238">
        <v>45620</v>
      </c>
      <c r="AJ135" s="237"/>
      <c r="AK135" s="237"/>
      <c r="AL135" s="237"/>
      <c r="AM135" s="237"/>
      <c r="AN135" s="235" t="s">
        <v>558</v>
      </c>
      <c r="AO135" s="237"/>
      <c r="AP135" s="237"/>
      <c r="AQ135" s="235" t="s">
        <v>558</v>
      </c>
      <c r="AR135" s="237"/>
      <c r="AS135" s="237"/>
      <c r="AT135" s="235" t="s">
        <v>285</v>
      </c>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row>
    <row r="136" spans="1:644" ht="12" customHeight="1" x14ac:dyDescent="0.35">
      <c r="A136" s="256" t="s">
        <v>587</v>
      </c>
      <c r="B136" s="256" t="s">
        <v>863</v>
      </c>
      <c r="C136" s="235" t="s">
        <v>844</v>
      </c>
      <c r="D136" s="238">
        <v>45630</v>
      </c>
      <c r="E136" s="235" t="s">
        <v>332</v>
      </c>
      <c r="F136" s="235" t="s">
        <v>771</v>
      </c>
      <c r="G136" s="235" t="s">
        <v>845</v>
      </c>
      <c r="H136" s="235" t="s">
        <v>554</v>
      </c>
      <c r="I136" s="235" t="s">
        <v>555</v>
      </c>
      <c r="J136" s="235" t="s">
        <v>556</v>
      </c>
      <c r="K136" s="235" t="s">
        <v>287</v>
      </c>
      <c r="L136" s="235" t="s">
        <v>656</v>
      </c>
      <c r="M136" s="235" t="s">
        <v>328</v>
      </c>
      <c r="N136" s="235" t="s">
        <v>447</v>
      </c>
      <c r="O136" s="235" t="s">
        <v>289</v>
      </c>
      <c r="P136" s="235" t="s">
        <v>846</v>
      </c>
      <c r="Q136" s="236">
        <v>-10</v>
      </c>
      <c r="R136" s="235" t="s">
        <v>775</v>
      </c>
      <c r="S136" s="256" t="s">
        <v>657</v>
      </c>
      <c r="T136" s="256" t="s">
        <v>658</v>
      </c>
      <c r="U136" s="256" t="s">
        <v>659</v>
      </c>
      <c r="V136" s="256" t="s">
        <v>864</v>
      </c>
      <c r="W136" s="235"/>
      <c r="X136" s="237"/>
      <c r="Y136" s="237"/>
      <c r="Z136" s="237"/>
      <c r="AA136" s="235" t="s">
        <v>847</v>
      </c>
      <c r="AB136" s="237"/>
      <c r="AC136" s="237"/>
      <c r="AD136" s="237"/>
      <c r="AE136" s="237"/>
      <c r="AF136" s="237"/>
      <c r="AG136" s="237"/>
      <c r="AH136" s="237"/>
      <c r="AI136" s="237"/>
      <c r="AJ136" s="237"/>
      <c r="AK136" s="237"/>
      <c r="AL136" s="237"/>
      <c r="AM136" s="237"/>
      <c r="AN136" s="235" t="s">
        <v>558</v>
      </c>
      <c r="AO136" s="237"/>
      <c r="AP136" s="237"/>
      <c r="AQ136" s="235" t="s">
        <v>558</v>
      </c>
      <c r="AR136" s="237"/>
      <c r="AS136" s="237"/>
      <c r="AT136" s="235" t="s">
        <v>326</v>
      </c>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row>
    <row r="137" spans="1:644" ht="12" customHeight="1" x14ac:dyDescent="0.35">
      <c r="A137" s="256" t="s">
        <v>587</v>
      </c>
      <c r="B137" s="256" t="s">
        <v>863</v>
      </c>
      <c r="C137" s="235" t="s">
        <v>844</v>
      </c>
      <c r="D137" s="238">
        <v>45630</v>
      </c>
      <c r="E137" s="235" t="s">
        <v>332</v>
      </c>
      <c r="F137" s="235" t="s">
        <v>771</v>
      </c>
      <c r="G137" s="235" t="s">
        <v>845</v>
      </c>
      <c r="H137" s="235" t="s">
        <v>554</v>
      </c>
      <c r="I137" s="235" t="s">
        <v>555</v>
      </c>
      <c r="J137" s="235" t="s">
        <v>556</v>
      </c>
      <c r="K137" s="235" t="s">
        <v>287</v>
      </c>
      <c r="L137" s="235" t="s">
        <v>656</v>
      </c>
      <c r="M137" s="235" t="s">
        <v>328</v>
      </c>
      <c r="N137" s="235" t="s">
        <v>447</v>
      </c>
      <c r="O137" s="235" t="s">
        <v>289</v>
      </c>
      <c r="P137" s="235" t="s">
        <v>846</v>
      </c>
      <c r="Q137" s="236">
        <v>-10</v>
      </c>
      <c r="R137" s="235" t="s">
        <v>774</v>
      </c>
      <c r="S137" s="256" t="s">
        <v>657</v>
      </c>
      <c r="T137" s="320" t="s">
        <v>658</v>
      </c>
      <c r="U137" s="256" t="s">
        <v>659</v>
      </c>
      <c r="V137" s="256" t="s">
        <v>864</v>
      </c>
      <c r="W137" s="235"/>
      <c r="X137" s="237"/>
      <c r="Y137" s="237"/>
      <c r="Z137" s="237"/>
      <c r="AA137" s="235" t="s">
        <v>847</v>
      </c>
      <c r="AB137" s="237"/>
      <c r="AC137" s="237"/>
      <c r="AD137" s="237"/>
      <c r="AE137" s="237"/>
      <c r="AF137" s="237"/>
      <c r="AG137" s="237"/>
      <c r="AH137" s="237"/>
      <c r="AI137" s="237"/>
      <c r="AJ137" s="237"/>
      <c r="AK137" s="237"/>
      <c r="AL137" s="237"/>
      <c r="AM137" s="237"/>
      <c r="AN137" s="235" t="s">
        <v>558</v>
      </c>
      <c r="AO137" s="237"/>
      <c r="AP137" s="237"/>
      <c r="AQ137" s="235" t="s">
        <v>558</v>
      </c>
      <c r="AR137" s="237"/>
      <c r="AS137" s="237"/>
      <c r="AT137" s="235" t="s">
        <v>326</v>
      </c>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row>
    <row r="138" spans="1:644" ht="12" customHeight="1" x14ac:dyDescent="0.35">
      <c r="A138" s="256" t="s">
        <v>587</v>
      </c>
      <c r="B138" s="256" t="s">
        <v>863</v>
      </c>
      <c r="C138" s="235" t="s">
        <v>844</v>
      </c>
      <c r="D138" s="238">
        <v>45630</v>
      </c>
      <c r="E138" s="235" t="s">
        <v>332</v>
      </c>
      <c r="F138" s="235" t="s">
        <v>771</v>
      </c>
      <c r="G138" s="235" t="s">
        <v>845</v>
      </c>
      <c r="H138" s="235" t="s">
        <v>554</v>
      </c>
      <c r="I138" s="235" t="s">
        <v>555</v>
      </c>
      <c r="J138" s="235" t="s">
        <v>556</v>
      </c>
      <c r="K138" s="235" t="s">
        <v>287</v>
      </c>
      <c r="L138" s="235" t="s">
        <v>656</v>
      </c>
      <c r="M138" s="235" t="s">
        <v>328</v>
      </c>
      <c r="N138" s="235" t="s">
        <v>447</v>
      </c>
      <c r="O138" s="235" t="s">
        <v>289</v>
      </c>
      <c r="P138" s="235" t="s">
        <v>846</v>
      </c>
      <c r="Q138" s="236">
        <v>-24.46</v>
      </c>
      <c r="R138" s="235" t="s">
        <v>775</v>
      </c>
      <c r="S138" s="256" t="s">
        <v>657</v>
      </c>
      <c r="T138" s="256" t="s">
        <v>658</v>
      </c>
      <c r="U138" s="256" t="s">
        <v>659</v>
      </c>
      <c r="V138" s="256" t="s">
        <v>864</v>
      </c>
      <c r="W138" s="235"/>
      <c r="X138" s="237"/>
      <c r="Y138" s="237"/>
      <c r="Z138" s="237"/>
      <c r="AA138" s="235" t="s">
        <v>847</v>
      </c>
      <c r="AB138" s="237"/>
      <c r="AC138" s="237"/>
      <c r="AD138" s="237"/>
      <c r="AE138" s="237"/>
      <c r="AF138" s="237"/>
      <c r="AG138" s="237"/>
      <c r="AH138" s="237"/>
      <c r="AI138" s="237"/>
      <c r="AJ138" s="237"/>
      <c r="AK138" s="237"/>
      <c r="AL138" s="237"/>
      <c r="AM138" s="237"/>
      <c r="AN138" s="235" t="s">
        <v>558</v>
      </c>
      <c r="AO138" s="237"/>
      <c r="AP138" s="237"/>
      <c r="AQ138" s="235" t="s">
        <v>558</v>
      </c>
      <c r="AR138" s="237"/>
      <c r="AS138" s="237"/>
      <c r="AT138" s="235" t="s">
        <v>326</v>
      </c>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row>
    <row r="139" spans="1:644" ht="12" customHeight="1" x14ac:dyDescent="0.35">
      <c r="A139" s="256" t="s">
        <v>587</v>
      </c>
      <c r="B139" s="256" t="s">
        <v>863</v>
      </c>
      <c r="C139" s="235" t="s">
        <v>844</v>
      </c>
      <c r="D139" s="238">
        <v>45657</v>
      </c>
      <c r="E139" s="235" t="s">
        <v>332</v>
      </c>
      <c r="F139" s="235" t="s">
        <v>771</v>
      </c>
      <c r="G139" s="235" t="s">
        <v>857</v>
      </c>
      <c r="H139" s="235" t="s">
        <v>554</v>
      </c>
      <c r="I139" s="235" t="s">
        <v>555</v>
      </c>
      <c r="J139" s="235" t="s">
        <v>556</v>
      </c>
      <c r="K139" s="235" t="s">
        <v>287</v>
      </c>
      <c r="L139" s="235" t="s">
        <v>656</v>
      </c>
      <c r="M139" s="235" t="s">
        <v>328</v>
      </c>
      <c r="N139" s="235" t="s">
        <v>447</v>
      </c>
      <c r="O139" s="235" t="s">
        <v>289</v>
      </c>
      <c r="P139" s="235" t="s">
        <v>858</v>
      </c>
      <c r="Q139" s="236">
        <v>10</v>
      </c>
      <c r="R139" s="235" t="s">
        <v>859</v>
      </c>
      <c r="S139" s="256" t="s">
        <v>657</v>
      </c>
      <c r="T139" s="256" t="s">
        <v>658</v>
      </c>
      <c r="U139" s="256" t="s">
        <v>659</v>
      </c>
      <c r="V139" s="256" t="s">
        <v>864</v>
      </c>
      <c r="W139" s="235"/>
      <c r="X139" s="237"/>
      <c r="Y139" s="237"/>
      <c r="Z139" s="237"/>
      <c r="AA139" s="235" t="s">
        <v>330</v>
      </c>
      <c r="AB139" s="237"/>
      <c r="AC139" s="237"/>
      <c r="AD139" s="237"/>
      <c r="AE139" s="237"/>
      <c r="AF139" s="237"/>
      <c r="AG139" s="237"/>
      <c r="AH139" s="237"/>
      <c r="AI139" s="237"/>
      <c r="AJ139" s="237"/>
      <c r="AK139" s="237"/>
      <c r="AL139" s="237"/>
      <c r="AM139" s="237"/>
      <c r="AN139" s="235" t="s">
        <v>558</v>
      </c>
      <c r="AO139" s="237"/>
      <c r="AP139" s="237"/>
      <c r="AQ139" s="235" t="s">
        <v>558</v>
      </c>
      <c r="AR139" s="237"/>
      <c r="AS139" s="237"/>
      <c r="AT139" s="235" t="s">
        <v>326</v>
      </c>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row>
    <row r="140" spans="1:644" ht="12" customHeight="1" x14ac:dyDescent="0.35">
      <c r="A140" s="256" t="s">
        <v>587</v>
      </c>
      <c r="B140" s="256" t="s">
        <v>863</v>
      </c>
      <c r="C140" s="235" t="s">
        <v>844</v>
      </c>
      <c r="D140" s="238">
        <v>45657</v>
      </c>
      <c r="E140" s="235" t="s">
        <v>332</v>
      </c>
      <c r="F140" s="235" t="s">
        <v>771</v>
      </c>
      <c r="G140" s="235" t="s">
        <v>857</v>
      </c>
      <c r="H140" s="235" t="s">
        <v>554</v>
      </c>
      <c r="I140" s="235" t="s">
        <v>555</v>
      </c>
      <c r="J140" s="235" t="s">
        <v>556</v>
      </c>
      <c r="K140" s="235" t="s">
        <v>287</v>
      </c>
      <c r="L140" s="235" t="s">
        <v>656</v>
      </c>
      <c r="M140" s="235" t="s">
        <v>328</v>
      </c>
      <c r="N140" s="235" t="s">
        <v>447</v>
      </c>
      <c r="O140" s="235" t="s">
        <v>289</v>
      </c>
      <c r="P140" s="235" t="s">
        <v>858</v>
      </c>
      <c r="Q140" s="236">
        <v>10</v>
      </c>
      <c r="R140" s="235" t="s">
        <v>859</v>
      </c>
      <c r="S140" s="256" t="s">
        <v>657</v>
      </c>
      <c r="T140" s="256" t="s">
        <v>658</v>
      </c>
      <c r="U140" s="256" t="s">
        <v>659</v>
      </c>
      <c r="V140" s="256" t="s">
        <v>864</v>
      </c>
      <c r="W140" s="235"/>
      <c r="X140" s="237"/>
      <c r="Y140" s="237"/>
      <c r="Z140" s="237"/>
      <c r="AA140" s="235" t="s">
        <v>330</v>
      </c>
      <c r="AB140" s="237"/>
      <c r="AC140" s="237"/>
      <c r="AD140" s="237"/>
      <c r="AE140" s="237"/>
      <c r="AF140" s="237"/>
      <c r="AG140" s="237"/>
      <c r="AH140" s="237"/>
      <c r="AI140" s="237"/>
      <c r="AJ140" s="237"/>
      <c r="AK140" s="237"/>
      <c r="AL140" s="237"/>
      <c r="AM140" s="237"/>
      <c r="AN140" s="235" t="s">
        <v>558</v>
      </c>
      <c r="AO140" s="237"/>
      <c r="AP140" s="237"/>
      <c r="AQ140" s="235" t="s">
        <v>558</v>
      </c>
      <c r="AR140" s="237"/>
      <c r="AS140" s="237"/>
      <c r="AT140" s="235" t="s">
        <v>326</v>
      </c>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row>
    <row r="141" spans="1:644" ht="12" customHeight="1" x14ac:dyDescent="0.35">
      <c r="A141" s="256" t="s">
        <v>587</v>
      </c>
      <c r="B141" s="256" t="s">
        <v>863</v>
      </c>
      <c r="C141" s="235" t="s">
        <v>844</v>
      </c>
      <c r="D141" s="238">
        <v>45657</v>
      </c>
      <c r="E141" s="235" t="s">
        <v>332</v>
      </c>
      <c r="F141" s="235" t="s">
        <v>771</v>
      </c>
      <c r="G141" s="235" t="s">
        <v>857</v>
      </c>
      <c r="H141" s="235" t="s">
        <v>554</v>
      </c>
      <c r="I141" s="235" t="s">
        <v>555</v>
      </c>
      <c r="J141" s="235" t="s">
        <v>556</v>
      </c>
      <c r="K141" s="235" t="s">
        <v>287</v>
      </c>
      <c r="L141" s="235" t="s">
        <v>656</v>
      </c>
      <c r="M141" s="235" t="s">
        <v>328</v>
      </c>
      <c r="N141" s="235" t="s">
        <v>447</v>
      </c>
      <c r="O141" s="235" t="s">
        <v>289</v>
      </c>
      <c r="P141" s="235" t="s">
        <v>858</v>
      </c>
      <c r="Q141" s="236">
        <v>10</v>
      </c>
      <c r="R141" s="235" t="s">
        <v>860</v>
      </c>
      <c r="S141" s="256" t="s">
        <v>657</v>
      </c>
      <c r="T141" s="315" t="s">
        <v>658</v>
      </c>
      <c r="U141" s="256" t="s">
        <v>659</v>
      </c>
      <c r="V141" s="256" t="s">
        <v>864</v>
      </c>
      <c r="W141" s="235"/>
      <c r="X141" s="237"/>
      <c r="Y141" s="237"/>
      <c r="Z141" s="237"/>
      <c r="AA141" s="235" t="s">
        <v>330</v>
      </c>
      <c r="AB141" s="237"/>
      <c r="AC141" s="237"/>
      <c r="AD141" s="237"/>
      <c r="AE141" s="237"/>
      <c r="AF141" s="237"/>
      <c r="AG141" s="237"/>
      <c r="AH141" s="237"/>
      <c r="AI141" s="237"/>
      <c r="AJ141" s="237"/>
      <c r="AK141" s="237"/>
      <c r="AL141" s="237"/>
      <c r="AM141" s="237"/>
      <c r="AN141" s="235" t="s">
        <v>558</v>
      </c>
      <c r="AO141" s="237"/>
      <c r="AP141" s="237"/>
      <c r="AQ141" s="235" t="s">
        <v>558</v>
      </c>
      <c r="AR141" s="237"/>
      <c r="AS141" s="237"/>
      <c r="AT141" s="235" t="s">
        <v>326</v>
      </c>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row>
    <row r="142" spans="1:644" ht="12" customHeight="1" x14ac:dyDescent="0.35">
      <c r="A142" s="256" t="s">
        <v>587</v>
      </c>
      <c r="B142" s="256" t="s">
        <v>863</v>
      </c>
      <c r="C142" s="235" t="s">
        <v>844</v>
      </c>
      <c r="D142" s="238">
        <v>45657</v>
      </c>
      <c r="E142" s="235" t="s">
        <v>332</v>
      </c>
      <c r="F142" s="235" t="s">
        <v>771</v>
      </c>
      <c r="G142" s="235" t="s">
        <v>857</v>
      </c>
      <c r="H142" s="235" t="s">
        <v>554</v>
      </c>
      <c r="I142" s="235" t="s">
        <v>555</v>
      </c>
      <c r="J142" s="235" t="s">
        <v>556</v>
      </c>
      <c r="K142" s="235" t="s">
        <v>287</v>
      </c>
      <c r="L142" s="235" t="s">
        <v>656</v>
      </c>
      <c r="M142" s="235" t="s">
        <v>328</v>
      </c>
      <c r="N142" s="235" t="s">
        <v>447</v>
      </c>
      <c r="O142" s="235" t="s">
        <v>289</v>
      </c>
      <c r="P142" s="235" t="s">
        <v>858</v>
      </c>
      <c r="Q142" s="236">
        <v>24.46</v>
      </c>
      <c r="R142" s="235" t="s">
        <v>860</v>
      </c>
      <c r="S142" s="358" t="s">
        <v>657</v>
      </c>
      <c r="T142" s="317" t="s">
        <v>658</v>
      </c>
      <c r="U142" s="359" t="s">
        <v>659</v>
      </c>
      <c r="V142" s="256" t="s">
        <v>864</v>
      </c>
      <c r="W142" s="235"/>
      <c r="X142" s="237"/>
      <c r="Y142" s="237"/>
      <c r="Z142" s="237"/>
      <c r="AA142" s="235" t="s">
        <v>330</v>
      </c>
      <c r="AB142" s="237"/>
      <c r="AC142" s="237"/>
      <c r="AD142" s="237"/>
      <c r="AE142" s="237"/>
      <c r="AF142" s="237"/>
      <c r="AG142" s="237"/>
      <c r="AH142" s="237"/>
      <c r="AI142" s="237"/>
      <c r="AJ142" s="237"/>
      <c r="AK142" s="237"/>
      <c r="AL142" s="237"/>
      <c r="AM142" s="237"/>
      <c r="AN142" s="235" t="s">
        <v>558</v>
      </c>
      <c r="AO142" s="237"/>
      <c r="AP142" s="237"/>
      <c r="AQ142" s="235" t="s">
        <v>558</v>
      </c>
      <c r="AR142" s="237"/>
      <c r="AS142" s="237"/>
      <c r="AT142" s="235" t="s">
        <v>326</v>
      </c>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row>
    <row r="143" spans="1:644" ht="12" customHeight="1" x14ac:dyDescent="0.35">
      <c r="A143" s="256" t="s">
        <v>587</v>
      </c>
      <c r="B143" s="256" t="s">
        <v>863</v>
      </c>
      <c r="C143" s="235" t="s">
        <v>844</v>
      </c>
      <c r="D143" s="238">
        <v>45657</v>
      </c>
      <c r="E143" s="235" t="s">
        <v>332</v>
      </c>
      <c r="F143" s="235" t="s">
        <v>771</v>
      </c>
      <c r="G143" s="235" t="s">
        <v>861</v>
      </c>
      <c r="H143" s="235" t="s">
        <v>554</v>
      </c>
      <c r="I143" s="235" t="s">
        <v>555</v>
      </c>
      <c r="J143" s="235" t="s">
        <v>556</v>
      </c>
      <c r="K143" s="235" t="s">
        <v>287</v>
      </c>
      <c r="L143" s="235" t="s">
        <v>656</v>
      </c>
      <c r="M143" s="235" t="s">
        <v>328</v>
      </c>
      <c r="N143" s="235" t="s">
        <v>447</v>
      </c>
      <c r="O143" s="235" t="s">
        <v>289</v>
      </c>
      <c r="P143" s="235" t="s">
        <v>862</v>
      </c>
      <c r="Q143" s="236">
        <v>10</v>
      </c>
      <c r="R143" s="235" t="s">
        <v>774</v>
      </c>
      <c r="S143" s="358" t="s">
        <v>657</v>
      </c>
      <c r="T143" s="317" t="s">
        <v>658</v>
      </c>
      <c r="U143" s="359" t="s">
        <v>659</v>
      </c>
      <c r="V143" s="256" t="s">
        <v>864</v>
      </c>
      <c r="W143" s="235"/>
      <c r="X143" s="237"/>
      <c r="Y143" s="237"/>
      <c r="Z143" s="237"/>
      <c r="AA143" s="235" t="s">
        <v>330</v>
      </c>
      <c r="AB143" s="237"/>
      <c r="AC143" s="237"/>
      <c r="AD143" s="237"/>
      <c r="AE143" s="237"/>
      <c r="AF143" s="237"/>
      <c r="AG143" s="237"/>
      <c r="AH143" s="237"/>
      <c r="AI143" s="237"/>
      <c r="AJ143" s="237"/>
      <c r="AK143" s="237"/>
      <c r="AL143" s="237"/>
      <c r="AM143" s="237"/>
      <c r="AN143" s="235" t="s">
        <v>558</v>
      </c>
      <c r="AO143" s="237"/>
      <c r="AP143" s="237"/>
      <c r="AQ143" s="235" t="s">
        <v>558</v>
      </c>
      <c r="AR143" s="237"/>
      <c r="AS143" s="237"/>
      <c r="AT143" s="235" t="s">
        <v>326</v>
      </c>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row>
    <row r="144" spans="1:644" ht="12" customHeight="1" x14ac:dyDescent="0.35">
      <c r="A144" s="256" t="s">
        <v>587</v>
      </c>
      <c r="B144" s="256" t="s">
        <v>863</v>
      </c>
      <c r="C144" s="235" t="s">
        <v>844</v>
      </c>
      <c r="D144" s="238">
        <v>45657</v>
      </c>
      <c r="E144" s="235" t="s">
        <v>332</v>
      </c>
      <c r="F144" s="235" t="s">
        <v>771</v>
      </c>
      <c r="G144" s="235" t="s">
        <v>861</v>
      </c>
      <c r="H144" s="235" t="s">
        <v>554</v>
      </c>
      <c r="I144" s="235" t="s">
        <v>555</v>
      </c>
      <c r="J144" s="235" t="s">
        <v>556</v>
      </c>
      <c r="K144" s="235" t="s">
        <v>287</v>
      </c>
      <c r="L144" s="235" t="s">
        <v>656</v>
      </c>
      <c r="M144" s="235" t="s">
        <v>328</v>
      </c>
      <c r="N144" s="235" t="s">
        <v>447</v>
      </c>
      <c r="O144" s="235" t="s">
        <v>289</v>
      </c>
      <c r="P144" s="235" t="s">
        <v>862</v>
      </c>
      <c r="Q144" s="236">
        <v>10</v>
      </c>
      <c r="R144" s="235" t="s">
        <v>775</v>
      </c>
      <c r="S144" s="358" t="s">
        <v>657</v>
      </c>
      <c r="T144" s="317" t="s">
        <v>658</v>
      </c>
      <c r="U144" s="359" t="s">
        <v>659</v>
      </c>
      <c r="V144" s="256" t="s">
        <v>864</v>
      </c>
      <c r="W144" s="235"/>
      <c r="X144" s="237"/>
      <c r="Y144" s="237"/>
      <c r="Z144" s="237"/>
      <c r="AA144" s="235" t="s">
        <v>330</v>
      </c>
      <c r="AB144" s="237"/>
      <c r="AC144" s="237"/>
      <c r="AD144" s="237"/>
      <c r="AE144" s="237"/>
      <c r="AF144" s="237"/>
      <c r="AG144" s="237"/>
      <c r="AH144" s="237"/>
      <c r="AI144" s="237"/>
      <c r="AJ144" s="237"/>
      <c r="AK144" s="237"/>
      <c r="AL144" s="237"/>
      <c r="AM144" s="237"/>
      <c r="AN144" s="235" t="s">
        <v>558</v>
      </c>
      <c r="AO144" s="237"/>
      <c r="AP144" s="237"/>
      <c r="AQ144" s="235" t="s">
        <v>558</v>
      </c>
      <c r="AR144" s="237"/>
      <c r="AS144" s="237"/>
      <c r="AT144" s="235" t="s">
        <v>326</v>
      </c>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row>
    <row r="145" spans="1:644" ht="12" customHeight="1" x14ac:dyDescent="0.35">
      <c r="A145" s="256" t="s">
        <v>587</v>
      </c>
      <c r="B145" s="256" t="s">
        <v>776</v>
      </c>
      <c r="C145" s="235" t="s">
        <v>748</v>
      </c>
      <c r="D145" s="238">
        <v>45620</v>
      </c>
      <c r="E145" s="235" t="s">
        <v>293</v>
      </c>
      <c r="F145" s="235" t="s">
        <v>294</v>
      </c>
      <c r="G145" s="235" t="s">
        <v>749</v>
      </c>
      <c r="H145" s="235" t="s">
        <v>554</v>
      </c>
      <c r="I145" s="235" t="s">
        <v>555</v>
      </c>
      <c r="J145" s="235" t="s">
        <v>556</v>
      </c>
      <c r="K145" s="235" t="s">
        <v>287</v>
      </c>
      <c r="L145" s="235" t="s">
        <v>557</v>
      </c>
      <c r="M145" s="235" t="s">
        <v>316</v>
      </c>
      <c r="N145" s="235" t="s">
        <v>447</v>
      </c>
      <c r="O145" s="235" t="s">
        <v>289</v>
      </c>
      <c r="P145" s="235" t="s">
        <v>750</v>
      </c>
      <c r="Q145" s="236">
        <v>271.58999999999997</v>
      </c>
      <c r="R145" s="235" t="s">
        <v>758</v>
      </c>
      <c r="S145" s="256" t="s">
        <v>819</v>
      </c>
      <c r="T145" s="316" t="s">
        <v>826</v>
      </c>
      <c r="U145" s="256" t="s">
        <v>592</v>
      </c>
      <c r="V145" s="256" t="s">
        <v>843</v>
      </c>
      <c r="W145" s="256" t="s">
        <v>413</v>
      </c>
      <c r="X145" s="235" t="s">
        <v>752</v>
      </c>
      <c r="Y145" s="237"/>
      <c r="Z145" s="237"/>
      <c r="AA145" s="235" t="s">
        <v>291</v>
      </c>
      <c r="AB145" s="235" t="s">
        <v>439</v>
      </c>
      <c r="AC145" s="235" t="s">
        <v>305</v>
      </c>
      <c r="AD145" s="235" t="s">
        <v>296</v>
      </c>
      <c r="AE145" s="237"/>
      <c r="AF145" s="237"/>
      <c r="AG145" s="237"/>
      <c r="AH145" s="235" t="s">
        <v>752</v>
      </c>
      <c r="AI145" s="238">
        <v>45620</v>
      </c>
      <c r="AJ145" s="237"/>
      <c r="AK145" s="237"/>
      <c r="AL145" s="237"/>
      <c r="AM145" s="237"/>
      <c r="AN145" s="235" t="s">
        <v>558</v>
      </c>
      <c r="AO145" s="237"/>
      <c r="AP145" s="237"/>
      <c r="AQ145" s="235" t="s">
        <v>558</v>
      </c>
      <c r="AR145" s="237"/>
      <c r="AS145" s="237"/>
      <c r="AT145" s="235" t="s">
        <v>285</v>
      </c>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row>
    <row r="146" spans="1:644" ht="12" customHeight="1" x14ac:dyDescent="0.35">
      <c r="A146" s="256" t="s">
        <v>587</v>
      </c>
      <c r="B146" s="256" t="s">
        <v>776</v>
      </c>
      <c r="C146" s="235" t="s">
        <v>748</v>
      </c>
      <c r="D146" s="238">
        <v>45620</v>
      </c>
      <c r="E146" s="235" t="s">
        <v>293</v>
      </c>
      <c r="F146" s="235" t="s">
        <v>294</v>
      </c>
      <c r="G146" s="235" t="s">
        <v>749</v>
      </c>
      <c r="H146" s="235" t="s">
        <v>554</v>
      </c>
      <c r="I146" s="235" t="s">
        <v>555</v>
      </c>
      <c r="J146" s="235" t="s">
        <v>556</v>
      </c>
      <c r="K146" s="235" t="s">
        <v>287</v>
      </c>
      <c r="L146" s="235" t="s">
        <v>557</v>
      </c>
      <c r="M146" s="235" t="s">
        <v>316</v>
      </c>
      <c r="N146" s="235" t="s">
        <v>447</v>
      </c>
      <c r="O146" s="235" t="s">
        <v>289</v>
      </c>
      <c r="P146" s="235" t="s">
        <v>750</v>
      </c>
      <c r="Q146" s="236">
        <v>6.55</v>
      </c>
      <c r="R146" s="235" t="s">
        <v>755</v>
      </c>
      <c r="S146" s="256" t="s">
        <v>819</v>
      </c>
      <c r="T146" s="256" t="s">
        <v>826</v>
      </c>
      <c r="U146" s="256" t="s">
        <v>200</v>
      </c>
      <c r="V146" s="256" t="s">
        <v>200</v>
      </c>
      <c r="W146" s="256"/>
      <c r="X146" s="235" t="s">
        <v>752</v>
      </c>
      <c r="Y146" s="237"/>
      <c r="Z146" s="237"/>
      <c r="AA146" s="235" t="s">
        <v>291</v>
      </c>
      <c r="AB146" s="235" t="s">
        <v>439</v>
      </c>
      <c r="AC146" s="235" t="s">
        <v>305</v>
      </c>
      <c r="AD146" s="235" t="s">
        <v>296</v>
      </c>
      <c r="AE146" s="237"/>
      <c r="AF146" s="237"/>
      <c r="AG146" s="237"/>
      <c r="AH146" s="235" t="s">
        <v>752</v>
      </c>
      <c r="AI146" s="238">
        <v>45620</v>
      </c>
      <c r="AJ146" s="237"/>
      <c r="AK146" s="237"/>
      <c r="AL146" s="237"/>
      <c r="AM146" s="237"/>
      <c r="AN146" s="235" t="s">
        <v>558</v>
      </c>
      <c r="AO146" s="237"/>
      <c r="AP146" s="237"/>
      <c r="AQ146" s="235" t="s">
        <v>558</v>
      </c>
      <c r="AR146" s="237"/>
      <c r="AS146" s="237"/>
      <c r="AT146" s="235" t="s">
        <v>285</v>
      </c>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row>
    <row r="147" spans="1:644" ht="12" customHeight="1" x14ac:dyDescent="0.35">
      <c r="A147" s="256" t="s">
        <v>587</v>
      </c>
      <c r="B147" s="256" t="s">
        <v>595</v>
      </c>
      <c r="C147" s="256" t="s">
        <v>596</v>
      </c>
      <c r="D147" s="257">
        <v>45504</v>
      </c>
      <c r="E147" s="256" t="s">
        <v>332</v>
      </c>
      <c r="F147" s="256" t="s">
        <v>333</v>
      </c>
      <c r="G147" s="256" t="s">
        <v>335</v>
      </c>
      <c r="H147" s="256" t="s">
        <v>554</v>
      </c>
      <c r="I147" s="256" t="s">
        <v>555</v>
      </c>
      <c r="J147" s="256" t="s">
        <v>556</v>
      </c>
      <c r="K147" s="256" t="s">
        <v>287</v>
      </c>
      <c r="L147" s="256" t="s">
        <v>656</v>
      </c>
      <c r="M147" s="256" t="s">
        <v>328</v>
      </c>
      <c r="N147" s="256" t="s">
        <v>447</v>
      </c>
      <c r="O147" s="256" t="s">
        <v>289</v>
      </c>
      <c r="P147" s="256" t="s">
        <v>336</v>
      </c>
      <c r="Q147" s="248">
        <v>10</v>
      </c>
      <c r="R147" s="256" t="s">
        <v>338</v>
      </c>
      <c r="S147" s="256" t="s">
        <v>657</v>
      </c>
      <c r="T147" s="256" t="s">
        <v>658</v>
      </c>
      <c r="U147" s="256" t="s">
        <v>659</v>
      </c>
      <c r="V147" s="256" t="s">
        <v>661</v>
      </c>
      <c r="W147" s="256"/>
      <c r="X147" s="258"/>
      <c r="Y147" s="258"/>
      <c r="Z147" s="258"/>
      <c r="AA147" s="256" t="s">
        <v>330</v>
      </c>
      <c r="AB147" s="258"/>
      <c r="AC147" s="258"/>
      <c r="AD147" s="258"/>
      <c r="AE147" s="258"/>
      <c r="AF147" s="258"/>
      <c r="AG147" s="258"/>
      <c r="AH147" s="258"/>
      <c r="AI147" s="258"/>
      <c r="AJ147" s="258"/>
      <c r="AK147" s="258"/>
      <c r="AL147" s="258"/>
      <c r="AM147" s="258"/>
      <c r="AN147" s="256" t="s">
        <v>558</v>
      </c>
      <c r="AO147" s="258"/>
      <c r="AP147" s="258"/>
      <c r="AQ147" s="256" t="s">
        <v>558</v>
      </c>
      <c r="AR147" s="258"/>
      <c r="AS147" s="258"/>
      <c r="AT147" s="256" t="s">
        <v>326</v>
      </c>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row>
    <row r="148" spans="1:644" ht="12" customHeight="1" x14ac:dyDescent="0.35">
      <c r="A148" s="256" t="s">
        <v>587</v>
      </c>
      <c r="B148" s="256" t="s">
        <v>595</v>
      </c>
      <c r="C148" s="256" t="s">
        <v>596</v>
      </c>
      <c r="D148" s="257">
        <v>45504</v>
      </c>
      <c r="E148" s="256" t="s">
        <v>332</v>
      </c>
      <c r="F148" s="256" t="s">
        <v>333</v>
      </c>
      <c r="G148" s="256" t="s">
        <v>335</v>
      </c>
      <c r="H148" s="256" t="s">
        <v>554</v>
      </c>
      <c r="I148" s="256" t="s">
        <v>555</v>
      </c>
      <c r="J148" s="256" t="s">
        <v>556</v>
      </c>
      <c r="K148" s="256" t="s">
        <v>287</v>
      </c>
      <c r="L148" s="256" t="s">
        <v>656</v>
      </c>
      <c r="M148" s="256" t="s">
        <v>328</v>
      </c>
      <c r="N148" s="256" t="s">
        <v>447</v>
      </c>
      <c r="O148" s="256" t="s">
        <v>289</v>
      </c>
      <c r="P148" s="256" t="s">
        <v>336</v>
      </c>
      <c r="Q148" s="248">
        <v>21.61</v>
      </c>
      <c r="R148" s="256" t="s">
        <v>338</v>
      </c>
      <c r="S148" s="256" t="s">
        <v>657</v>
      </c>
      <c r="T148" s="256" t="s">
        <v>658</v>
      </c>
      <c r="U148" s="256" t="s">
        <v>659</v>
      </c>
      <c r="V148" s="256" t="s">
        <v>661</v>
      </c>
      <c r="W148" s="256"/>
      <c r="X148" s="258"/>
      <c r="Y148" s="258"/>
      <c r="Z148" s="258"/>
      <c r="AA148" s="256" t="s">
        <v>330</v>
      </c>
      <c r="AB148" s="258"/>
      <c r="AC148" s="258"/>
      <c r="AD148" s="258"/>
      <c r="AE148" s="258"/>
      <c r="AF148" s="258"/>
      <c r="AG148" s="258"/>
      <c r="AH148" s="258"/>
      <c r="AI148" s="258"/>
      <c r="AJ148" s="258"/>
      <c r="AK148" s="258"/>
      <c r="AL148" s="258"/>
      <c r="AM148" s="258"/>
      <c r="AN148" s="256" t="s">
        <v>558</v>
      </c>
      <c r="AO148" s="258"/>
      <c r="AP148" s="258"/>
      <c r="AQ148" s="256" t="s">
        <v>558</v>
      </c>
      <c r="AR148" s="258"/>
      <c r="AS148" s="258"/>
      <c r="AT148" s="256" t="s">
        <v>326</v>
      </c>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row>
    <row r="149" spans="1:644" ht="12" customHeight="1" x14ac:dyDescent="0.35">
      <c r="A149" s="256" t="s">
        <v>587</v>
      </c>
      <c r="B149" s="256" t="s">
        <v>595</v>
      </c>
      <c r="C149" s="256" t="s">
        <v>596</v>
      </c>
      <c r="D149" s="257">
        <v>45504</v>
      </c>
      <c r="E149" s="256" t="s">
        <v>332</v>
      </c>
      <c r="F149" s="256" t="s">
        <v>333</v>
      </c>
      <c r="G149" s="256" t="s">
        <v>335</v>
      </c>
      <c r="H149" s="256" t="s">
        <v>554</v>
      </c>
      <c r="I149" s="256" t="s">
        <v>555</v>
      </c>
      <c r="J149" s="256" t="s">
        <v>556</v>
      </c>
      <c r="K149" s="256" t="s">
        <v>287</v>
      </c>
      <c r="L149" s="256" t="s">
        <v>656</v>
      </c>
      <c r="M149" s="256" t="s">
        <v>328</v>
      </c>
      <c r="N149" s="256" t="s">
        <v>447</v>
      </c>
      <c r="O149" s="256" t="s">
        <v>289</v>
      </c>
      <c r="P149" s="256" t="s">
        <v>336</v>
      </c>
      <c r="Q149" s="248">
        <v>10</v>
      </c>
      <c r="R149" s="256" t="s">
        <v>337</v>
      </c>
      <c r="S149" s="256" t="s">
        <v>657</v>
      </c>
      <c r="T149" s="256" t="s">
        <v>658</v>
      </c>
      <c r="U149" s="256" t="s">
        <v>659</v>
      </c>
      <c r="V149" s="256" t="s">
        <v>661</v>
      </c>
      <c r="W149" s="256"/>
      <c r="X149" s="258"/>
      <c r="Y149" s="258"/>
      <c r="Z149" s="258"/>
      <c r="AA149" s="256" t="s">
        <v>330</v>
      </c>
      <c r="AB149" s="258"/>
      <c r="AC149" s="258"/>
      <c r="AD149" s="258"/>
      <c r="AE149" s="258"/>
      <c r="AF149" s="258"/>
      <c r="AG149" s="258"/>
      <c r="AH149" s="258"/>
      <c r="AI149" s="258"/>
      <c r="AJ149" s="258"/>
      <c r="AK149" s="258"/>
      <c r="AL149" s="258"/>
      <c r="AM149" s="258"/>
      <c r="AN149" s="256" t="s">
        <v>558</v>
      </c>
      <c r="AO149" s="258"/>
      <c r="AP149" s="258"/>
      <c r="AQ149" s="256" t="s">
        <v>558</v>
      </c>
      <c r="AR149" s="258"/>
      <c r="AS149" s="258"/>
      <c r="AT149" s="256" t="s">
        <v>326</v>
      </c>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row>
    <row r="150" spans="1:644" ht="12" customHeight="1" x14ac:dyDescent="0.35">
      <c r="A150" s="256" t="s">
        <v>587</v>
      </c>
      <c r="B150" s="256" t="s">
        <v>595</v>
      </c>
      <c r="C150" s="256" t="s">
        <v>596</v>
      </c>
      <c r="D150" s="257">
        <v>45504</v>
      </c>
      <c r="E150" s="256" t="s">
        <v>332</v>
      </c>
      <c r="F150" s="256" t="s">
        <v>333</v>
      </c>
      <c r="G150" s="256" t="s">
        <v>335</v>
      </c>
      <c r="H150" s="256" t="s">
        <v>554</v>
      </c>
      <c r="I150" s="256" t="s">
        <v>555</v>
      </c>
      <c r="J150" s="256" t="s">
        <v>556</v>
      </c>
      <c r="K150" s="256" t="s">
        <v>287</v>
      </c>
      <c r="L150" s="256" t="s">
        <v>656</v>
      </c>
      <c r="M150" s="256" t="s">
        <v>328</v>
      </c>
      <c r="N150" s="256" t="s">
        <v>447</v>
      </c>
      <c r="O150" s="256" t="s">
        <v>289</v>
      </c>
      <c r="P150" s="256" t="s">
        <v>336</v>
      </c>
      <c r="Q150" s="248">
        <v>10</v>
      </c>
      <c r="R150" s="256" t="s">
        <v>337</v>
      </c>
      <c r="S150" s="313" t="s">
        <v>657</v>
      </c>
      <c r="T150" s="342" t="s">
        <v>658</v>
      </c>
      <c r="U150" s="343" t="s">
        <v>659</v>
      </c>
      <c r="V150" s="341" t="s">
        <v>661</v>
      </c>
      <c r="W150" s="256"/>
      <c r="X150" s="258"/>
      <c r="Y150" s="258"/>
      <c r="Z150" s="258"/>
      <c r="AA150" s="256" t="s">
        <v>330</v>
      </c>
      <c r="AB150" s="258"/>
      <c r="AC150" s="258"/>
      <c r="AD150" s="258"/>
      <c r="AE150" s="258"/>
      <c r="AF150" s="258"/>
      <c r="AG150" s="258"/>
      <c r="AH150" s="258"/>
      <c r="AI150" s="258"/>
      <c r="AJ150" s="258"/>
      <c r="AK150" s="258"/>
      <c r="AL150" s="258"/>
      <c r="AM150" s="258"/>
      <c r="AN150" s="256" t="s">
        <v>558</v>
      </c>
      <c r="AO150" s="258"/>
      <c r="AP150" s="258"/>
      <c r="AQ150" s="256" t="s">
        <v>558</v>
      </c>
      <c r="AR150" s="258"/>
      <c r="AS150" s="258"/>
      <c r="AT150" s="256" t="s">
        <v>326</v>
      </c>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row>
    <row r="151" spans="1:644" ht="12" customHeight="1" x14ac:dyDescent="0.35">
      <c r="A151" s="256" t="s">
        <v>587</v>
      </c>
      <c r="B151" s="256" t="s">
        <v>588</v>
      </c>
      <c r="C151" s="256" t="s">
        <v>589</v>
      </c>
      <c r="D151" s="257">
        <v>45534</v>
      </c>
      <c r="E151" s="256" t="s">
        <v>332</v>
      </c>
      <c r="F151" s="256" t="s">
        <v>333</v>
      </c>
      <c r="G151" s="256" t="s">
        <v>327</v>
      </c>
      <c r="H151" s="256" t="s">
        <v>554</v>
      </c>
      <c r="I151" s="256" t="s">
        <v>555</v>
      </c>
      <c r="J151" s="256" t="s">
        <v>556</v>
      </c>
      <c r="K151" s="256" t="s">
        <v>287</v>
      </c>
      <c r="L151" s="256" t="s">
        <v>656</v>
      </c>
      <c r="M151" s="256" t="s">
        <v>328</v>
      </c>
      <c r="N151" s="256" t="s">
        <v>447</v>
      </c>
      <c r="O151" s="256" t="s">
        <v>289</v>
      </c>
      <c r="P151" s="256" t="s">
        <v>329</v>
      </c>
      <c r="Q151" s="248">
        <v>10</v>
      </c>
      <c r="R151" s="256" t="s">
        <v>334</v>
      </c>
      <c r="S151" s="256" t="s">
        <v>657</v>
      </c>
      <c r="T151" s="256" t="s">
        <v>658</v>
      </c>
      <c r="U151" s="256" t="s">
        <v>659</v>
      </c>
      <c r="V151" s="256" t="s">
        <v>660</v>
      </c>
      <c r="W151" s="256"/>
      <c r="X151" s="258"/>
      <c r="Y151" s="258"/>
      <c r="Z151" s="258"/>
      <c r="AA151" s="256" t="s">
        <v>330</v>
      </c>
      <c r="AB151" s="258"/>
      <c r="AC151" s="258"/>
      <c r="AD151" s="258"/>
      <c r="AE151" s="258"/>
      <c r="AF151" s="258"/>
      <c r="AG151" s="258"/>
      <c r="AH151" s="258"/>
      <c r="AI151" s="258"/>
      <c r="AJ151" s="258"/>
      <c r="AK151" s="258"/>
      <c r="AL151" s="258"/>
      <c r="AM151" s="258"/>
      <c r="AN151" s="256" t="s">
        <v>558</v>
      </c>
      <c r="AO151" s="258"/>
      <c r="AP151" s="258"/>
      <c r="AQ151" s="256" t="s">
        <v>558</v>
      </c>
      <c r="AR151" s="258"/>
      <c r="AS151" s="258"/>
      <c r="AT151" s="256" t="s">
        <v>326</v>
      </c>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row>
    <row r="152" spans="1:644" ht="12" customHeight="1" x14ac:dyDescent="0.35">
      <c r="A152" s="256" t="s">
        <v>587</v>
      </c>
      <c r="B152" s="256" t="s">
        <v>588</v>
      </c>
      <c r="C152" s="256" t="s">
        <v>589</v>
      </c>
      <c r="D152" s="257">
        <v>45534</v>
      </c>
      <c r="E152" s="256" t="s">
        <v>332</v>
      </c>
      <c r="F152" s="256" t="s">
        <v>333</v>
      </c>
      <c r="G152" s="256" t="s">
        <v>327</v>
      </c>
      <c r="H152" s="256" t="s">
        <v>554</v>
      </c>
      <c r="I152" s="256" t="s">
        <v>555</v>
      </c>
      <c r="J152" s="256" t="s">
        <v>556</v>
      </c>
      <c r="K152" s="256" t="s">
        <v>287</v>
      </c>
      <c r="L152" s="256" t="s">
        <v>656</v>
      </c>
      <c r="M152" s="256" t="s">
        <v>328</v>
      </c>
      <c r="N152" s="256" t="s">
        <v>447</v>
      </c>
      <c r="O152" s="256" t="s">
        <v>289</v>
      </c>
      <c r="P152" s="256" t="s">
        <v>329</v>
      </c>
      <c r="Q152" s="248">
        <v>21.17</v>
      </c>
      <c r="R152" s="256" t="s">
        <v>334</v>
      </c>
      <c r="S152" s="256" t="s">
        <v>657</v>
      </c>
      <c r="T152" s="256" t="s">
        <v>658</v>
      </c>
      <c r="U152" s="256" t="s">
        <v>659</v>
      </c>
      <c r="V152" s="256" t="s">
        <v>660</v>
      </c>
      <c r="W152" s="256"/>
      <c r="X152" s="258"/>
      <c r="Y152" s="258"/>
      <c r="Z152" s="258"/>
      <c r="AA152" s="256" t="s">
        <v>330</v>
      </c>
      <c r="AB152" s="258"/>
      <c r="AC152" s="258"/>
      <c r="AD152" s="258"/>
      <c r="AE152" s="258"/>
      <c r="AF152" s="258"/>
      <c r="AG152" s="258"/>
      <c r="AH152" s="258"/>
      <c r="AI152" s="258"/>
      <c r="AJ152" s="258"/>
      <c r="AK152" s="258"/>
      <c r="AL152" s="258"/>
      <c r="AM152" s="258"/>
      <c r="AN152" s="256" t="s">
        <v>558</v>
      </c>
      <c r="AO152" s="258"/>
      <c r="AP152" s="258"/>
      <c r="AQ152" s="256" t="s">
        <v>558</v>
      </c>
      <c r="AR152" s="258"/>
      <c r="AS152" s="258"/>
      <c r="AT152" s="256" t="s">
        <v>326</v>
      </c>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row>
    <row r="153" spans="1:644" ht="12" customHeight="1" x14ac:dyDescent="0.35">
      <c r="A153" s="256" t="s">
        <v>587</v>
      </c>
      <c r="B153" s="256" t="s">
        <v>588</v>
      </c>
      <c r="C153" s="256" t="s">
        <v>589</v>
      </c>
      <c r="D153" s="257">
        <v>45534</v>
      </c>
      <c r="E153" s="256" t="s">
        <v>332</v>
      </c>
      <c r="F153" s="256" t="s">
        <v>333</v>
      </c>
      <c r="G153" s="256" t="s">
        <v>327</v>
      </c>
      <c r="H153" s="256" t="s">
        <v>554</v>
      </c>
      <c r="I153" s="256" t="s">
        <v>555</v>
      </c>
      <c r="J153" s="256" t="s">
        <v>556</v>
      </c>
      <c r="K153" s="256" t="s">
        <v>287</v>
      </c>
      <c r="L153" s="256" t="s">
        <v>656</v>
      </c>
      <c r="M153" s="256" t="s">
        <v>328</v>
      </c>
      <c r="N153" s="256" t="s">
        <v>447</v>
      </c>
      <c r="O153" s="256" t="s">
        <v>289</v>
      </c>
      <c r="P153" s="256" t="s">
        <v>329</v>
      </c>
      <c r="Q153" s="248">
        <v>10</v>
      </c>
      <c r="R153" s="256" t="s">
        <v>331</v>
      </c>
      <c r="S153" s="256" t="s">
        <v>657</v>
      </c>
      <c r="T153" s="256" t="s">
        <v>658</v>
      </c>
      <c r="U153" s="256" t="s">
        <v>659</v>
      </c>
      <c r="V153" s="256" t="s">
        <v>660</v>
      </c>
      <c r="W153" s="256"/>
      <c r="X153" s="258"/>
      <c r="Y153" s="258"/>
      <c r="Z153" s="258"/>
      <c r="AA153" s="256" t="s">
        <v>330</v>
      </c>
      <c r="AB153" s="258"/>
      <c r="AC153" s="258"/>
      <c r="AD153" s="258"/>
      <c r="AE153" s="258"/>
      <c r="AF153" s="258"/>
      <c r="AG153" s="258"/>
      <c r="AH153" s="258"/>
      <c r="AI153" s="258"/>
      <c r="AJ153" s="258"/>
      <c r="AK153" s="258"/>
      <c r="AL153" s="258"/>
      <c r="AM153" s="258"/>
      <c r="AN153" s="256" t="s">
        <v>558</v>
      </c>
      <c r="AO153" s="258"/>
      <c r="AP153" s="258"/>
      <c r="AQ153" s="256" t="s">
        <v>558</v>
      </c>
      <c r="AR153" s="258"/>
      <c r="AS153" s="258"/>
      <c r="AT153" s="256" t="s">
        <v>326</v>
      </c>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row>
    <row r="154" spans="1:644" ht="12" customHeight="1" x14ac:dyDescent="0.35">
      <c r="A154" s="256" t="s">
        <v>587</v>
      </c>
      <c r="B154" s="256" t="s">
        <v>588</v>
      </c>
      <c r="C154" s="256" t="s">
        <v>589</v>
      </c>
      <c r="D154" s="257">
        <v>45534</v>
      </c>
      <c r="E154" s="256" t="s">
        <v>332</v>
      </c>
      <c r="F154" s="256" t="s">
        <v>333</v>
      </c>
      <c r="G154" s="256" t="s">
        <v>327</v>
      </c>
      <c r="H154" s="256" t="s">
        <v>554</v>
      </c>
      <c r="I154" s="256" t="s">
        <v>555</v>
      </c>
      <c r="J154" s="256" t="s">
        <v>556</v>
      </c>
      <c r="K154" s="256" t="s">
        <v>287</v>
      </c>
      <c r="L154" s="256" t="s">
        <v>656</v>
      </c>
      <c r="M154" s="256" t="s">
        <v>328</v>
      </c>
      <c r="N154" s="256" t="s">
        <v>447</v>
      </c>
      <c r="O154" s="256" t="s">
        <v>289</v>
      </c>
      <c r="P154" s="256" t="s">
        <v>329</v>
      </c>
      <c r="Q154" s="248">
        <v>10</v>
      </c>
      <c r="R154" s="256" t="s">
        <v>331</v>
      </c>
      <c r="S154" s="256" t="s">
        <v>657</v>
      </c>
      <c r="T154" s="256" t="s">
        <v>658</v>
      </c>
      <c r="U154" s="256" t="s">
        <v>659</v>
      </c>
      <c r="V154" s="256" t="s">
        <v>660</v>
      </c>
      <c r="W154" s="256"/>
      <c r="X154" s="258"/>
      <c r="Y154" s="258"/>
      <c r="Z154" s="258"/>
      <c r="AA154" s="256" t="s">
        <v>330</v>
      </c>
      <c r="AB154" s="258"/>
      <c r="AC154" s="258"/>
      <c r="AD154" s="258"/>
      <c r="AE154" s="258"/>
      <c r="AF154" s="258"/>
      <c r="AG154" s="258"/>
      <c r="AH154" s="258"/>
      <c r="AI154" s="258"/>
      <c r="AJ154" s="258"/>
      <c r="AK154" s="258"/>
      <c r="AL154" s="258"/>
      <c r="AM154" s="258"/>
      <c r="AN154" s="256" t="s">
        <v>558</v>
      </c>
      <c r="AO154" s="258"/>
      <c r="AP154" s="258"/>
      <c r="AQ154" s="256" t="s">
        <v>558</v>
      </c>
      <c r="AR154" s="258"/>
      <c r="AS154" s="258"/>
      <c r="AT154" s="256" t="s">
        <v>326</v>
      </c>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row>
    <row r="155" spans="1:644" ht="12" customHeight="1" x14ac:dyDescent="0.35">
      <c r="A155" s="256" t="s">
        <v>587</v>
      </c>
      <c r="B155" s="256" t="s">
        <v>619</v>
      </c>
      <c r="C155" s="256" t="s">
        <v>620</v>
      </c>
      <c r="D155" s="257">
        <v>45565</v>
      </c>
      <c r="E155" s="256" t="s">
        <v>332</v>
      </c>
      <c r="F155" s="256" t="s">
        <v>333</v>
      </c>
      <c r="G155" s="256" t="s">
        <v>662</v>
      </c>
      <c r="H155" s="256" t="s">
        <v>554</v>
      </c>
      <c r="I155" s="256" t="s">
        <v>555</v>
      </c>
      <c r="J155" s="256" t="s">
        <v>556</v>
      </c>
      <c r="K155" s="256" t="s">
        <v>287</v>
      </c>
      <c r="L155" s="256" t="s">
        <v>656</v>
      </c>
      <c r="M155" s="256" t="s">
        <v>328</v>
      </c>
      <c r="N155" s="256" t="s">
        <v>447</v>
      </c>
      <c r="O155" s="256" t="s">
        <v>289</v>
      </c>
      <c r="P155" s="256" t="s">
        <v>443</v>
      </c>
      <c r="Q155" s="248">
        <v>10</v>
      </c>
      <c r="R155" s="256" t="s">
        <v>433</v>
      </c>
      <c r="S155" s="256" t="s">
        <v>657</v>
      </c>
      <c r="T155" s="256" t="s">
        <v>658</v>
      </c>
      <c r="U155" s="256" t="s">
        <v>659</v>
      </c>
      <c r="V155" s="256" t="s">
        <v>663</v>
      </c>
      <c r="W155" s="256"/>
      <c r="X155" s="258"/>
      <c r="Y155" s="258"/>
      <c r="Z155" s="258"/>
      <c r="AA155" s="256" t="s">
        <v>330</v>
      </c>
      <c r="AB155" s="258"/>
      <c r="AC155" s="258"/>
      <c r="AD155" s="258"/>
      <c r="AE155" s="258"/>
      <c r="AF155" s="258"/>
      <c r="AG155" s="258"/>
      <c r="AH155" s="258"/>
      <c r="AI155" s="258"/>
      <c r="AJ155" s="258"/>
      <c r="AK155" s="258"/>
      <c r="AL155" s="258"/>
      <c r="AM155" s="258"/>
      <c r="AN155" s="256" t="s">
        <v>558</v>
      </c>
      <c r="AO155" s="258"/>
      <c r="AP155" s="258"/>
      <c r="AQ155" s="256" t="s">
        <v>558</v>
      </c>
      <c r="AR155" s="258"/>
      <c r="AS155" s="258"/>
      <c r="AT155" s="256" t="s">
        <v>326</v>
      </c>
      <c r="AU155"/>
    </row>
    <row r="156" spans="1:644" ht="12" customHeight="1" x14ac:dyDescent="0.35">
      <c r="A156" s="256" t="s">
        <v>587</v>
      </c>
      <c r="B156" s="256" t="s">
        <v>619</v>
      </c>
      <c r="C156" s="256" t="s">
        <v>620</v>
      </c>
      <c r="D156" s="257">
        <v>45565</v>
      </c>
      <c r="E156" s="256" t="s">
        <v>332</v>
      </c>
      <c r="F156" s="256" t="s">
        <v>333</v>
      </c>
      <c r="G156" s="256" t="s">
        <v>662</v>
      </c>
      <c r="H156" s="256" t="s">
        <v>554</v>
      </c>
      <c r="I156" s="256" t="s">
        <v>555</v>
      </c>
      <c r="J156" s="256" t="s">
        <v>556</v>
      </c>
      <c r="K156" s="256" t="s">
        <v>287</v>
      </c>
      <c r="L156" s="256" t="s">
        <v>656</v>
      </c>
      <c r="M156" s="256" t="s">
        <v>328</v>
      </c>
      <c r="N156" s="256" t="s">
        <v>447</v>
      </c>
      <c r="O156" s="256" t="s">
        <v>289</v>
      </c>
      <c r="P156" s="256" t="s">
        <v>443</v>
      </c>
      <c r="Q156" s="248">
        <v>63.72</v>
      </c>
      <c r="R156" s="256" t="s">
        <v>433</v>
      </c>
      <c r="S156" s="256" t="s">
        <v>657</v>
      </c>
      <c r="T156" s="256" t="s">
        <v>658</v>
      </c>
      <c r="U156" s="256" t="s">
        <v>659</v>
      </c>
      <c r="V156" s="256" t="s">
        <v>663</v>
      </c>
      <c r="W156" s="256"/>
      <c r="X156" s="258"/>
      <c r="Y156" s="258"/>
      <c r="Z156" s="258"/>
      <c r="AA156" s="256" t="s">
        <v>330</v>
      </c>
      <c r="AB156" s="258"/>
      <c r="AC156" s="258"/>
      <c r="AD156" s="258"/>
      <c r="AE156" s="258"/>
      <c r="AF156" s="258"/>
      <c r="AG156" s="258"/>
      <c r="AH156" s="258"/>
      <c r="AI156" s="258"/>
      <c r="AJ156" s="258"/>
      <c r="AK156" s="258"/>
      <c r="AL156" s="258"/>
      <c r="AM156" s="258"/>
      <c r="AN156" s="256" t="s">
        <v>558</v>
      </c>
      <c r="AO156" s="258"/>
      <c r="AP156" s="258"/>
      <c r="AQ156" s="256" t="s">
        <v>558</v>
      </c>
      <c r="AR156" s="258"/>
      <c r="AS156" s="258"/>
      <c r="AT156" s="256" t="s">
        <v>326</v>
      </c>
      <c r="AU156"/>
    </row>
    <row r="157" spans="1:644" ht="12" customHeight="1" x14ac:dyDescent="0.35">
      <c r="A157" s="256" t="s">
        <v>587</v>
      </c>
      <c r="B157" s="256" t="s">
        <v>619</v>
      </c>
      <c r="C157" s="256" t="s">
        <v>620</v>
      </c>
      <c r="D157" s="257">
        <v>45565</v>
      </c>
      <c r="E157" s="256" t="s">
        <v>332</v>
      </c>
      <c r="F157" s="256" t="s">
        <v>333</v>
      </c>
      <c r="G157" s="256" t="s">
        <v>662</v>
      </c>
      <c r="H157" s="256" t="s">
        <v>554</v>
      </c>
      <c r="I157" s="256" t="s">
        <v>555</v>
      </c>
      <c r="J157" s="256" t="s">
        <v>556</v>
      </c>
      <c r="K157" s="256" t="s">
        <v>287</v>
      </c>
      <c r="L157" s="256" t="s">
        <v>656</v>
      </c>
      <c r="M157" s="256" t="s">
        <v>328</v>
      </c>
      <c r="N157" s="256" t="s">
        <v>447</v>
      </c>
      <c r="O157" s="256" t="s">
        <v>289</v>
      </c>
      <c r="P157" s="256" t="s">
        <v>443</v>
      </c>
      <c r="Q157" s="248">
        <v>10</v>
      </c>
      <c r="R157" s="256" t="s">
        <v>432</v>
      </c>
      <c r="S157" s="256" t="s">
        <v>657</v>
      </c>
      <c r="T157" s="256" t="s">
        <v>658</v>
      </c>
      <c r="U157" s="256" t="s">
        <v>659</v>
      </c>
      <c r="V157" s="256" t="s">
        <v>663</v>
      </c>
      <c r="W157" s="256"/>
      <c r="X157" s="258"/>
      <c r="Y157" s="258"/>
      <c r="Z157" s="258"/>
      <c r="AA157" s="256" t="s">
        <v>330</v>
      </c>
      <c r="AB157" s="258"/>
      <c r="AC157" s="258"/>
      <c r="AD157" s="258"/>
      <c r="AE157" s="258"/>
      <c r="AF157" s="258"/>
      <c r="AG157" s="258"/>
      <c r="AH157" s="258"/>
      <c r="AI157" s="258"/>
      <c r="AJ157" s="258"/>
      <c r="AK157" s="258"/>
      <c r="AL157" s="258"/>
      <c r="AM157" s="258"/>
      <c r="AN157" s="256" t="s">
        <v>558</v>
      </c>
      <c r="AO157" s="258"/>
      <c r="AP157" s="258"/>
      <c r="AQ157" s="256" t="s">
        <v>558</v>
      </c>
      <c r="AR157" s="258"/>
      <c r="AS157" s="258"/>
      <c r="AT157" s="256" t="s">
        <v>326</v>
      </c>
      <c r="AU157"/>
    </row>
    <row r="158" spans="1:644" ht="12" customHeight="1" x14ac:dyDescent="0.35">
      <c r="A158" s="256" t="s">
        <v>587</v>
      </c>
      <c r="B158" s="256" t="s">
        <v>619</v>
      </c>
      <c r="C158" s="256" t="s">
        <v>620</v>
      </c>
      <c r="D158" s="257">
        <v>45565</v>
      </c>
      <c r="E158" s="256" t="s">
        <v>332</v>
      </c>
      <c r="F158" s="256" t="s">
        <v>333</v>
      </c>
      <c r="G158" s="256" t="s">
        <v>662</v>
      </c>
      <c r="H158" s="256" t="s">
        <v>554</v>
      </c>
      <c r="I158" s="256" t="s">
        <v>555</v>
      </c>
      <c r="J158" s="256" t="s">
        <v>556</v>
      </c>
      <c r="K158" s="256" t="s">
        <v>287</v>
      </c>
      <c r="L158" s="256" t="s">
        <v>656</v>
      </c>
      <c r="M158" s="256" t="s">
        <v>328</v>
      </c>
      <c r="N158" s="256" t="s">
        <v>447</v>
      </c>
      <c r="O158" s="256" t="s">
        <v>289</v>
      </c>
      <c r="P158" s="256" t="s">
        <v>443</v>
      </c>
      <c r="Q158" s="248">
        <v>10</v>
      </c>
      <c r="R158" s="256" t="s">
        <v>432</v>
      </c>
      <c r="S158" s="256" t="s">
        <v>657</v>
      </c>
      <c r="T158" s="256" t="s">
        <v>658</v>
      </c>
      <c r="U158" s="256" t="s">
        <v>659</v>
      </c>
      <c r="V158" s="256" t="s">
        <v>663</v>
      </c>
      <c r="W158" s="256"/>
      <c r="X158" s="258"/>
      <c r="Y158" s="258"/>
      <c r="Z158" s="258"/>
      <c r="AA158" s="256" t="s">
        <v>330</v>
      </c>
      <c r="AB158" s="258"/>
      <c r="AC158" s="258"/>
      <c r="AD158" s="258"/>
      <c r="AE158" s="258"/>
      <c r="AF158" s="258"/>
      <c r="AG158" s="258"/>
      <c r="AH158" s="258"/>
      <c r="AI158" s="258"/>
      <c r="AJ158" s="258"/>
      <c r="AK158" s="258"/>
      <c r="AL158" s="258"/>
      <c r="AM158" s="258"/>
      <c r="AN158" s="256" t="s">
        <v>558</v>
      </c>
      <c r="AO158" s="258"/>
      <c r="AP158" s="258"/>
      <c r="AQ158" s="256" t="s">
        <v>558</v>
      </c>
      <c r="AR158" s="258"/>
      <c r="AS158" s="258"/>
      <c r="AT158" s="256" t="s">
        <v>326</v>
      </c>
      <c r="AU158"/>
    </row>
    <row r="159" spans="1:644" ht="12" customHeight="1" x14ac:dyDescent="0.35">
      <c r="A159" s="256" t="s">
        <v>587</v>
      </c>
      <c r="B159" s="256" t="s">
        <v>776</v>
      </c>
      <c r="C159" s="235" t="s">
        <v>748</v>
      </c>
      <c r="D159" s="238">
        <v>45626</v>
      </c>
      <c r="E159" s="235" t="s">
        <v>332</v>
      </c>
      <c r="F159" s="235" t="s">
        <v>771</v>
      </c>
      <c r="G159" s="235" t="s">
        <v>772</v>
      </c>
      <c r="H159" s="235" t="s">
        <v>554</v>
      </c>
      <c r="I159" s="235" t="s">
        <v>555</v>
      </c>
      <c r="J159" s="235" t="s">
        <v>556</v>
      </c>
      <c r="K159" s="235" t="s">
        <v>287</v>
      </c>
      <c r="L159" s="235" t="s">
        <v>656</v>
      </c>
      <c r="M159" s="235" t="s">
        <v>328</v>
      </c>
      <c r="N159" s="235" t="s">
        <v>447</v>
      </c>
      <c r="O159" s="235" t="s">
        <v>289</v>
      </c>
      <c r="P159" s="235" t="s">
        <v>773</v>
      </c>
      <c r="Q159" s="236">
        <v>10</v>
      </c>
      <c r="R159" s="235" t="s">
        <v>774</v>
      </c>
      <c r="S159" s="256" t="s">
        <v>657</v>
      </c>
      <c r="T159" s="256" t="s">
        <v>658</v>
      </c>
      <c r="U159" s="256" t="s">
        <v>659</v>
      </c>
      <c r="V159" s="256" t="s">
        <v>779</v>
      </c>
      <c r="W159" s="256"/>
      <c r="X159" s="237"/>
      <c r="Y159" s="237"/>
      <c r="Z159" s="237"/>
      <c r="AA159" s="235" t="s">
        <v>330</v>
      </c>
      <c r="AB159" s="237"/>
      <c r="AC159" s="237"/>
      <c r="AD159" s="237"/>
      <c r="AE159" s="237"/>
      <c r="AF159" s="237"/>
      <c r="AG159" s="237"/>
      <c r="AH159" s="237"/>
      <c r="AI159" s="237"/>
      <c r="AJ159" s="237"/>
      <c r="AK159" s="237"/>
      <c r="AL159" s="237"/>
      <c r="AM159" s="237"/>
      <c r="AN159" s="235" t="s">
        <v>558</v>
      </c>
      <c r="AO159" s="237"/>
      <c r="AP159" s="237"/>
      <c r="AQ159" s="235" t="s">
        <v>558</v>
      </c>
      <c r="AR159" s="237"/>
      <c r="AS159" s="237"/>
      <c r="AT159" s="235" t="s">
        <v>326</v>
      </c>
      <c r="AU159"/>
    </row>
    <row r="160" spans="1:644" ht="12" customHeight="1" x14ac:dyDescent="0.35">
      <c r="A160" s="256" t="s">
        <v>587</v>
      </c>
      <c r="B160" s="256" t="s">
        <v>776</v>
      </c>
      <c r="C160" s="235" t="s">
        <v>748</v>
      </c>
      <c r="D160" s="238">
        <v>45626</v>
      </c>
      <c r="E160" s="235" t="s">
        <v>332</v>
      </c>
      <c r="F160" s="235" t="s">
        <v>771</v>
      </c>
      <c r="G160" s="235" t="s">
        <v>772</v>
      </c>
      <c r="H160" s="235" t="s">
        <v>554</v>
      </c>
      <c r="I160" s="235" t="s">
        <v>555</v>
      </c>
      <c r="J160" s="235" t="s">
        <v>556</v>
      </c>
      <c r="K160" s="235" t="s">
        <v>287</v>
      </c>
      <c r="L160" s="235" t="s">
        <v>656</v>
      </c>
      <c r="M160" s="235" t="s">
        <v>328</v>
      </c>
      <c r="N160" s="235" t="s">
        <v>447</v>
      </c>
      <c r="O160" s="235" t="s">
        <v>289</v>
      </c>
      <c r="P160" s="235" t="s">
        <v>773</v>
      </c>
      <c r="Q160" s="236">
        <v>10</v>
      </c>
      <c r="R160" s="235" t="s">
        <v>775</v>
      </c>
      <c r="S160" s="256" t="s">
        <v>657</v>
      </c>
      <c r="T160" s="256" t="s">
        <v>658</v>
      </c>
      <c r="U160" s="256" t="s">
        <v>659</v>
      </c>
      <c r="V160" s="256" t="s">
        <v>779</v>
      </c>
      <c r="W160" s="256"/>
      <c r="X160" s="237"/>
      <c r="Y160" s="237"/>
      <c r="Z160" s="237"/>
      <c r="AA160" s="235" t="s">
        <v>330</v>
      </c>
      <c r="AB160" s="237"/>
      <c r="AC160" s="237"/>
      <c r="AD160" s="237"/>
      <c r="AE160" s="237"/>
      <c r="AF160" s="237"/>
      <c r="AG160" s="237"/>
      <c r="AH160" s="237"/>
      <c r="AI160" s="237"/>
      <c r="AJ160" s="237"/>
      <c r="AK160" s="237"/>
      <c r="AL160" s="237"/>
      <c r="AM160" s="237"/>
      <c r="AN160" s="235" t="s">
        <v>558</v>
      </c>
      <c r="AO160" s="237"/>
      <c r="AP160" s="237"/>
      <c r="AQ160" s="235" t="s">
        <v>558</v>
      </c>
      <c r="AR160" s="237"/>
      <c r="AS160" s="237"/>
      <c r="AT160" s="235" t="s">
        <v>326</v>
      </c>
      <c r="AU160"/>
    </row>
    <row r="161" spans="1:47" ht="12" customHeight="1" x14ac:dyDescent="0.35">
      <c r="A161" s="256" t="s">
        <v>587</v>
      </c>
      <c r="B161" s="256" t="s">
        <v>776</v>
      </c>
      <c r="C161" s="235" t="s">
        <v>748</v>
      </c>
      <c r="D161" s="238">
        <v>45626</v>
      </c>
      <c r="E161" s="235" t="s">
        <v>332</v>
      </c>
      <c r="F161" s="235" t="s">
        <v>771</v>
      </c>
      <c r="G161" s="235" t="s">
        <v>772</v>
      </c>
      <c r="H161" s="235" t="s">
        <v>554</v>
      </c>
      <c r="I161" s="235" t="s">
        <v>555</v>
      </c>
      <c r="J161" s="235" t="s">
        <v>556</v>
      </c>
      <c r="K161" s="235" t="s">
        <v>287</v>
      </c>
      <c r="L161" s="235" t="s">
        <v>656</v>
      </c>
      <c r="M161" s="235" t="s">
        <v>328</v>
      </c>
      <c r="N161" s="235" t="s">
        <v>447</v>
      </c>
      <c r="O161" s="235" t="s">
        <v>289</v>
      </c>
      <c r="P161" s="235" t="s">
        <v>773</v>
      </c>
      <c r="Q161" s="236">
        <v>10</v>
      </c>
      <c r="R161" s="235" t="s">
        <v>774</v>
      </c>
      <c r="S161" s="256" t="s">
        <v>657</v>
      </c>
      <c r="T161" s="256" t="s">
        <v>658</v>
      </c>
      <c r="U161" s="256" t="s">
        <v>659</v>
      </c>
      <c r="V161" s="256" t="s">
        <v>779</v>
      </c>
      <c r="W161" s="256"/>
      <c r="X161" s="237"/>
      <c r="Y161" s="237"/>
      <c r="Z161" s="237"/>
      <c r="AA161" s="235" t="s">
        <v>330</v>
      </c>
      <c r="AB161" s="237"/>
      <c r="AC161" s="237"/>
      <c r="AD161" s="237"/>
      <c r="AE161" s="237"/>
      <c r="AF161" s="237"/>
      <c r="AG161" s="237"/>
      <c r="AH161" s="237"/>
      <c r="AI161" s="237"/>
      <c r="AJ161" s="237"/>
      <c r="AK161" s="237"/>
      <c r="AL161" s="237"/>
      <c r="AM161" s="237"/>
      <c r="AN161" s="235" t="s">
        <v>558</v>
      </c>
      <c r="AO161" s="237"/>
      <c r="AP161" s="237"/>
      <c r="AQ161" s="235" t="s">
        <v>558</v>
      </c>
      <c r="AR161" s="237"/>
      <c r="AS161" s="237"/>
      <c r="AT161" s="235" t="s">
        <v>326</v>
      </c>
      <c r="AU161"/>
    </row>
    <row r="162" spans="1:47" ht="12" customHeight="1" x14ac:dyDescent="0.35">
      <c r="A162" s="256" t="s">
        <v>587</v>
      </c>
      <c r="B162" s="256" t="s">
        <v>776</v>
      </c>
      <c r="C162" s="235" t="s">
        <v>748</v>
      </c>
      <c r="D162" s="238">
        <v>45626</v>
      </c>
      <c r="E162" s="235" t="s">
        <v>332</v>
      </c>
      <c r="F162" s="235" t="s">
        <v>771</v>
      </c>
      <c r="G162" s="235" t="s">
        <v>772</v>
      </c>
      <c r="H162" s="235" t="s">
        <v>554</v>
      </c>
      <c r="I162" s="235" t="s">
        <v>555</v>
      </c>
      <c r="J162" s="235" t="s">
        <v>556</v>
      </c>
      <c r="K162" s="235" t="s">
        <v>287</v>
      </c>
      <c r="L162" s="235" t="s">
        <v>656</v>
      </c>
      <c r="M162" s="235" t="s">
        <v>328</v>
      </c>
      <c r="N162" s="235" t="s">
        <v>447</v>
      </c>
      <c r="O162" s="235" t="s">
        <v>289</v>
      </c>
      <c r="P162" s="235" t="s">
        <v>773</v>
      </c>
      <c r="Q162" s="236">
        <v>24.46</v>
      </c>
      <c r="R162" s="235" t="s">
        <v>775</v>
      </c>
      <c r="S162" s="256" t="s">
        <v>657</v>
      </c>
      <c r="T162" s="256" t="s">
        <v>658</v>
      </c>
      <c r="U162" s="256" t="s">
        <v>659</v>
      </c>
      <c r="V162" s="256" t="s">
        <v>779</v>
      </c>
      <c r="W162" s="256"/>
      <c r="X162" s="237"/>
      <c r="Y162" s="237"/>
      <c r="Z162" s="237"/>
      <c r="AA162" s="235" t="s">
        <v>330</v>
      </c>
      <c r="AB162" s="237"/>
      <c r="AC162" s="237"/>
      <c r="AD162" s="237"/>
      <c r="AE162" s="237"/>
      <c r="AF162" s="237"/>
      <c r="AG162" s="237"/>
      <c r="AH162" s="237"/>
      <c r="AI162" s="237"/>
      <c r="AJ162" s="237"/>
      <c r="AK162" s="237"/>
      <c r="AL162" s="237"/>
      <c r="AM162" s="237"/>
      <c r="AN162" s="235" t="s">
        <v>558</v>
      </c>
      <c r="AO162" s="237"/>
      <c r="AP162" s="237"/>
      <c r="AQ162" s="235" t="s">
        <v>558</v>
      </c>
      <c r="AR162" s="237"/>
      <c r="AS162" s="237"/>
      <c r="AT162" s="235" t="s">
        <v>326</v>
      </c>
      <c r="AU162"/>
    </row>
    <row r="163" spans="1:47" ht="12" customHeight="1" x14ac:dyDescent="0.35">
      <c r="A163" s="256" t="s">
        <v>587</v>
      </c>
      <c r="B163" s="256" t="s">
        <v>863</v>
      </c>
      <c r="C163" s="235" t="s">
        <v>844</v>
      </c>
      <c r="D163" s="238">
        <v>45657</v>
      </c>
      <c r="E163" s="235" t="s">
        <v>332</v>
      </c>
      <c r="F163" s="235" t="s">
        <v>771</v>
      </c>
      <c r="G163" s="235" t="s">
        <v>861</v>
      </c>
      <c r="H163" s="235" t="s">
        <v>554</v>
      </c>
      <c r="I163" s="235" t="s">
        <v>555</v>
      </c>
      <c r="J163" s="235" t="s">
        <v>556</v>
      </c>
      <c r="K163" s="235" t="s">
        <v>287</v>
      </c>
      <c r="L163" s="235" t="s">
        <v>656</v>
      </c>
      <c r="M163" s="235" t="s">
        <v>328</v>
      </c>
      <c r="N163" s="235" t="s">
        <v>447</v>
      </c>
      <c r="O163" s="235" t="s">
        <v>289</v>
      </c>
      <c r="P163" s="235" t="s">
        <v>862</v>
      </c>
      <c r="Q163" s="236">
        <v>10</v>
      </c>
      <c r="R163" s="235" t="s">
        <v>774</v>
      </c>
      <c r="S163" s="256" t="s">
        <v>657</v>
      </c>
      <c r="T163" s="256" t="s">
        <v>658</v>
      </c>
      <c r="U163" s="256" t="s">
        <v>659</v>
      </c>
      <c r="V163" s="256" t="s">
        <v>864</v>
      </c>
      <c r="W163" s="235"/>
      <c r="X163" s="237"/>
      <c r="Y163" s="237"/>
      <c r="Z163" s="237"/>
      <c r="AA163" s="235" t="s">
        <v>330</v>
      </c>
      <c r="AB163" s="237"/>
      <c r="AC163" s="237"/>
      <c r="AD163" s="237"/>
      <c r="AE163" s="237"/>
      <c r="AF163" s="237"/>
      <c r="AG163" s="237"/>
      <c r="AH163" s="237"/>
      <c r="AI163" s="237"/>
      <c r="AJ163" s="237"/>
      <c r="AK163" s="237"/>
      <c r="AL163" s="237"/>
      <c r="AM163" s="237"/>
      <c r="AN163" s="235" t="s">
        <v>558</v>
      </c>
      <c r="AO163" s="237"/>
      <c r="AP163" s="237"/>
      <c r="AQ163" s="235" t="s">
        <v>558</v>
      </c>
      <c r="AR163" s="237"/>
      <c r="AS163" s="237"/>
      <c r="AT163" s="235" t="s">
        <v>326</v>
      </c>
      <c r="AU163"/>
    </row>
    <row r="164" spans="1:47" ht="12" customHeight="1" x14ac:dyDescent="0.35">
      <c r="A164" s="256" t="s">
        <v>587</v>
      </c>
      <c r="B164" s="256" t="s">
        <v>863</v>
      </c>
      <c r="C164" s="235" t="s">
        <v>844</v>
      </c>
      <c r="D164" s="238">
        <v>45657</v>
      </c>
      <c r="E164" s="235" t="s">
        <v>332</v>
      </c>
      <c r="F164" s="235" t="s">
        <v>771</v>
      </c>
      <c r="G164" s="235" t="s">
        <v>861</v>
      </c>
      <c r="H164" s="235" t="s">
        <v>554</v>
      </c>
      <c r="I164" s="235" t="s">
        <v>555</v>
      </c>
      <c r="J164" s="235" t="s">
        <v>556</v>
      </c>
      <c r="K164" s="235" t="s">
        <v>287</v>
      </c>
      <c r="L164" s="235" t="s">
        <v>656</v>
      </c>
      <c r="M164" s="235" t="s">
        <v>328</v>
      </c>
      <c r="N164" s="235" t="s">
        <v>447</v>
      </c>
      <c r="O164" s="235" t="s">
        <v>289</v>
      </c>
      <c r="P164" s="235" t="s">
        <v>862</v>
      </c>
      <c r="Q164" s="236">
        <v>24.46</v>
      </c>
      <c r="R164" s="235" t="s">
        <v>775</v>
      </c>
      <c r="S164" s="256" t="s">
        <v>657</v>
      </c>
      <c r="T164" s="256" t="s">
        <v>658</v>
      </c>
      <c r="U164" s="256" t="s">
        <v>659</v>
      </c>
      <c r="V164" s="256" t="s">
        <v>864</v>
      </c>
      <c r="W164" s="235"/>
      <c r="X164" s="237"/>
      <c r="Y164" s="237"/>
      <c r="Z164" s="237"/>
      <c r="AA164" s="235" t="s">
        <v>330</v>
      </c>
      <c r="AB164" s="237"/>
      <c r="AC164" s="237"/>
      <c r="AD164" s="237"/>
      <c r="AE164" s="237"/>
      <c r="AF164" s="237"/>
      <c r="AG164" s="237"/>
      <c r="AH164" s="237"/>
      <c r="AI164" s="237"/>
      <c r="AJ164" s="237"/>
      <c r="AK164" s="237"/>
      <c r="AL164" s="237"/>
      <c r="AM164" s="237"/>
      <c r="AN164" s="235" t="s">
        <v>558</v>
      </c>
      <c r="AO164" s="237"/>
      <c r="AP164" s="237"/>
      <c r="AQ164" s="235" t="s">
        <v>558</v>
      </c>
      <c r="AR164" s="237"/>
      <c r="AS164" s="237"/>
      <c r="AT164" s="235" t="s">
        <v>326</v>
      </c>
      <c r="AU164"/>
    </row>
    <row r="165" spans="1:47" ht="12" customHeight="1" x14ac:dyDescent="0.35">
      <c r="A165" s="256" t="s">
        <v>587</v>
      </c>
      <c r="B165" s="256" t="s">
        <v>863</v>
      </c>
      <c r="C165" s="235" t="s">
        <v>844</v>
      </c>
      <c r="D165" s="238">
        <v>45644</v>
      </c>
      <c r="E165" s="235" t="s">
        <v>293</v>
      </c>
      <c r="F165" s="235" t="s">
        <v>294</v>
      </c>
      <c r="G165" s="235" t="s">
        <v>852</v>
      </c>
      <c r="H165" s="235" t="s">
        <v>554</v>
      </c>
      <c r="I165" s="235" t="s">
        <v>555</v>
      </c>
      <c r="J165" s="235" t="s">
        <v>556</v>
      </c>
      <c r="K165" s="235" t="s">
        <v>287</v>
      </c>
      <c r="L165" s="235" t="s">
        <v>557</v>
      </c>
      <c r="M165" s="235" t="s">
        <v>316</v>
      </c>
      <c r="N165" s="235" t="s">
        <v>447</v>
      </c>
      <c r="O165" s="235" t="s">
        <v>289</v>
      </c>
      <c r="P165" s="235" t="s">
        <v>853</v>
      </c>
      <c r="Q165" s="236">
        <v>8.1999999999999993</v>
      </c>
      <c r="R165" s="235" t="s">
        <v>751</v>
      </c>
      <c r="S165" s="256" t="s">
        <v>777</v>
      </c>
      <c r="T165" s="314" t="s">
        <v>823</v>
      </c>
      <c r="U165" s="256" t="s">
        <v>200</v>
      </c>
      <c r="V165" s="256" t="s">
        <v>200</v>
      </c>
      <c r="W165" s="235"/>
      <c r="X165" s="235" t="s">
        <v>854</v>
      </c>
      <c r="Y165" s="237"/>
      <c r="Z165" s="237"/>
      <c r="AA165" s="235" t="s">
        <v>291</v>
      </c>
      <c r="AB165" s="235" t="s">
        <v>439</v>
      </c>
      <c r="AC165" s="235" t="s">
        <v>305</v>
      </c>
      <c r="AD165" s="235" t="s">
        <v>296</v>
      </c>
      <c r="AE165" s="237"/>
      <c r="AF165" s="237"/>
      <c r="AG165" s="237"/>
      <c r="AH165" s="235" t="s">
        <v>854</v>
      </c>
      <c r="AI165" s="238">
        <v>45644</v>
      </c>
      <c r="AJ165" s="237"/>
      <c r="AK165" s="237"/>
      <c r="AL165" s="237"/>
      <c r="AM165" s="237"/>
      <c r="AN165" s="235" t="s">
        <v>558</v>
      </c>
      <c r="AO165" s="237"/>
      <c r="AP165" s="237"/>
      <c r="AQ165" s="235" t="s">
        <v>558</v>
      </c>
      <c r="AR165" s="237"/>
      <c r="AS165" s="237"/>
      <c r="AT165" s="235" t="s">
        <v>285</v>
      </c>
      <c r="AU165"/>
    </row>
    <row r="166" spans="1:47" ht="12" customHeight="1" x14ac:dyDescent="0.35">
      <c r="A166" s="256" t="s">
        <v>587</v>
      </c>
      <c r="B166" s="256" t="s">
        <v>863</v>
      </c>
      <c r="C166" s="235" t="s">
        <v>844</v>
      </c>
      <c r="D166" s="238">
        <v>45644</v>
      </c>
      <c r="E166" s="235" t="s">
        <v>293</v>
      </c>
      <c r="F166" s="235" t="s">
        <v>294</v>
      </c>
      <c r="G166" s="235" t="s">
        <v>852</v>
      </c>
      <c r="H166" s="235" t="s">
        <v>554</v>
      </c>
      <c r="I166" s="235" t="s">
        <v>555</v>
      </c>
      <c r="J166" s="235" t="s">
        <v>556</v>
      </c>
      <c r="K166" s="235" t="s">
        <v>287</v>
      </c>
      <c r="L166" s="235" t="s">
        <v>557</v>
      </c>
      <c r="M166" s="235" t="s">
        <v>316</v>
      </c>
      <c r="N166" s="235" t="s">
        <v>447</v>
      </c>
      <c r="O166" s="235" t="s">
        <v>289</v>
      </c>
      <c r="P166" s="235" t="s">
        <v>853</v>
      </c>
      <c r="Q166" s="236">
        <v>11.2</v>
      </c>
      <c r="R166" s="235" t="s">
        <v>753</v>
      </c>
      <c r="S166" s="256" t="s">
        <v>777</v>
      </c>
      <c r="T166" s="314" t="s">
        <v>823</v>
      </c>
      <c r="U166" s="256" t="s">
        <v>200</v>
      </c>
      <c r="V166" s="256" t="s">
        <v>200</v>
      </c>
      <c r="W166" s="235"/>
      <c r="X166" s="235" t="s">
        <v>854</v>
      </c>
      <c r="Y166" s="237"/>
      <c r="Z166" s="237"/>
      <c r="AA166" s="235" t="s">
        <v>291</v>
      </c>
      <c r="AB166" s="235" t="s">
        <v>439</v>
      </c>
      <c r="AC166" s="235" t="s">
        <v>305</v>
      </c>
      <c r="AD166" s="235" t="s">
        <v>296</v>
      </c>
      <c r="AE166" s="237"/>
      <c r="AF166" s="237"/>
      <c r="AG166" s="237"/>
      <c r="AH166" s="235" t="s">
        <v>854</v>
      </c>
      <c r="AI166" s="238">
        <v>45644</v>
      </c>
      <c r="AJ166" s="237"/>
      <c r="AK166" s="237"/>
      <c r="AL166" s="237"/>
      <c r="AM166" s="237"/>
      <c r="AN166" s="235" t="s">
        <v>558</v>
      </c>
      <c r="AO166" s="237"/>
      <c r="AP166" s="237"/>
      <c r="AQ166" s="235" t="s">
        <v>558</v>
      </c>
      <c r="AR166" s="237"/>
      <c r="AS166" s="237"/>
      <c r="AT166" s="235" t="s">
        <v>285</v>
      </c>
      <c r="AU166"/>
    </row>
    <row r="167" spans="1:47" ht="12" customHeight="1" x14ac:dyDescent="0.35">
      <c r="A167" s="256" t="s">
        <v>587</v>
      </c>
      <c r="B167" s="256" t="s">
        <v>863</v>
      </c>
      <c r="C167" s="235" t="s">
        <v>844</v>
      </c>
      <c r="D167" s="238">
        <v>45644</v>
      </c>
      <c r="E167" s="235" t="s">
        <v>293</v>
      </c>
      <c r="F167" s="235" t="s">
        <v>294</v>
      </c>
      <c r="G167" s="235" t="s">
        <v>852</v>
      </c>
      <c r="H167" s="235" t="s">
        <v>554</v>
      </c>
      <c r="I167" s="235" t="s">
        <v>555</v>
      </c>
      <c r="J167" s="235" t="s">
        <v>556</v>
      </c>
      <c r="K167" s="235" t="s">
        <v>287</v>
      </c>
      <c r="L167" s="235" t="s">
        <v>557</v>
      </c>
      <c r="M167" s="235" t="s">
        <v>316</v>
      </c>
      <c r="N167" s="235" t="s">
        <v>447</v>
      </c>
      <c r="O167" s="235" t="s">
        <v>289</v>
      </c>
      <c r="P167" s="235" t="s">
        <v>853</v>
      </c>
      <c r="Q167" s="236">
        <v>8.1999999999999993</v>
      </c>
      <c r="R167" s="235" t="s">
        <v>756</v>
      </c>
      <c r="S167" s="256" t="s">
        <v>867</v>
      </c>
      <c r="T167" s="314" t="s">
        <v>868</v>
      </c>
      <c r="U167" s="256" t="s">
        <v>200</v>
      </c>
      <c r="V167" s="256" t="s">
        <v>200</v>
      </c>
      <c r="W167" s="235"/>
      <c r="X167" s="235" t="s">
        <v>854</v>
      </c>
      <c r="Y167" s="237"/>
      <c r="Z167" s="237"/>
      <c r="AA167" s="235" t="s">
        <v>291</v>
      </c>
      <c r="AB167" s="235" t="s">
        <v>439</v>
      </c>
      <c r="AC167" s="235" t="s">
        <v>305</v>
      </c>
      <c r="AD167" s="235" t="s">
        <v>296</v>
      </c>
      <c r="AE167" s="237"/>
      <c r="AF167" s="237"/>
      <c r="AG167" s="237"/>
      <c r="AH167" s="235" t="s">
        <v>854</v>
      </c>
      <c r="AI167" s="238">
        <v>45644</v>
      </c>
      <c r="AJ167" s="237"/>
      <c r="AK167" s="237"/>
      <c r="AL167" s="237"/>
      <c r="AM167" s="237"/>
      <c r="AN167" s="235" t="s">
        <v>558</v>
      </c>
      <c r="AO167" s="237"/>
      <c r="AP167" s="237"/>
      <c r="AQ167" s="235" t="s">
        <v>558</v>
      </c>
      <c r="AR167" s="237"/>
      <c r="AS167" s="237"/>
      <c r="AT167" s="235" t="s">
        <v>285</v>
      </c>
      <c r="AU167"/>
    </row>
    <row r="168" spans="1:47" ht="12" customHeight="1" x14ac:dyDescent="0.35">
      <c r="A168" s="256" t="s">
        <v>587</v>
      </c>
      <c r="B168" s="256" t="s">
        <v>863</v>
      </c>
      <c r="C168" s="235" t="s">
        <v>844</v>
      </c>
      <c r="D168" s="238">
        <v>45636</v>
      </c>
      <c r="E168" s="235" t="s">
        <v>293</v>
      </c>
      <c r="F168" s="235" t="s">
        <v>294</v>
      </c>
      <c r="G168" s="235" t="s">
        <v>848</v>
      </c>
      <c r="H168" s="235" t="s">
        <v>554</v>
      </c>
      <c r="I168" s="235" t="s">
        <v>555</v>
      </c>
      <c r="J168" s="235" t="s">
        <v>556</v>
      </c>
      <c r="K168" s="235" t="s">
        <v>287</v>
      </c>
      <c r="L168" s="235" t="s">
        <v>597</v>
      </c>
      <c r="M168" s="235" t="s">
        <v>288</v>
      </c>
      <c r="N168" s="235" t="s">
        <v>447</v>
      </c>
      <c r="O168" s="235" t="s">
        <v>289</v>
      </c>
      <c r="P168" s="235" t="s">
        <v>849</v>
      </c>
      <c r="Q168" s="236">
        <v>67.53</v>
      </c>
      <c r="R168" s="235" t="s">
        <v>850</v>
      </c>
      <c r="S168" s="256" t="s">
        <v>778</v>
      </c>
      <c r="T168" s="256" t="s">
        <v>901</v>
      </c>
      <c r="U168" s="256" t="s">
        <v>598</v>
      </c>
      <c r="V168" s="256" t="s">
        <v>893</v>
      </c>
      <c r="W168" s="235"/>
      <c r="X168" s="235" t="s">
        <v>851</v>
      </c>
      <c r="Y168" s="237"/>
      <c r="Z168" s="237"/>
      <c r="AA168" s="235" t="s">
        <v>291</v>
      </c>
      <c r="AB168" s="235" t="s">
        <v>440</v>
      </c>
      <c r="AC168" s="235" t="s">
        <v>295</v>
      </c>
      <c r="AD168" s="235" t="s">
        <v>296</v>
      </c>
      <c r="AE168" s="237"/>
      <c r="AF168" s="237"/>
      <c r="AG168" s="237"/>
      <c r="AH168" s="235" t="s">
        <v>851</v>
      </c>
      <c r="AI168" s="238">
        <v>45626</v>
      </c>
      <c r="AJ168" s="237"/>
      <c r="AK168" s="237"/>
      <c r="AL168" s="237"/>
      <c r="AM168" s="237"/>
      <c r="AN168" s="235" t="s">
        <v>558</v>
      </c>
      <c r="AO168" s="237"/>
      <c r="AP168" s="237"/>
      <c r="AQ168" s="235" t="s">
        <v>558</v>
      </c>
      <c r="AR168" s="237"/>
      <c r="AS168" s="237"/>
      <c r="AT168" s="235" t="s">
        <v>285</v>
      </c>
      <c r="AU168"/>
    </row>
    <row r="169" spans="1:47" ht="12" customHeight="1" x14ac:dyDescent="0.35">
      <c r="A169" s="256" t="s">
        <v>587</v>
      </c>
      <c r="B169" s="256" t="s">
        <v>863</v>
      </c>
      <c r="C169" s="235" t="s">
        <v>844</v>
      </c>
      <c r="D169" s="238">
        <v>45636</v>
      </c>
      <c r="E169" s="235" t="s">
        <v>293</v>
      </c>
      <c r="F169" s="235" t="s">
        <v>294</v>
      </c>
      <c r="G169" s="235" t="s">
        <v>848</v>
      </c>
      <c r="H169" s="235" t="s">
        <v>554</v>
      </c>
      <c r="I169" s="235" t="s">
        <v>555</v>
      </c>
      <c r="J169" s="235" t="s">
        <v>556</v>
      </c>
      <c r="K169" s="235" t="s">
        <v>287</v>
      </c>
      <c r="L169" s="235" t="s">
        <v>597</v>
      </c>
      <c r="M169" s="235" t="s">
        <v>288</v>
      </c>
      <c r="N169" s="235" t="s">
        <v>447</v>
      </c>
      <c r="O169" s="235" t="s">
        <v>289</v>
      </c>
      <c r="P169" s="235" t="s">
        <v>849</v>
      </c>
      <c r="Q169" s="236">
        <v>46.1</v>
      </c>
      <c r="R169" s="235" t="s">
        <v>850</v>
      </c>
      <c r="S169" s="256" t="s">
        <v>778</v>
      </c>
      <c r="T169" s="256" t="s">
        <v>901</v>
      </c>
      <c r="U169" s="256" t="s">
        <v>598</v>
      </c>
      <c r="V169" s="256" t="s">
        <v>894</v>
      </c>
      <c r="W169" s="235"/>
      <c r="X169" s="235" t="s">
        <v>851</v>
      </c>
      <c r="Y169" s="237"/>
      <c r="Z169" s="237"/>
      <c r="AA169" s="235" t="s">
        <v>291</v>
      </c>
      <c r="AB169" s="235" t="s">
        <v>440</v>
      </c>
      <c r="AC169" s="235" t="s">
        <v>295</v>
      </c>
      <c r="AD169" s="235" t="s">
        <v>296</v>
      </c>
      <c r="AE169" s="237"/>
      <c r="AF169" s="237"/>
      <c r="AG169" s="237"/>
      <c r="AH169" s="235" t="s">
        <v>851</v>
      </c>
      <c r="AI169" s="238">
        <v>45626</v>
      </c>
      <c r="AJ169" s="237"/>
      <c r="AK169" s="237"/>
      <c r="AL169" s="237"/>
      <c r="AM169" s="237"/>
      <c r="AN169" s="235" t="s">
        <v>558</v>
      </c>
      <c r="AO169" s="237"/>
      <c r="AP169" s="237"/>
      <c r="AQ169" s="235" t="s">
        <v>558</v>
      </c>
      <c r="AR169" s="237"/>
      <c r="AS169" s="237"/>
      <c r="AT169" s="235" t="s">
        <v>285</v>
      </c>
      <c r="AU169"/>
    </row>
    <row r="170" spans="1:47" ht="12" customHeight="1" x14ac:dyDescent="0.35">
      <c r="A170" s="256" t="s">
        <v>587</v>
      </c>
      <c r="B170" s="256" t="s">
        <v>863</v>
      </c>
      <c r="C170" s="235" t="s">
        <v>844</v>
      </c>
      <c r="D170" s="238">
        <v>45636</v>
      </c>
      <c r="E170" s="235" t="s">
        <v>293</v>
      </c>
      <c r="F170" s="235" t="s">
        <v>294</v>
      </c>
      <c r="G170" s="235" t="s">
        <v>848</v>
      </c>
      <c r="H170" s="235" t="s">
        <v>554</v>
      </c>
      <c r="I170" s="235" t="s">
        <v>555</v>
      </c>
      <c r="J170" s="235" t="s">
        <v>556</v>
      </c>
      <c r="K170" s="235" t="s">
        <v>287</v>
      </c>
      <c r="L170" s="235" t="s">
        <v>597</v>
      </c>
      <c r="M170" s="235" t="s">
        <v>288</v>
      </c>
      <c r="N170" s="235" t="s">
        <v>447</v>
      </c>
      <c r="O170" s="235" t="s">
        <v>289</v>
      </c>
      <c r="P170" s="235" t="s">
        <v>849</v>
      </c>
      <c r="Q170" s="236">
        <v>99.47</v>
      </c>
      <c r="R170" s="235" t="s">
        <v>850</v>
      </c>
      <c r="S170" s="256" t="s">
        <v>777</v>
      </c>
      <c r="T170" s="314" t="s">
        <v>823</v>
      </c>
      <c r="U170" s="256" t="s">
        <v>598</v>
      </c>
      <c r="V170" s="256" t="s">
        <v>895</v>
      </c>
      <c r="W170" s="235"/>
      <c r="X170" s="235" t="s">
        <v>851</v>
      </c>
      <c r="Y170" s="237"/>
      <c r="Z170" s="237"/>
      <c r="AA170" s="235" t="s">
        <v>291</v>
      </c>
      <c r="AB170" s="235" t="s">
        <v>440</v>
      </c>
      <c r="AC170" s="235" t="s">
        <v>295</v>
      </c>
      <c r="AD170" s="235" t="s">
        <v>296</v>
      </c>
      <c r="AE170" s="237"/>
      <c r="AF170" s="237"/>
      <c r="AG170" s="237"/>
      <c r="AH170" s="235" t="s">
        <v>851</v>
      </c>
      <c r="AI170" s="238">
        <v>45626</v>
      </c>
      <c r="AJ170" s="237"/>
      <c r="AK170" s="237"/>
      <c r="AL170" s="237"/>
      <c r="AM170" s="237"/>
      <c r="AN170" s="235" t="s">
        <v>558</v>
      </c>
      <c r="AO170" s="237"/>
      <c r="AP170" s="237"/>
      <c r="AQ170" s="235" t="s">
        <v>558</v>
      </c>
      <c r="AR170" s="237"/>
      <c r="AS170" s="237"/>
      <c r="AT170" s="235" t="s">
        <v>285</v>
      </c>
      <c r="AU170"/>
    </row>
    <row r="171" spans="1:47" ht="12" customHeight="1" x14ac:dyDescent="0.35">
      <c r="A171" s="256" t="s">
        <v>587</v>
      </c>
      <c r="B171" s="256" t="s">
        <v>863</v>
      </c>
      <c r="C171" s="235" t="s">
        <v>844</v>
      </c>
      <c r="D171" s="238">
        <v>45636</v>
      </c>
      <c r="E171" s="235" t="s">
        <v>293</v>
      </c>
      <c r="F171" s="235" t="s">
        <v>294</v>
      </c>
      <c r="G171" s="235" t="s">
        <v>848</v>
      </c>
      <c r="H171" s="235" t="s">
        <v>554</v>
      </c>
      <c r="I171" s="235" t="s">
        <v>555</v>
      </c>
      <c r="J171" s="235" t="s">
        <v>556</v>
      </c>
      <c r="K171" s="235" t="s">
        <v>287</v>
      </c>
      <c r="L171" s="235" t="s">
        <v>597</v>
      </c>
      <c r="M171" s="235" t="s">
        <v>288</v>
      </c>
      <c r="N171" s="235" t="s">
        <v>447</v>
      </c>
      <c r="O171" s="235" t="s">
        <v>289</v>
      </c>
      <c r="P171" s="235" t="s">
        <v>849</v>
      </c>
      <c r="Q171" s="236">
        <v>11.47</v>
      </c>
      <c r="R171" s="235" t="s">
        <v>850</v>
      </c>
      <c r="S171" s="256" t="s">
        <v>777</v>
      </c>
      <c r="T171" s="314" t="s">
        <v>823</v>
      </c>
      <c r="U171" s="256" t="s">
        <v>598</v>
      </c>
      <c r="V171" s="256" t="s">
        <v>896</v>
      </c>
      <c r="W171" s="235"/>
      <c r="X171" s="235" t="s">
        <v>851</v>
      </c>
      <c r="Y171" s="237"/>
      <c r="Z171" s="237"/>
      <c r="AA171" s="235" t="s">
        <v>291</v>
      </c>
      <c r="AB171" s="235" t="s">
        <v>440</v>
      </c>
      <c r="AC171" s="235" t="s">
        <v>295</v>
      </c>
      <c r="AD171" s="235" t="s">
        <v>296</v>
      </c>
      <c r="AE171" s="237"/>
      <c r="AF171" s="237"/>
      <c r="AG171" s="237"/>
      <c r="AH171" s="235" t="s">
        <v>851</v>
      </c>
      <c r="AI171" s="238">
        <v>45626</v>
      </c>
      <c r="AJ171" s="237"/>
      <c r="AK171" s="237"/>
      <c r="AL171" s="237"/>
      <c r="AM171" s="237"/>
      <c r="AN171" s="235" t="s">
        <v>558</v>
      </c>
      <c r="AO171" s="237"/>
      <c r="AP171" s="237"/>
      <c r="AQ171" s="235" t="s">
        <v>558</v>
      </c>
      <c r="AR171" s="237"/>
      <c r="AS171" s="237"/>
      <c r="AT171" s="235" t="s">
        <v>285</v>
      </c>
      <c r="AU171"/>
    </row>
    <row r="172" spans="1:47" ht="12" customHeight="1" x14ac:dyDescent="0.35">
      <c r="A172" s="256" t="s">
        <v>587</v>
      </c>
      <c r="B172" s="256" t="s">
        <v>863</v>
      </c>
      <c r="C172" s="235" t="s">
        <v>844</v>
      </c>
      <c r="D172" s="238">
        <v>45636</v>
      </c>
      <c r="E172" s="235" t="s">
        <v>293</v>
      </c>
      <c r="F172" s="235" t="s">
        <v>294</v>
      </c>
      <c r="G172" s="235" t="s">
        <v>848</v>
      </c>
      <c r="H172" s="235" t="s">
        <v>554</v>
      </c>
      <c r="I172" s="235" t="s">
        <v>555</v>
      </c>
      <c r="J172" s="235" t="s">
        <v>556</v>
      </c>
      <c r="K172" s="235" t="s">
        <v>287</v>
      </c>
      <c r="L172" s="235" t="s">
        <v>597</v>
      </c>
      <c r="M172" s="235" t="s">
        <v>288</v>
      </c>
      <c r="N172" s="235" t="s">
        <v>447</v>
      </c>
      <c r="O172" s="235" t="s">
        <v>289</v>
      </c>
      <c r="P172" s="235" t="s">
        <v>849</v>
      </c>
      <c r="Q172" s="236">
        <v>90.49</v>
      </c>
      <c r="R172" s="235" t="s">
        <v>850</v>
      </c>
      <c r="S172" s="256" t="s">
        <v>777</v>
      </c>
      <c r="T172" s="314" t="s">
        <v>823</v>
      </c>
      <c r="U172" s="256" t="s">
        <v>598</v>
      </c>
      <c r="V172" s="256" t="s">
        <v>897</v>
      </c>
      <c r="W172" s="235"/>
      <c r="X172" s="235" t="s">
        <v>851</v>
      </c>
      <c r="Y172" s="237"/>
      <c r="Z172" s="237"/>
      <c r="AA172" s="235" t="s">
        <v>291</v>
      </c>
      <c r="AB172" s="235" t="s">
        <v>440</v>
      </c>
      <c r="AC172" s="235" t="s">
        <v>295</v>
      </c>
      <c r="AD172" s="235" t="s">
        <v>296</v>
      </c>
      <c r="AE172" s="237"/>
      <c r="AF172" s="237"/>
      <c r="AG172" s="237"/>
      <c r="AH172" s="235" t="s">
        <v>851</v>
      </c>
      <c r="AI172" s="238">
        <v>45626</v>
      </c>
      <c r="AJ172" s="237"/>
      <c r="AK172" s="237"/>
      <c r="AL172" s="237"/>
      <c r="AM172" s="237"/>
      <c r="AN172" s="235" t="s">
        <v>558</v>
      </c>
      <c r="AO172" s="237"/>
      <c r="AP172" s="237"/>
      <c r="AQ172" s="235" t="s">
        <v>558</v>
      </c>
      <c r="AR172" s="237"/>
      <c r="AS172" s="237"/>
      <c r="AT172" s="235" t="s">
        <v>285</v>
      </c>
      <c r="AU172"/>
    </row>
    <row r="173" spans="1:47" ht="12" customHeight="1" x14ac:dyDescent="0.35">
      <c r="A173" s="256" t="s">
        <v>587</v>
      </c>
      <c r="B173" s="256" t="s">
        <v>863</v>
      </c>
      <c r="C173" s="235" t="s">
        <v>844</v>
      </c>
      <c r="D173" s="238">
        <v>45636</v>
      </c>
      <c r="E173" s="235" t="s">
        <v>293</v>
      </c>
      <c r="F173" s="235" t="s">
        <v>294</v>
      </c>
      <c r="G173" s="235" t="s">
        <v>848</v>
      </c>
      <c r="H173" s="235" t="s">
        <v>554</v>
      </c>
      <c r="I173" s="235" t="s">
        <v>555</v>
      </c>
      <c r="J173" s="235" t="s">
        <v>556</v>
      </c>
      <c r="K173" s="235" t="s">
        <v>287</v>
      </c>
      <c r="L173" s="235" t="s">
        <v>597</v>
      </c>
      <c r="M173" s="235" t="s">
        <v>288</v>
      </c>
      <c r="N173" s="235" t="s">
        <v>447</v>
      </c>
      <c r="O173" s="235" t="s">
        <v>289</v>
      </c>
      <c r="P173" s="235" t="s">
        <v>849</v>
      </c>
      <c r="Q173" s="236">
        <v>73.739999999999995</v>
      </c>
      <c r="R173" s="235" t="s">
        <v>850</v>
      </c>
      <c r="S173" s="256" t="s">
        <v>777</v>
      </c>
      <c r="T173" s="314" t="s">
        <v>823</v>
      </c>
      <c r="U173" s="256" t="s">
        <v>598</v>
      </c>
      <c r="V173" s="256" t="s">
        <v>898</v>
      </c>
      <c r="W173" s="235"/>
      <c r="X173" s="235" t="s">
        <v>851</v>
      </c>
      <c r="Y173" s="237"/>
      <c r="Z173" s="237"/>
      <c r="AA173" s="235" t="s">
        <v>291</v>
      </c>
      <c r="AB173" s="235" t="s">
        <v>440</v>
      </c>
      <c r="AC173" s="235" t="s">
        <v>295</v>
      </c>
      <c r="AD173" s="235" t="s">
        <v>296</v>
      </c>
      <c r="AE173" s="237"/>
      <c r="AF173" s="237"/>
      <c r="AG173" s="237"/>
      <c r="AH173" s="235" t="s">
        <v>851</v>
      </c>
      <c r="AI173" s="238">
        <v>45626</v>
      </c>
      <c r="AJ173" s="237"/>
      <c r="AK173" s="237"/>
      <c r="AL173" s="237"/>
      <c r="AM173" s="237"/>
      <c r="AN173" s="235" t="s">
        <v>558</v>
      </c>
      <c r="AO173" s="237"/>
      <c r="AP173" s="237"/>
      <c r="AQ173" s="235" t="s">
        <v>558</v>
      </c>
      <c r="AR173" s="237"/>
      <c r="AS173" s="237"/>
      <c r="AT173" s="235" t="s">
        <v>285</v>
      </c>
      <c r="AU173"/>
    </row>
    <row r="174" spans="1:47" ht="12" customHeight="1" x14ac:dyDescent="0.35">
      <c r="A174" s="256" t="s">
        <v>587</v>
      </c>
      <c r="B174" s="256" t="s">
        <v>863</v>
      </c>
      <c r="C174" s="235" t="s">
        <v>844</v>
      </c>
      <c r="D174" s="238">
        <v>45636</v>
      </c>
      <c r="E174" s="235" t="s">
        <v>293</v>
      </c>
      <c r="F174" s="235" t="s">
        <v>294</v>
      </c>
      <c r="G174" s="235" t="s">
        <v>848</v>
      </c>
      <c r="H174" s="235" t="s">
        <v>554</v>
      </c>
      <c r="I174" s="235" t="s">
        <v>555</v>
      </c>
      <c r="J174" s="235" t="s">
        <v>556</v>
      </c>
      <c r="K174" s="235" t="s">
        <v>287</v>
      </c>
      <c r="L174" s="235" t="s">
        <v>597</v>
      </c>
      <c r="M174" s="235" t="s">
        <v>288</v>
      </c>
      <c r="N174" s="235" t="s">
        <v>447</v>
      </c>
      <c r="O174" s="235" t="s">
        <v>289</v>
      </c>
      <c r="P174" s="235" t="s">
        <v>849</v>
      </c>
      <c r="Q174" s="236">
        <v>66.86</v>
      </c>
      <c r="R174" s="235" t="s">
        <v>850</v>
      </c>
      <c r="S174" s="256" t="s">
        <v>867</v>
      </c>
      <c r="T174" s="314" t="s">
        <v>868</v>
      </c>
      <c r="U174" s="256" t="s">
        <v>598</v>
      </c>
      <c r="V174" s="256" t="s">
        <v>899</v>
      </c>
      <c r="W174" s="235"/>
      <c r="X174" s="235" t="s">
        <v>851</v>
      </c>
      <c r="Y174" s="237"/>
      <c r="Z174" s="237"/>
      <c r="AA174" s="235" t="s">
        <v>291</v>
      </c>
      <c r="AB174" s="235" t="s">
        <v>440</v>
      </c>
      <c r="AC174" s="235" t="s">
        <v>295</v>
      </c>
      <c r="AD174" s="235" t="s">
        <v>296</v>
      </c>
      <c r="AE174" s="237"/>
      <c r="AF174" s="237"/>
      <c r="AG174" s="237"/>
      <c r="AH174" s="235" t="s">
        <v>851</v>
      </c>
      <c r="AI174" s="238">
        <v>45626</v>
      </c>
      <c r="AJ174" s="237"/>
      <c r="AK174" s="237"/>
      <c r="AL174" s="237"/>
      <c r="AM174" s="237"/>
      <c r="AN174" s="235" t="s">
        <v>558</v>
      </c>
      <c r="AO174" s="237"/>
      <c r="AP174" s="237"/>
      <c r="AQ174" s="235" t="s">
        <v>558</v>
      </c>
      <c r="AR174" s="237"/>
      <c r="AS174" s="237"/>
      <c r="AT174" s="235" t="s">
        <v>285</v>
      </c>
      <c r="AU174"/>
    </row>
    <row r="175" spans="1:47" ht="12" customHeight="1" x14ac:dyDescent="0.35">
      <c r="A175" s="256" t="s">
        <v>587</v>
      </c>
      <c r="B175" s="256" t="s">
        <v>588</v>
      </c>
      <c r="C175" s="256" t="s">
        <v>589</v>
      </c>
      <c r="D175" s="257">
        <v>45516</v>
      </c>
      <c r="E175" s="256" t="s">
        <v>293</v>
      </c>
      <c r="F175" s="256" t="s">
        <v>294</v>
      </c>
      <c r="G175" s="256" t="s">
        <v>286</v>
      </c>
      <c r="H175" s="256" t="s">
        <v>554</v>
      </c>
      <c r="I175" s="256" t="s">
        <v>555</v>
      </c>
      <c r="J175" s="256" t="s">
        <v>556</v>
      </c>
      <c r="K175" s="256" t="s">
        <v>287</v>
      </c>
      <c r="L175" s="256" t="s">
        <v>597</v>
      </c>
      <c r="M175" s="256" t="s">
        <v>288</v>
      </c>
      <c r="N175" s="256" t="s">
        <v>447</v>
      </c>
      <c r="O175" s="256" t="s">
        <v>289</v>
      </c>
      <c r="P175" s="256" t="s">
        <v>290</v>
      </c>
      <c r="Q175" s="248">
        <v>0</v>
      </c>
      <c r="R175" s="256" t="s">
        <v>292</v>
      </c>
      <c r="S175" s="256" t="s">
        <v>664</v>
      </c>
      <c r="T175" s="256" t="s">
        <v>665</v>
      </c>
      <c r="U175" s="256" t="s">
        <v>598</v>
      </c>
      <c r="V175" s="256" t="s">
        <v>703</v>
      </c>
      <c r="W175" s="256"/>
      <c r="X175" s="256" t="s">
        <v>610</v>
      </c>
      <c r="Y175" s="258"/>
      <c r="Z175" s="258"/>
      <c r="AA175" s="256" t="s">
        <v>291</v>
      </c>
      <c r="AB175" s="256" t="s">
        <v>440</v>
      </c>
      <c r="AC175" s="256" t="s">
        <v>295</v>
      </c>
      <c r="AD175" s="256" t="s">
        <v>296</v>
      </c>
      <c r="AE175" s="258"/>
      <c r="AF175" s="258"/>
      <c r="AG175" s="258"/>
      <c r="AH175" s="256" t="s">
        <v>610</v>
      </c>
      <c r="AI175" s="257">
        <v>45504</v>
      </c>
      <c r="AJ175" s="258"/>
      <c r="AK175" s="258"/>
      <c r="AL175" s="258"/>
      <c r="AM175" s="258"/>
      <c r="AN175" s="256" t="s">
        <v>558</v>
      </c>
      <c r="AO175" s="258"/>
      <c r="AP175" s="258"/>
      <c r="AQ175" s="256" t="s">
        <v>558</v>
      </c>
      <c r="AR175" s="258"/>
      <c r="AS175" s="258"/>
      <c r="AT175" s="256" t="s">
        <v>285</v>
      </c>
      <c r="AU175"/>
    </row>
    <row r="176" spans="1:47" ht="12" customHeight="1" x14ac:dyDescent="0.35">
      <c r="A176" s="256" t="s">
        <v>587</v>
      </c>
      <c r="B176" s="256" t="s">
        <v>619</v>
      </c>
      <c r="C176" s="256" t="s">
        <v>620</v>
      </c>
      <c r="D176" s="257">
        <v>45548</v>
      </c>
      <c r="E176" s="256" t="s">
        <v>293</v>
      </c>
      <c r="F176" s="256" t="s">
        <v>294</v>
      </c>
      <c r="G176" s="256" t="s">
        <v>628</v>
      </c>
      <c r="H176" s="256" t="s">
        <v>554</v>
      </c>
      <c r="I176" s="256" t="s">
        <v>555</v>
      </c>
      <c r="J176" s="256" t="s">
        <v>556</v>
      </c>
      <c r="K176" s="256" t="s">
        <v>287</v>
      </c>
      <c r="L176" s="256" t="s">
        <v>597</v>
      </c>
      <c r="M176" s="256" t="s">
        <v>288</v>
      </c>
      <c r="N176" s="256" t="s">
        <v>447</v>
      </c>
      <c r="O176" s="256" t="s">
        <v>289</v>
      </c>
      <c r="P176" s="256" t="s">
        <v>444</v>
      </c>
      <c r="Q176" s="248">
        <v>0</v>
      </c>
      <c r="R176" s="256" t="s">
        <v>434</v>
      </c>
      <c r="S176" s="256" t="s">
        <v>664</v>
      </c>
      <c r="T176" s="256" t="s">
        <v>665</v>
      </c>
      <c r="U176" s="256" t="s">
        <v>598</v>
      </c>
      <c r="V176" s="256" t="s">
        <v>702</v>
      </c>
      <c r="W176" s="256"/>
      <c r="X176" s="256" t="s">
        <v>437</v>
      </c>
      <c r="Y176" s="258"/>
      <c r="Z176" s="258"/>
      <c r="AA176" s="256" t="s">
        <v>291</v>
      </c>
      <c r="AB176" s="256" t="s">
        <v>440</v>
      </c>
      <c r="AC176" s="256" t="s">
        <v>295</v>
      </c>
      <c r="AD176" s="256" t="s">
        <v>296</v>
      </c>
      <c r="AE176" s="258"/>
      <c r="AF176" s="258"/>
      <c r="AG176" s="258"/>
      <c r="AH176" s="256" t="s">
        <v>437</v>
      </c>
      <c r="AI176" s="257">
        <v>45535</v>
      </c>
      <c r="AJ176" s="258"/>
      <c r="AK176" s="258"/>
      <c r="AL176" s="258"/>
      <c r="AM176" s="258"/>
      <c r="AN176" s="256" t="s">
        <v>558</v>
      </c>
      <c r="AO176" s="258"/>
      <c r="AP176" s="258"/>
      <c r="AQ176" s="256" t="s">
        <v>558</v>
      </c>
      <c r="AR176" s="258"/>
      <c r="AS176" s="258"/>
      <c r="AT176" s="256" t="s">
        <v>285</v>
      </c>
      <c r="AU176"/>
    </row>
    <row r="177" spans="1:47" ht="12" customHeight="1" x14ac:dyDescent="0.35">
      <c r="A177" s="256" t="s">
        <v>587</v>
      </c>
      <c r="B177" s="256" t="s">
        <v>776</v>
      </c>
      <c r="C177" s="235" t="s">
        <v>748</v>
      </c>
      <c r="D177" s="238">
        <v>45603</v>
      </c>
      <c r="E177" s="235" t="s">
        <v>293</v>
      </c>
      <c r="F177" s="235" t="s">
        <v>294</v>
      </c>
      <c r="G177" s="235" t="s">
        <v>766</v>
      </c>
      <c r="H177" s="235" t="s">
        <v>554</v>
      </c>
      <c r="I177" s="235" t="s">
        <v>555</v>
      </c>
      <c r="J177" s="235" t="s">
        <v>556</v>
      </c>
      <c r="K177" s="235" t="s">
        <v>287</v>
      </c>
      <c r="L177" s="235" t="s">
        <v>597</v>
      </c>
      <c r="M177" s="235" t="s">
        <v>288</v>
      </c>
      <c r="N177" s="235" t="s">
        <v>447</v>
      </c>
      <c r="O177" s="235" t="s">
        <v>289</v>
      </c>
      <c r="P177" s="235" t="s">
        <v>767</v>
      </c>
      <c r="Q177" s="236">
        <v>0</v>
      </c>
      <c r="R177" s="235" t="s">
        <v>768</v>
      </c>
      <c r="S177" s="256" t="s">
        <v>664</v>
      </c>
      <c r="T177" s="256" t="s">
        <v>665</v>
      </c>
      <c r="U177" s="256" t="s">
        <v>598</v>
      </c>
      <c r="V177" s="256" t="s">
        <v>834</v>
      </c>
      <c r="W177" s="256"/>
      <c r="X177" s="235" t="s">
        <v>769</v>
      </c>
      <c r="Y177" s="237"/>
      <c r="Z177" s="237"/>
      <c r="AA177" s="235" t="s">
        <v>291</v>
      </c>
      <c r="AB177" s="235" t="s">
        <v>440</v>
      </c>
      <c r="AC177" s="235" t="s">
        <v>295</v>
      </c>
      <c r="AD177" s="235" t="s">
        <v>296</v>
      </c>
      <c r="AE177" s="237"/>
      <c r="AF177" s="237"/>
      <c r="AG177" s="237"/>
      <c r="AH177" s="235" t="s">
        <v>769</v>
      </c>
      <c r="AI177" s="238">
        <v>45596</v>
      </c>
      <c r="AJ177" s="237"/>
      <c r="AK177" s="237"/>
      <c r="AL177" s="237"/>
      <c r="AM177" s="237"/>
      <c r="AN177" s="235" t="s">
        <v>558</v>
      </c>
      <c r="AO177" s="237"/>
      <c r="AP177" s="237"/>
      <c r="AQ177" s="235" t="s">
        <v>558</v>
      </c>
      <c r="AR177" s="237"/>
      <c r="AS177" s="237"/>
      <c r="AT177" s="235" t="s">
        <v>285</v>
      </c>
      <c r="AU177"/>
    </row>
    <row r="178" spans="1:47" ht="12" customHeight="1" x14ac:dyDescent="0.35">
      <c r="A178" s="256" t="s">
        <v>587</v>
      </c>
      <c r="B178" s="256" t="s">
        <v>863</v>
      </c>
      <c r="C178" s="235" t="s">
        <v>844</v>
      </c>
      <c r="D178" s="238">
        <v>45636</v>
      </c>
      <c r="E178" s="235" t="s">
        <v>293</v>
      </c>
      <c r="F178" s="235" t="s">
        <v>294</v>
      </c>
      <c r="G178" s="235" t="s">
        <v>848</v>
      </c>
      <c r="H178" s="235" t="s">
        <v>554</v>
      </c>
      <c r="I178" s="235" t="s">
        <v>555</v>
      </c>
      <c r="J178" s="235" t="s">
        <v>556</v>
      </c>
      <c r="K178" s="235" t="s">
        <v>287</v>
      </c>
      <c r="L178" s="235" t="s">
        <v>597</v>
      </c>
      <c r="M178" s="235" t="s">
        <v>288</v>
      </c>
      <c r="N178" s="235" t="s">
        <v>447</v>
      </c>
      <c r="O178" s="235" t="s">
        <v>289</v>
      </c>
      <c r="P178" s="235" t="s">
        <v>849</v>
      </c>
      <c r="Q178" s="236">
        <v>0</v>
      </c>
      <c r="R178" s="235" t="s">
        <v>850</v>
      </c>
      <c r="S178" s="256" t="s">
        <v>664</v>
      </c>
      <c r="T178" s="256" t="s">
        <v>665</v>
      </c>
      <c r="U178" s="256" t="s">
        <v>598</v>
      </c>
      <c r="V178" s="256" t="s">
        <v>890</v>
      </c>
      <c r="W178" s="235"/>
      <c r="X178" s="235" t="s">
        <v>851</v>
      </c>
      <c r="Y178" s="237"/>
      <c r="Z178" s="237"/>
      <c r="AA178" s="235" t="s">
        <v>291</v>
      </c>
      <c r="AB178" s="235" t="s">
        <v>440</v>
      </c>
      <c r="AC178" s="235" t="s">
        <v>295</v>
      </c>
      <c r="AD178" s="235" t="s">
        <v>296</v>
      </c>
      <c r="AE178" s="237"/>
      <c r="AF178" s="237"/>
      <c r="AG178" s="237"/>
      <c r="AH178" s="235" t="s">
        <v>851</v>
      </c>
      <c r="AI178" s="238">
        <v>45626</v>
      </c>
      <c r="AJ178" s="237"/>
      <c r="AK178" s="237"/>
      <c r="AL178" s="237"/>
      <c r="AM178" s="237"/>
      <c r="AN178" s="235" t="s">
        <v>558</v>
      </c>
      <c r="AO178" s="237"/>
      <c r="AP178" s="237"/>
      <c r="AQ178" s="235" t="s">
        <v>558</v>
      </c>
      <c r="AR178" s="237"/>
      <c r="AS178" s="237"/>
      <c r="AT178" s="235" t="s">
        <v>285</v>
      </c>
      <c r="AU178"/>
    </row>
    <row r="179" spans="1:47" ht="12" customHeight="1" x14ac:dyDescent="0.35">
      <c r="A179" s="256" t="s">
        <v>587</v>
      </c>
      <c r="B179" s="256" t="s">
        <v>609</v>
      </c>
      <c r="C179" s="256" t="s">
        <v>487</v>
      </c>
      <c r="D179" s="257">
        <v>45573</v>
      </c>
      <c r="E179" s="256" t="s">
        <v>293</v>
      </c>
      <c r="F179" s="256" t="s">
        <v>294</v>
      </c>
      <c r="G179" s="256" t="s">
        <v>493</v>
      </c>
      <c r="H179" s="256" t="s">
        <v>554</v>
      </c>
      <c r="I179" s="256" t="s">
        <v>555</v>
      </c>
      <c r="J179" s="256" t="s">
        <v>556</v>
      </c>
      <c r="K179" s="256" t="s">
        <v>287</v>
      </c>
      <c r="L179" s="256" t="s">
        <v>597</v>
      </c>
      <c r="M179" s="256" t="s">
        <v>288</v>
      </c>
      <c r="N179" s="256" t="s">
        <v>447</v>
      </c>
      <c r="O179" s="256" t="s">
        <v>289</v>
      </c>
      <c r="P179" s="256" t="s">
        <v>494</v>
      </c>
      <c r="Q179" s="248">
        <v>77.86</v>
      </c>
      <c r="R179" s="256" t="s">
        <v>495</v>
      </c>
      <c r="S179" s="256" t="s">
        <v>666</v>
      </c>
      <c r="T179" s="256" t="s">
        <v>665</v>
      </c>
      <c r="U179" s="256" t="s">
        <v>598</v>
      </c>
      <c r="V179" s="256" t="s">
        <v>704</v>
      </c>
      <c r="W179" s="256"/>
      <c r="X179" s="256" t="s">
        <v>496</v>
      </c>
      <c r="Y179" s="258"/>
      <c r="Z179" s="258"/>
      <c r="AA179" s="256" t="s">
        <v>291</v>
      </c>
      <c r="AB179" s="256" t="s">
        <v>440</v>
      </c>
      <c r="AC179" s="256" t="s">
        <v>295</v>
      </c>
      <c r="AD179" s="256" t="s">
        <v>296</v>
      </c>
      <c r="AE179" s="258"/>
      <c r="AF179" s="258"/>
      <c r="AG179" s="258"/>
      <c r="AH179" s="256" t="s">
        <v>496</v>
      </c>
      <c r="AI179" s="257">
        <v>45565</v>
      </c>
      <c r="AJ179" s="258"/>
      <c r="AK179" s="258"/>
      <c r="AL179" s="258"/>
      <c r="AM179" s="258"/>
      <c r="AN179" s="256" t="s">
        <v>558</v>
      </c>
      <c r="AO179" s="258"/>
      <c r="AP179" s="258"/>
      <c r="AQ179" s="256" t="s">
        <v>558</v>
      </c>
      <c r="AR179" s="258"/>
      <c r="AS179" s="258"/>
      <c r="AT179" s="256" t="s">
        <v>285</v>
      </c>
      <c r="AU179"/>
    </row>
    <row r="180" spans="1:47" ht="12" customHeight="1" x14ac:dyDescent="0.35">
      <c r="A180" s="256" t="s">
        <v>587</v>
      </c>
      <c r="B180" s="256" t="s">
        <v>776</v>
      </c>
      <c r="C180" s="235" t="s">
        <v>748</v>
      </c>
      <c r="D180" s="238">
        <v>45603</v>
      </c>
      <c r="E180" s="235" t="s">
        <v>293</v>
      </c>
      <c r="F180" s="235" t="s">
        <v>294</v>
      </c>
      <c r="G180" s="235" t="s">
        <v>766</v>
      </c>
      <c r="H180" s="235" t="s">
        <v>554</v>
      </c>
      <c r="I180" s="235" t="s">
        <v>555</v>
      </c>
      <c r="J180" s="235" t="s">
        <v>556</v>
      </c>
      <c r="K180" s="235" t="s">
        <v>287</v>
      </c>
      <c r="L180" s="235" t="s">
        <v>597</v>
      </c>
      <c r="M180" s="235" t="s">
        <v>288</v>
      </c>
      <c r="N180" s="235" t="s">
        <v>447</v>
      </c>
      <c r="O180" s="235" t="s">
        <v>289</v>
      </c>
      <c r="P180" s="235" t="s">
        <v>767</v>
      </c>
      <c r="Q180" s="236">
        <v>47.25</v>
      </c>
      <c r="R180" s="235" t="s">
        <v>768</v>
      </c>
      <c r="S180" s="256" t="s">
        <v>666</v>
      </c>
      <c r="T180" s="256" t="s">
        <v>665</v>
      </c>
      <c r="U180" s="256" t="s">
        <v>598</v>
      </c>
      <c r="V180" s="256" t="s">
        <v>833</v>
      </c>
      <c r="W180" s="256"/>
      <c r="X180" s="235" t="s">
        <v>769</v>
      </c>
      <c r="Y180" s="237"/>
      <c r="Z180" s="237"/>
      <c r="AA180" s="235" t="s">
        <v>291</v>
      </c>
      <c r="AB180" s="235" t="s">
        <v>440</v>
      </c>
      <c r="AC180" s="235" t="s">
        <v>295</v>
      </c>
      <c r="AD180" s="235" t="s">
        <v>296</v>
      </c>
      <c r="AE180" s="237"/>
      <c r="AF180" s="237"/>
      <c r="AG180" s="237"/>
      <c r="AH180" s="235" t="s">
        <v>769</v>
      </c>
      <c r="AI180" s="238">
        <v>45596</v>
      </c>
      <c r="AJ180" s="237"/>
      <c r="AK180" s="237"/>
      <c r="AL180" s="237"/>
      <c r="AM180" s="237"/>
      <c r="AN180" s="235" t="s">
        <v>558</v>
      </c>
      <c r="AO180" s="237"/>
      <c r="AP180" s="237"/>
      <c r="AQ180" s="235" t="s">
        <v>558</v>
      </c>
      <c r="AR180" s="237"/>
      <c r="AS180" s="237"/>
      <c r="AT180" s="235" t="s">
        <v>285</v>
      </c>
      <c r="AU180"/>
    </row>
  </sheetData>
  <autoFilter ref="A3:AT549" xr:uid="{0BA56F08-C05A-4054-A335-03A74877EB94}">
    <sortState xmlns:xlrd2="http://schemas.microsoft.com/office/spreadsheetml/2017/richdata2" ref="A127:AT178">
      <sortCondition ref="U3:U549"/>
    </sortState>
  </autoFilter>
  <pageMargins left="0.7" right="0.7" top="0.75" bottom="0.75" header="0.3" footer="0.3"/>
  <headerFooter>
    <oddHeader>&amp;C&amp;"Calibri"&amp;10&amp;K000000 IN-CONFIDENCE&amp;1#_x000D_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60BB-884A-4BE7-A490-91FF83FC8503}">
  <sheetPr codeName="Sheet18"/>
  <dimension ref="A1:JF170"/>
  <sheetViews>
    <sheetView showGridLines="0" topLeftCell="O1" workbookViewId="0">
      <pane ySplit="3" topLeftCell="A123" activePane="bottomLeft" state="frozen"/>
      <selection activeCell="A31" sqref="A31"/>
      <selection pane="bottomLeft" activeCell="A31" sqref="A31"/>
    </sheetView>
  </sheetViews>
  <sheetFormatPr defaultColWidth="9.1796875" defaultRowHeight="14.5" x14ac:dyDescent="0.35"/>
  <cols>
    <col min="1" max="1" width="22.7265625" style="247" customWidth="1"/>
    <col min="2" max="2" width="20" style="247" customWidth="1"/>
    <col min="3" max="3" width="22.1796875" style="247" customWidth="1"/>
    <col min="4" max="4" width="24" style="247" customWidth="1"/>
    <col min="5" max="5" width="28.81640625" style="247" customWidth="1"/>
    <col min="6" max="6" width="12.1796875" style="247" customWidth="1"/>
    <col min="7" max="7" width="20.26953125" style="247" customWidth="1"/>
    <col min="8" max="8" width="12.7265625" style="247" customWidth="1"/>
    <col min="9" max="9" width="16" style="247" customWidth="1"/>
    <col min="10" max="10" width="13.453125" style="247" customWidth="1"/>
    <col min="11" max="11" width="23.1796875" style="247" customWidth="1"/>
    <col min="12" max="12" width="12.54296875" style="247" customWidth="1"/>
    <col min="13" max="13" width="16" style="247" customWidth="1"/>
    <col min="14" max="14" width="28.54296875" style="247" customWidth="1"/>
    <col min="15" max="15" width="12" style="247" customWidth="1"/>
    <col min="16" max="16" width="44.81640625" style="247" customWidth="1"/>
    <col min="17" max="17" width="24" style="247" customWidth="1"/>
    <col min="18" max="18" width="25.26953125" style="247" customWidth="1"/>
    <col min="19" max="19" width="21.26953125" style="247" customWidth="1"/>
    <col min="20" max="20" width="28.54296875" style="247" customWidth="1"/>
    <col min="21" max="21" width="20" style="247" customWidth="1"/>
    <col min="22" max="22" width="28.54296875" style="247" customWidth="1"/>
    <col min="23" max="23" width="18.7265625" style="247" customWidth="1"/>
    <col min="24" max="24" width="16" style="247" customWidth="1"/>
    <col min="25" max="25" width="17.26953125" style="247" customWidth="1"/>
    <col min="26" max="26" width="28.54296875" style="247" customWidth="1"/>
    <col min="27" max="27" width="22.7265625" style="247" customWidth="1"/>
    <col min="28" max="28" width="20" style="247" customWidth="1"/>
    <col min="29" max="29" width="22.7265625" style="247" customWidth="1"/>
    <col min="30" max="31" width="20" style="247" customWidth="1"/>
    <col min="32" max="32" width="17.26953125" style="247" customWidth="1"/>
    <col min="33" max="33" width="18.7265625" style="247" customWidth="1"/>
    <col min="34" max="35" width="16" style="247" customWidth="1"/>
    <col min="36" max="37" width="12" style="247" customWidth="1"/>
    <col min="38" max="38" width="21.26953125" style="247" customWidth="1"/>
    <col min="39" max="39" width="28.54296875" style="247" customWidth="1"/>
    <col min="40" max="16384" width="9.1796875" style="247"/>
  </cols>
  <sheetData>
    <row r="1" spans="1:39" x14ac:dyDescent="0.35">
      <c r="A1" s="241"/>
      <c r="B1" s="242" t="s">
        <v>572</v>
      </c>
      <c r="C1" s="243" t="s">
        <v>573</v>
      </c>
      <c r="D1" s="244" t="s">
        <v>574</v>
      </c>
      <c r="E1" s="245" t="s">
        <v>575</v>
      </c>
      <c r="F1" s="246" t="s">
        <v>576</v>
      </c>
      <c r="O1" s="248">
        <f>SUBTOTAL(9,O4:O199)</f>
        <v>22392.35</v>
      </c>
    </row>
    <row r="2" spans="1:39" x14ac:dyDescent="0.35">
      <c r="A2" s="250"/>
    </row>
    <row r="3" spans="1:39" ht="31.5" x14ac:dyDescent="0.35">
      <c r="A3" s="249" t="s">
        <v>563</v>
      </c>
      <c r="B3" s="249" t="s">
        <v>564</v>
      </c>
      <c r="C3" s="249" t="s">
        <v>565</v>
      </c>
      <c r="D3" s="249" t="s">
        <v>566</v>
      </c>
      <c r="E3" s="249" t="s">
        <v>567</v>
      </c>
      <c r="F3" s="249" t="s">
        <v>521</v>
      </c>
      <c r="G3" s="249" t="s">
        <v>522</v>
      </c>
      <c r="H3" s="249" t="s">
        <v>523</v>
      </c>
      <c r="I3" s="249" t="s">
        <v>524</v>
      </c>
      <c r="J3" s="249" t="s">
        <v>525</v>
      </c>
      <c r="K3" s="249" t="s">
        <v>526</v>
      </c>
      <c r="L3" s="249" t="s">
        <v>527</v>
      </c>
      <c r="M3" s="249" t="s">
        <v>528</v>
      </c>
      <c r="N3" s="249" t="s">
        <v>529</v>
      </c>
      <c r="O3" s="249" t="s">
        <v>530</v>
      </c>
      <c r="P3" s="249" t="s">
        <v>531</v>
      </c>
      <c r="Q3" s="251" t="s">
        <v>532</v>
      </c>
      <c r="R3" s="251" t="s">
        <v>533</v>
      </c>
      <c r="S3" s="251" t="s">
        <v>534</v>
      </c>
      <c r="T3" s="251" t="s">
        <v>535</v>
      </c>
      <c r="U3" s="251" t="s">
        <v>536</v>
      </c>
      <c r="V3" s="251" t="s">
        <v>537</v>
      </c>
      <c r="W3" s="251" t="s">
        <v>538</v>
      </c>
      <c r="X3" s="251" t="s">
        <v>539</v>
      </c>
      <c r="Y3" s="251" t="s">
        <v>540</v>
      </c>
      <c r="Z3" s="251" t="s">
        <v>541</v>
      </c>
      <c r="AA3" s="252" t="s">
        <v>542</v>
      </c>
      <c r="AB3" s="252" t="s">
        <v>543</v>
      </c>
      <c r="AC3" s="253" t="s">
        <v>544</v>
      </c>
      <c r="AD3" s="253" t="s">
        <v>545</v>
      </c>
      <c r="AE3" s="253" t="s">
        <v>546</v>
      </c>
      <c r="AF3" s="253" t="s">
        <v>547</v>
      </c>
      <c r="AG3" s="253" t="s">
        <v>548</v>
      </c>
      <c r="AH3" s="254" t="s">
        <v>361</v>
      </c>
      <c r="AI3" s="254" t="s">
        <v>549</v>
      </c>
      <c r="AJ3" s="254" t="s">
        <v>550</v>
      </c>
      <c r="AK3" s="254" t="s">
        <v>551</v>
      </c>
      <c r="AL3" s="254" t="s">
        <v>552</v>
      </c>
      <c r="AM3" s="255" t="s">
        <v>553</v>
      </c>
    </row>
    <row r="4" spans="1:39" ht="12.75" customHeight="1" x14ac:dyDescent="0.35">
      <c r="A4" s="256" t="s">
        <v>568</v>
      </c>
      <c r="B4" s="257">
        <v>45438</v>
      </c>
      <c r="C4" s="256" t="s">
        <v>293</v>
      </c>
      <c r="D4" s="256" t="s">
        <v>294</v>
      </c>
      <c r="E4" s="256" t="s">
        <v>569</v>
      </c>
      <c r="F4" s="256" t="s">
        <v>554</v>
      </c>
      <c r="G4" s="256" t="s">
        <v>555</v>
      </c>
      <c r="H4" s="256" t="s">
        <v>556</v>
      </c>
      <c r="I4" s="256" t="s">
        <v>287</v>
      </c>
      <c r="J4" s="256" t="s">
        <v>557</v>
      </c>
      <c r="K4" s="256" t="s">
        <v>316</v>
      </c>
      <c r="L4" s="256" t="s">
        <v>447</v>
      </c>
      <c r="M4" s="256" t="s">
        <v>289</v>
      </c>
      <c r="N4" s="256" t="s">
        <v>559</v>
      </c>
      <c r="O4" s="248">
        <v>279.98</v>
      </c>
      <c r="P4" s="256" t="s">
        <v>322</v>
      </c>
      <c r="Q4" s="256" t="s">
        <v>560</v>
      </c>
      <c r="R4" s="258"/>
      <c r="S4" s="258"/>
      <c r="T4" s="256" t="s">
        <v>291</v>
      </c>
      <c r="U4" s="256" t="s">
        <v>439</v>
      </c>
      <c r="V4" s="256" t="s">
        <v>305</v>
      </c>
      <c r="W4" s="256" t="s">
        <v>296</v>
      </c>
      <c r="X4" s="258"/>
      <c r="Y4" s="258"/>
      <c r="Z4" s="258"/>
      <c r="AA4" s="256" t="s">
        <v>560</v>
      </c>
      <c r="AB4" s="257">
        <v>45438</v>
      </c>
      <c r="AC4" s="258"/>
      <c r="AD4" s="258"/>
      <c r="AE4" s="258"/>
      <c r="AF4" s="258"/>
      <c r="AG4" s="256" t="s">
        <v>558</v>
      </c>
      <c r="AH4" s="258"/>
      <c r="AI4" s="258"/>
      <c r="AJ4" s="256" t="s">
        <v>558</v>
      </c>
      <c r="AK4" s="258"/>
      <c r="AL4" s="258"/>
      <c r="AM4" s="256" t="s">
        <v>285</v>
      </c>
    </row>
    <row r="5" spans="1:39" ht="12.75" customHeight="1" x14ac:dyDescent="0.35">
      <c r="A5" s="256" t="s">
        <v>568</v>
      </c>
      <c r="B5" s="257">
        <v>45438</v>
      </c>
      <c r="C5" s="256" t="s">
        <v>293</v>
      </c>
      <c r="D5" s="256" t="s">
        <v>294</v>
      </c>
      <c r="E5" s="256" t="s">
        <v>569</v>
      </c>
      <c r="F5" s="256" t="s">
        <v>554</v>
      </c>
      <c r="G5" s="256" t="s">
        <v>555</v>
      </c>
      <c r="H5" s="256" t="s">
        <v>556</v>
      </c>
      <c r="I5" s="256" t="s">
        <v>287</v>
      </c>
      <c r="J5" s="256" t="s">
        <v>557</v>
      </c>
      <c r="K5" s="256" t="s">
        <v>316</v>
      </c>
      <c r="L5" s="256" t="s">
        <v>447</v>
      </c>
      <c r="M5" s="256" t="s">
        <v>289</v>
      </c>
      <c r="N5" s="256" t="s">
        <v>559</v>
      </c>
      <c r="O5" s="248">
        <v>17.75</v>
      </c>
      <c r="P5" s="256" t="s">
        <v>319</v>
      </c>
      <c r="Q5" s="256" t="s">
        <v>560</v>
      </c>
      <c r="R5" s="258"/>
      <c r="S5" s="258"/>
      <c r="T5" s="256" t="s">
        <v>291</v>
      </c>
      <c r="U5" s="256" t="s">
        <v>439</v>
      </c>
      <c r="V5" s="256" t="s">
        <v>305</v>
      </c>
      <c r="W5" s="256" t="s">
        <v>296</v>
      </c>
      <c r="X5" s="258"/>
      <c r="Y5" s="258"/>
      <c r="Z5" s="258"/>
      <c r="AA5" s="256" t="s">
        <v>560</v>
      </c>
      <c r="AB5" s="257">
        <v>45438</v>
      </c>
      <c r="AC5" s="258"/>
      <c r="AD5" s="258"/>
      <c r="AE5" s="258"/>
      <c r="AF5" s="258"/>
      <c r="AG5" s="256" t="s">
        <v>558</v>
      </c>
      <c r="AH5" s="258"/>
      <c r="AI5" s="258"/>
      <c r="AJ5" s="256" t="s">
        <v>558</v>
      </c>
      <c r="AK5" s="258"/>
      <c r="AL5" s="258"/>
      <c r="AM5" s="256" t="s">
        <v>285</v>
      </c>
    </row>
    <row r="6" spans="1:39" ht="12.75" customHeight="1" x14ac:dyDescent="0.35">
      <c r="A6" s="256" t="s">
        <v>570</v>
      </c>
      <c r="B6" s="257">
        <v>45466</v>
      </c>
      <c r="C6" s="256" t="s">
        <v>293</v>
      </c>
      <c r="D6" s="256" t="s">
        <v>294</v>
      </c>
      <c r="E6" s="256" t="s">
        <v>571</v>
      </c>
      <c r="F6" s="256" t="s">
        <v>554</v>
      </c>
      <c r="G6" s="256" t="s">
        <v>555</v>
      </c>
      <c r="H6" s="256" t="s">
        <v>556</v>
      </c>
      <c r="I6" s="256" t="s">
        <v>287</v>
      </c>
      <c r="J6" s="256" t="s">
        <v>557</v>
      </c>
      <c r="K6" s="256" t="s">
        <v>316</v>
      </c>
      <c r="L6" s="256" t="s">
        <v>447</v>
      </c>
      <c r="M6" s="256" t="s">
        <v>289</v>
      </c>
      <c r="N6" s="256" t="s">
        <v>561</v>
      </c>
      <c r="O6" s="248">
        <v>308.70999999999998</v>
      </c>
      <c r="P6" s="256" t="s">
        <v>349</v>
      </c>
      <c r="Q6" s="256" t="s">
        <v>562</v>
      </c>
      <c r="R6" s="258"/>
      <c r="S6" s="258"/>
      <c r="T6" s="256" t="s">
        <v>291</v>
      </c>
      <c r="U6" s="256" t="s">
        <v>439</v>
      </c>
      <c r="V6" s="256" t="s">
        <v>305</v>
      </c>
      <c r="W6" s="256" t="s">
        <v>296</v>
      </c>
      <c r="X6" s="258"/>
      <c r="Y6" s="258"/>
      <c r="Z6" s="258"/>
      <c r="AA6" s="256" t="s">
        <v>562</v>
      </c>
      <c r="AB6" s="257">
        <v>45466</v>
      </c>
      <c r="AC6" s="258"/>
      <c r="AD6" s="258"/>
      <c r="AE6" s="258"/>
      <c r="AF6" s="258"/>
      <c r="AG6" s="256" t="s">
        <v>558</v>
      </c>
      <c r="AH6" s="258"/>
      <c r="AI6" s="258"/>
      <c r="AJ6" s="256" t="s">
        <v>558</v>
      </c>
      <c r="AK6" s="258"/>
      <c r="AL6" s="258"/>
      <c r="AM6" s="256" t="s">
        <v>285</v>
      </c>
    </row>
    <row r="7" spans="1:39" ht="12.75" customHeight="1" x14ac:dyDescent="0.35">
      <c r="A7" s="256" t="s">
        <v>570</v>
      </c>
      <c r="B7" s="257">
        <v>45466</v>
      </c>
      <c r="C7" s="256" t="s">
        <v>293</v>
      </c>
      <c r="D7" s="256" t="s">
        <v>294</v>
      </c>
      <c r="E7" s="256" t="s">
        <v>571</v>
      </c>
      <c r="F7" s="256" t="s">
        <v>554</v>
      </c>
      <c r="G7" s="256" t="s">
        <v>555</v>
      </c>
      <c r="H7" s="256" t="s">
        <v>556</v>
      </c>
      <c r="I7" s="256" t="s">
        <v>287</v>
      </c>
      <c r="J7" s="256" t="s">
        <v>557</v>
      </c>
      <c r="K7" s="256" t="s">
        <v>316</v>
      </c>
      <c r="L7" s="256" t="s">
        <v>447</v>
      </c>
      <c r="M7" s="256" t="s">
        <v>289</v>
      </c>
      <c r="N7" s="256" t="s">
        <v>561</v>
      </c>
      <c r="O7" s="248">
        <v>412.45</v>
      </c>
      <c r="P7" s="256" t="s">
        <v>354</v>
      </c>
      <c r="Q7" s="256" t="s">
        <v>562</v>
      </c>
      <c r="R7" s="258"/>
      <c r="S7" s="258"/>
      <c r="T7" s="256" t="s">
        <v>291</v>
      </c>
      <c r="U7" s="256" t="s">
        <v>439</v>
      </c>
      <c r="V7" s="256" t="s">
        <v>305</v>
      </c>
      <c r="W7" s="256" t="s">
        <v>296</v>
      </c>
      <c r="X7" s="258"/>
      <c r="Y7" s="258"/>
      <c r="Z7" s="258"/>
      <c r="AA7" s="256" t="s">
        <v>562</v>
      </c>
      <c r="AB7" s="257">
        <v>45466</v>
      </c>
      <c r="AC7" s="258"/>
      <c r="AD7" s="258"/>
      <c r="AE7" s="258"/>
      <c r="AF7" s="258"/>
      <c r="AG7" s="256" t="s">
        <v>558</v>
      </c>
      <c r="AH7" s="258"/>
      <c r="AI7" s="258"/>
      <c r="AJ7" s="256" t="s">
        <v>558</v>
      </c>
      <c r="AK7" s="258"/>
      <c r="AL7" s="258"/>
      <c r="AM7" s="256" t="s">
        <v>285</v>
      </c>
    </row>
    <row r="8" spans="1:39" ht="12.75" customHeight="1" x14ac:dyDescent="0.35">
      <c r="A8" s="256" t="s">
        <v>570</v>
      </c>
      <c r="B8" s="257">
        <v>45466</v>
      </c>
      <c r="C8" s="256" t="s">
        <v>293</v>
      </c>
      <c r="D8" s="256" t="s">
        <v>294</v>
      </c>
      <c r="E8" s="256" t="s">
        <v>571</v>
      </c>
      <c r="F8" s="256" t="s">
        <v>554</v>
      </c>
      <c r="G8" s="256" t="s">
        <v>555</v>
      </c>
      <c r="H8" s="256" t="s">
        <v>556</v>
      </c>
      <c r="I8" s="256" t="s">
        <v>287</v>
      </c>
      <c r="J8" s="256" t="s">
        <v>557</v>
      </c>
      <c r="K8" s="256" t="s">
        <v>316</v>
      </c>
      <c r="L8" s="256" t="s">
        <v>447</v>
      </c>
      <c r="M8" s="256" t="s">
        <v>289</v>
      </c>
      <c r="N8" s="256" t="s">
        <v>561</v>
      </c>
      <c r="O8" s="248">
        <v>377.87</v>
      </c>
      <c r="P8" s="256" t="s">
        <v>352</v>
      </c>
      <c r="Q8" s="256" t="s">
        <v>562</v>
      </c>
      <c r="R8" s="258"/>
      <c r="S8" s="258"/>
      <c r="T8" s="256" t="s">
        <v>291</v>
      </c>
      <c r="U8" s="256" t="s">
        <v>439</v>
      </c>
      <c r="V8" s="256" t="s">
        <v>305</v>
      </c>
      <c r="W8" s="256" t="s">
        <v>296</v>
      </c>
      <c r="X8" s="258"/>
      <c r="Y8" s="258"/>
      <c r="Z8" s="258"/>
      <c r="AA8" s="256" t="s">
        <v>562</v>
      </c>
      <c r="AB8" s="257">
        <v>45466</v>
      </c>
      <c r="AC8" s="258"/>
      <c r="AD8" s="258"/>
      <c r="AE8" s="258"/>
      <c r="AF8" s="258"/>
      <c r="AG8" s="256" t="s">
        <v>558</v>
      </c>
      <c r="AH8" s="258"/>
      <c r="AI8" s="258"/>
      <c r="AJ8" s="256" t="s">
        <v>558</v>
      </c>
      <c r="AK8" s="258"/>
      <c r="AL8" s="258"/>
      <c r="AM8" s="256" t="s">
        <v>285</v>
      </c>
    </row>
    <row r="9" spans="1:39" ht="12.75" customHeight="1" x14ac:dyDescent="0.35">
      <c r="A9" s="256" t="s">
        <v>570</v>
      </c>
      <c r="B9" s="257">
        <v>45466</v>
      </c>
      <c r="C9" s="256" t="s">
        <v>293</v>
      </c>
      <c r="D9" s="256" t="s">
        <v>294</v>
      </c>
      <c r="E9" s="256" t="s">
        <v>571</v>
      </c>
      <c r="F9" s="256" t="s">
        <v>554</v>
      </c>
      <c r="G9" s="256" t="s">
        <v>555</v>
      </c>
      <c r="H9" s="256" t="s">
        <v>556</v>
      </c>
      <c r="I9" s="256" t="s">
        <v>287</v>
      </c>
      <c r="J9" s="256" t="s">
        <v>557</v>
      </c>
      <c r="K9" s="256" t="s">
        <v>316</v>
      </c>
      <c r="L9" s="256" t="s">
        <v>447</v>
      </c>
      <c r="M9" s="256" t="s">
        <v>289</v>
      </c>
      <c r="N9" s="256" t="s">
        <v>561</v>
      </c>
      <c r="O9" s="248">
        <v>479.89</v>
      </c>
      <c r="P9" s="256" t="s">
        <v>357</v>
      </c>
      <c r="Q9" s="256" t="s">
        <v>562</v>
      </c>
      <c r="R9" s="258"/>
      <c r="S9" s="258"/>
      <c r="T9" s="256" t="s">
        <v>291</v>
      </c>
      <c r="U9" s="256" t="s">
        <v>439</v>
      </c>
      <c r="V9" s="256" t="s">
        <v>305</v>
      </c>
      <c r="W9" s="256" t="s">
        <v>296</v>
      </c>
      <c r="X9" s="258"/>
      <c r="Y9" s="258"/>
      <c r="Z9" s="258"/>
      <c r="AA9" s="256" t="s">
        <v>562</v>
      </c>
      <c r="AB9" s="257">
        <v>45466</v>
      </c>
      <c r="AC9" s="258"/>
      <c r="AD9" s="258"/>
      <c r="AE9" s="258"/>
      <c r="AF9" s="258"/>
      <c r="AG9" s="256" t="s">
        <v>558</v>
      </c>
      <c r="AH9" s="258"/>
      <c r="AI9" s="258"/>
      <c r="AJ9" s="256" t="s">
        <v>558</v>
      </c>
      <c r="AK9" s="258"/>
      <c r="AL9" s="258"/>
      <c r="AM9" s="256" t="s">
        <v>285</v>
      </c>
    </row>
    <row r="10" spans="1:39" ht="12.75" customHeight="1" x14ac:dyDescent="0.35">
      <c r="A10" s="256" t="s">
        <v>570</v>
      </c>
      <c r="B10" s="257">
        <v>45466</v>
      </c>
      <c r="C10" s="256" t="s">
        <v>293</v>
      </c>
      <c r="D10" s="256" t="s">
        <v>294</v>
      </c>
      <c r="E10" s="256" t="s">
        <v>571</v>
      </c>
      <c r="F10" s="256" t="s">
        <v>554</v>
      </c>
      <c r="G10" s="256" t="s">
        <v>555</v>
      </c>
      <c r="H10" s="256" t="s">
        <v>556</v>
      </c>
      <c r="I10" s="256" t="s">
        <v>287</v>
      </c>
      <c r="J10" s="256" t="s">
        <v>557</v>
      </c>
      <c r="K10" s="256" t="s">
        <v>316</v>
      </c>
      <c r="L10" s="256" t="s">
        <v>447</v>
      </c>
      <c r="M10" s="256" t="s">
        <v>289</v>
      </c>
      <c r="N10" s="256" t="s">
        <v>561</v>
      </c>
      <c r="O10" s="248">
        <v>6.55</v>
      </c>
      <c r="P10" s="256" t="s">
        <v>320</v>
      </c>
      <c r="Q10" s="256" t="s">
        <v>562</v>
      </c>
      <c r="R10" s="258"/>
      <c r="S10" s="258"/>
      <c r="T10" s="256" t="s">
        <v>291</v>
      </c>
      <c r="U10" s="256" t="s">
        <v>439</v>
      </c>
      <c r="V10" s="256" t="s">
        <v>305</v>
      </c>
      <c r="W10" s="256" t="s">
        <v>296</v>
      </c>
      <c r="X10" s="258"/>
      <c r="Y10" s="258"/>
      <c r="Z10" s="258"/>
      <c r="AA10" s="256" t="s">
        <v>562</v>
      </c>
      <c r="AB10" s="257">
        <v>45466</v>
      </c>
      <c r="AC10" s="258"/>
      <c r="AD10" s="258"/>
      <c r="AE10" s="258"/>
      <c r="AF10" s="258"/>
      <c r="AG10" s="256" t="s">
        <v>558</v>
      </c>
      <c r="AH10" s="258"/>
      <c r="AI10" s="258"/>
      <c r="AJ10" s="256" t="s">
        <v>558</v>
      </c>
      <c r="AK10" s="258"/>
      <c r="AL10" s="258"/>
      <c r="AM10" s="256" t="s">
        <v>285</v>
      </c>
    </row>
    <row r="11" spans="1:39" ht="12.75" customHeight="1" x14ac:dyDescent="0.35">
      <c r="A11" s="256" t="s">
        <v>570</v>
      </c>
      <c r="B11" s="257">
        <v>45466</v>
      </c>
      <c r="C11" s="256" t="s">
        <v>293</v>
      </c>
      <c r="D11" s="256" t="s">
        <v>294</v>
      </c>
      <c r="E11" s="256" t="s">
        <v>571</v>
      </c>
      <c r="F11" s="256" t="s">
        <v>554</v>
      </c>
      <c r="G11" s="256" t="s">
        <v>555</v>
      </c>
      <c r="H11" s="256" t="s">
        <v>556</v>
      </c>
      <c r="I11" s="256" t="s">
        <v>287</v>
      </c>
      <c r="J11" s="256" t="s">
        <v>557</v>
      </c>
      <c r="K11" s="256" t="s">
        <v>316</v>
      </c>
      <c r="L11" s="256" t="s">
        <v>447</v>
      </c>
      <c r="M11" s="256" t="s">
        <v>289</v>
      </c>
      <c r="N11" s="256" t="s">
        <v>561</v>
      </c>
      <c r="O11" s="248">
        <v>325.52</v>
      </c>
      <c r="P11" s="256" t="s">
        <v>233</v>
      </c>
      <c r="Q11" s="256" t="s">
        <v>562</v>
      </c>
      <c r="R11" s="258"/>
      <c r="S11" s="258"/>
      <c r="T11" s="256" t="s">
        <v>291</v>
      </c>
      <c r="U11" s="256" t="s">
        <v>439</v>
      </c>
      <c r="V11" s="256" t="s">
        <v>305</v>
      </c>
      <c r="W11" s="256" t="s">
        <v>296</v>
      </c>
      <c r="X11" s="258"/>
      <c r="Y11" s="258"/>
      <c r="Z11" s="258"/>
      <c r="AA11" s="256" t="s">
        <v>562</v>
      </c>
      <c r="AB11" s="257">
        <v>45466</v>
      </c>
      <c r="AC11" s="258"/>
      <c r="AD11" s="258"/>
      <c r="AE11" s="258"/>
      <c r="AF11" s="258"/>
      <c r="AG11" s="256" t="s">
        <v>558</v>
      </c>
      <c r="AH11" s="258"/>
      <c r="AI11" s="258"/>
      <c r="AJ11" s="256" t="s">
        <v>558</v>
      </c>
      <c r="AK11" s="258"/>
      <c r="AL11" s="258"/>
      <c r="AM11" s="256" t="s">
        <v>285</v>
      </c>
    </row>
    <row r="12" spans="1:39" ht="12.75" customHeight="1" x14ac:dyDescent="0.35">
      <c r="A12" s="256" t="s">
        <v>570</v>
      </c>
      <c r="B12" s="257">
        <v>45466</v>
      </c>
      <c r="C12" s="256" t="s">
        <v>293</v>
      </c>
      <c r="D12" s="256" t="s">
        <v>294</v>
      </c>
      <c r="E12" s="256" t="s">
        <v>571</v>
      </c>
      <c r="F12" s="256" t="s">
        <v>554</v>
      </c>
      <c r="G12" s="256" t="s">
        <v>555</v>
      </c>
      <c r="H12" s="256" t="s">
        <v>556</v>
      </c>
      <c r="I12" s="256" t="s">
        <v>287</v>
      </c>
      <c r="J12" s="256" t="s">
        <v>557</v>
      </c>
      <c r="K12" s="256" t="s">
        <v>316</v>
      </c>
      <c r="L12" s="256" t="s">
        <v>447</v>
      </c>
      <c r="M12" s="256" t="s">
        <v>289</v>
      </c>
      <c r="N12" s="256" t="s">
        <v>561</v>
      </c>
      <c r="O12" s="248">
        <v>114.83</v>
      </c>
      <c r="P12" s="256" t="s">
        <v>347</v>
      </c>
      <c r="Q12" s="256" t="s">
        <v>562</v>
      </c>
      <c r="R12" s="258"/>
      <c r="S12" s="258"/>
      <c r="T12" s="256" t="s">
        <v>291</v>
      </c>
      <c r="U12" s="256" t="s">
        <v>439</v>
      </c>
      <c r="V12" s="256" t="s">
        <v>305</v>
      </c>
      <c r="W12" s="256" t="s">
        <v>296</v>
      </c>
      <c r="X12" s="258"/>
      <c r="Y12" s="258"/>
      <c r="Z12" s="258"/>
      <c r="AA12" s="256" t="s">
        <v>562</v>
      </c>
      <c r="AB12" s="257">
        <v>45466</v>
      </c>
      <c r="AC12" s="258"/>
      <c r="AD12" s="258"/>
      <c r="AE12" s="258"/>
      <c r="AF12" s="258"/>
      <c r="AG12" s="256" t="s">
        <v>558</v>
      </c>
      <c r="AH12" s="258"/>
      <c r="AI12" s="258"/>
      <c r="AJ12" s="256" t="s">
        <v>558</v>
      </c>
      <c r="AK12" s="258"/>
      <c r="AL12" s="258"/>
      <c r="AM12" s="256" t="s">
        <v>285</v>
      </c>
    </row>
    <row r="13" spans="1:39" ht="12.75" customHeight="1" x14ac:dyDescent="0.35">
      <c r="A13" s="256" t="s">
        <v>570</v>
      </c>
      <c r="B13" s="257">
        <v>45466</v>
      </c>
      <c r="C13" s="256" t="s">
        <v>293</v>
      </c>
      <c r="D13" s="256" t="s">
        <v>294</v>
      </c>
      <c r="E13" s="256" t="s">
        <v>571</v>
      </c>
      <c r="F13" s="256" t="s">
        <v>554</v>
      </c>
      <c r="G13" s="256" t="s">
        <v>555</v>
      </c>
      <c r="H13" s="256" t="s">
        <v>556</v>
      </c>
      <c r="I13" s="256" t="s">
        <v>287</v>
      </c>
      <c r="J13" s="256" t="s">
        <v>557</v>
      </c>
      <c r="K13" s="256" t="s">
        <v>316</v>
      </c>
      <c r="L13" s="256" t="s">
        <v>447</v>
      </c>
      <c r="M13" s="256" t="s">
        <v>289</v>
      </c>
      <c r="N13" s="256" t="s">
        <v>561</v>
      </c>
      <c r="O13" s="248">
        <v>443.65</v>
      </c>
      <c r="P13" s="256" t="s">
        <v>355</v>
      </c>
      <c r="Q13" s="256" t="s">
        <v>562</v>
      </c>
      <c r="R13" s="258"/>
      <c r="S13" s="258"/>
      <c r="T13" s="256" t="s">
        <v>291</v>
      </c>
      <c r="U13" s="256" t="s">
        <v>439</v>
      </c>
      <c r="V13" s="256" t="s">
        <v>305</v>
      </c>
      <c r="W13" s="256" t="s">
        <v>296</v>
      </c>
      <c r="X13" s="258"/>
      <c r="Y13" s="258"/>
      <c r="Z13" s="258"/>
      <c r="AA13" s="256" t="s">
        <v>562</v>
      </c>
      <c r="AB13" s="257">
        <v>45466</v>
      </c>
      <c r="AC13" s="258"/>
      <c r="AD13" s="258"/>
      <c r="AE13" s="258"/>
      <c r="AF13" s="258"/>
      <c r="AG13" s="256" t="s">
        <v>558</v>
      </c>
      <c r="AH13" s="258"/>
      <c r="AI13" s="258"/>
      <c r="AJ13" s="256" t="s">
        <v>558</v>
      </c>
      <c r="AK13" s="258"/>
      <c r="AL13" s="258"/>
      <c r="AM13" s="256" t="s">
        <v>285</v>
      </c>
    </row>
    <row r="14" spans="1:39" ht="12.75" customHeight="1" x14ac:dyDescent="0.35">
      <c r="A14" s="256" t="s">
        <v>596</v>
      </c>
      <c r="B14" s="257">
        <v>45484</v>
      </c>
      <c r="C14" s="256" t="s">
        <v>293</v>
      </c>
      <c r="D14" s="256" t="s">
        <v>294</v>
      </c>
      <c r="E14" s="256" t="s">
        <v>297</v>
      </c>
      <c r="F14" s="256" t="s">
        <v>554</v>
      </c>
      <c r="G14" s="256" t="s">
        <v>555</v>
      </c>
      <c r="H14" s="256" t="s">
        <v>556</v>
      </c>
      <c r="I14" s="256" t="s">
        <v>287</v>
      </c>
      <c r="J14" s="256" t="s">
        <v>597</v>
      </c>
      <c r="K14" s="256" t="s">
        <v>288</v>
      </c>
      <c r="L14" s="256" t="s">
        <v>447</v>
      </c>
      <c r="M14" s="256" t="s">
        <v>289</v>
      </c>
      <c r="N14" s="256" t="s">
        <v>298</v>
      </c>
      <c r="O14" s="248">
        <v>106.56</v>
      </c>
      <c r="P14" s="256" t="s">
        <v>299</v>
      </c>
      <c r="Q14" s="256" t="s">
        <v>599</v>
      </c>
      <c r="R14" s="258"/>
      <c r="S14" s="258"/>
      <c r="T14" s="256" t="s">
        <v>291</v>
      </c>
      <c r="U14" s="256" t="s">
        <v>440</v>
      </c>
      <c r="V14" s="256" t="s">
        <v>295</v>
      </c>
      <c r="W14" s="256" t="s">
        <v>296</v>
      </c>
      <c r="X14" s="258"/>
      <c r="Y14" s="258"/>
      <c r="Z14" s="258"/>
      <c r="AA14" s="256" t="s">
        <v>599</v>
      </c>
      <c r="AB14" s="257">
        <v>45473</v>
      </c>
      <c r="AC14" s="258"/>
      <c r="AD14" s="258"/>
      <c r="AE14" s="258"/>
      <c r="AF14" s="258"/>
      <c r="AG14" s="256" t="s">
        <v>558</v>
      </c>
      <c r="AH14" s="258"/>
      <c r="AI14" s="258"/>
      <c r="AJ14" s="256" t="s">
        <v>558</v>
      </c>
      <c r="AK14" s="258"/>
      <c r="AL14" s="258"/>
      <c r="AM14" s="256" t="s">
        <v>285</v>
      </c>
    </row>
    <row r="15" spans="1:39" ht="12.75" customHeight="1" x14ac:dyDescent="0.35">
      <c r="A15" s="256" t="s">
        <v>596</v>
      </c>
      <c r="B15" s="257">
        <v>45504</v>
      </c>
      <c r="C15" s="256" t="s">
        <v>332</v>
      </c>
      <c r="D15" s="256" t="s">
        <v>333</v>
      </c>
      <c r="E15" s="256" t="s">
        <v>335</v>
      </c>
      <c r="F15" s="256" t="s">
        <v>554</v>
      </c>
      <c r="G15" s="256" t="s">
        <v>555</v>
      </c>
      <c r="H15" s="256" t="s">
        <v>556</v>
      </c>
      <c r="I15" s="256" t="s">
        <v>287</v>
      </c>
      <c r="J15" s="256" t="s">
        <v>656</v>
      </c>
      <c r="K15" s="256" t="s">
        <v>328</v>
      </c>
      <c r="L15" s="256" t="s">
        <v>447</v>
      </c>
      <c r="M15" s="256" t="s">
        <v>289</v>
      </c>
      <c r="N15" s="256" t="s">
        <v>336</v>
      </c>
      <c r="O15" s="248">
        <v>10</v>
      </c>
      <c r="P15" s="256" t="s">
        <v>338</v>
      </c>
      <c r="Q15" s="258"/>
      <c r="R15" s="258"/>
      <c r="S15" s="258"/>
      <c r="T15" s="256" t="s">
        <v>330</v>
      </c>
      <c r="U15" s="258"/>
      <c r="V15" s="258"/>
      <c r="W15" s="258"/>
      <c r="X15" s="258"/>
      <c r="Y15" s="258"/>
      <c r="Z15" s="258"/>
      <c r="AA15" s="258"/>
      <c r="AB15" s="258"/>
      <c r="AC15" s="258"/>
      <c r="AD15" s="258"/>
      <c r="AE15" s="258"/>
      <c r="AF15" s="258"/>
      <c r="AG15" s="256" t="s">
        <v>558</v>
      </c>
      <c r="AH15" s="258"/>
      <c r="AI15" s="258"/>
      <c r="AJ15" s="256" t="s">
        <v>558</v>
      </c>
      <c r="AK15" s="258"/>
      <c r="AL15" s="258"/>
      <c r="AM15" s="256" t="s">
        <v>326</v>
      </c>
    </row>
    <row r="16" spans="1:39" ht="12.75" customHeight="1" x14ac:dyDescent="0.35">
      <c r="A16" s="256" t="s">
        <v>596</v>
      </c>
      <c r="B16" s="257">
        <v>45504</v>
      </c>
      <c r="C16" s="256" t="s">
        <v>332</v>
      </c>
      <c r="D16" s="256" t="s">
        <v>333</v>
      </c>
      <c r="E16" s="256" t="s">
        <v>335</v>
      </c>
      <c r="F16" s="256" t="s">
        <v>554</v>
      </c>
      <c r="G16" s="256" t="s">
        <v>555</v>
      </c>
      <c r="H16" s="256" t="s">
        <v>556</v>
      </c>
      <c r="I16" s="256" t="s">
        <v>287</v>
      </c>
      <c r="J16" s="256" t="s">
        <v>656</v>
      </c>
      <c r="K16" s="256" t="s">
        <v>328</v>
      </c>
      <c r="L16" s="256" t="s">
        <v>447</v>
      </c>
      <c r="M16" s="256" t="s">
        <v>289</v>
      </c>
      <c r="N16" s="256" t="s">
        <v>336</v>
      </c>
      <c r="O16" s="248">
        <v>21.61</v>
      </c>
      <c r="P16" s="256" t="s">
        <v>338</v>
      </c>
      <c r="Q16" s="258"/>
      <c r="R16" s="258"/>
      <c r="S16" s="258"/>
      <c r="T16" s="256" t="s">
        <v>330</v>
      </c>
      <c r="U16" s="258"/>
      <c r="V16" s="258"/>
      <c r="W16" s="258"/>
      <c r="X16" s="258"/>
      <c r="Y16" s="258"/>
      <c r="Z16" s="258"/>
      <c r="AA16" s="258"/>
      <c r="AB16" s="258"/>
      <c r="AC16" s="258"/>
      <c r="AD16" s="258"/>
      <c r="AE16" s="258"/>
      <c r="AF16" s="258"/>
      <c r="AG16" s="256" t="s">
        <v>558</v>
      </c>
      <c r="AH16" s="258"/>
      <c r="AI16" s="258"/>
      <c r="AJ16" s="256" t="s">
        <v>558</v>
      </c>
      <c r="AK16" s="258"/>
      <c r="AL16" s="258"/>
      <c r="AM16" s="256" t="s">
        <v>326</v>
      </c>
    </row>
    <row r="17" spans="1:39" ht="12.75" customHeight="1" x14ac:dyDescent="0.35">
      <c r="A17" s="256" t="s">
        <v>596</v>
      </c>
      <c r="B17" s="257">
        <v>45504</v>
      </c>
      <c r="C17" s="256" t="s">
        <v>332</v>
      </c>
      <c r="D17" s="256" t="s">
        <v>333</v>
      </c>
      <c r="E17" s="256" t="s">
        <v>335</v>
      </c>
      <c r="F17" s="256" t="s">
        <v>554</v>
      </c>
      <c r="G17" s="256" t="s">
        <v>555</v>
      </c>
      <c r="H17" s="256" t="s">
        <v>556</v>
      </c>
      <c r="I17" s="256" t="s">
        <v>287</v>
      </c>
      <c r="J17" s="256" t="s">
        <v>656</v>
      </c>
      <c r="K17" s="256" t="s">
        <v>328</v>
      </c>
      <c r="L17" s="256" t="s">
        <v>447</v>
      </c>
      <c r="M17" s="256" t="s">
        <v>289</v>
      </c>
      <c r="N17" s="256" t="s">
        <v>336</v>
      </c>
      <c r="O17" s="248">
        <v>10</v>
      </c>
      <c r="P17" s="256" t="s">
        <v>337</v>
      </c>
      <c r="Q17" s="258"/>
      <c r="R17" s="258"/>
      <c r="S17" s="258"/>
      <c r="T17" s="256" t="s">
        <v>330</v>
      </c>
      <c r="U17" s="258"/>
      <c r="V17" s="258"/>
      <c r="W17" s="258"/>
      <c r="X17" s="258"/>
      <c r="Y17" s="258"/>
      <c r="Z17" s="258"/>
      <c r="AA17" s="258"/>
      <c r="AB17" s="258"/>
      <c r="AC17" s="258"/>
      <c r="AD17" s="258"/>
      <c r="AE17" s="258"/>
      <c r="AF17" s="258"/>
      <c r="AG17" s="256" t="s">
        <v>558</v>
      </c>
      <c r="AH17" s="258"/>
      <c r="AI17" s="258"/>
      <c r="AJ17" s="256" t="s">
        <v>558</v>
      </c>
      <c r="AK17" s="258"/>
      <c r="AL17" s="258"/>
      <c r="AM17" s="256" t="s">
        <v>326</v>
      </c>
    </row>
    <row r="18" spans="1:39" ht="12.75" customHeight="1" x14ac:dyDescent="0.35">
      <c r="A18" s="256" t="s">
        <v>596</v>
      </c>
      <c r="B18" s="257">
        <v>45504</v>
      </c>
      <c r="C18" s="256" t="s">
        <v>332</v>
      </c>
      <c r="D18" s="256" t="s">
        <v>333</v>
      </c>
      <c r="E18" s="256" t="s">
        <v>335</v>
      </c>
      <c r="F18" s="256" t="s">
        <v>554</v>
      </c>
      <c r="G18" s="256" t="s">
        <v>555</v>
      </c>
      <c r="H18" s="256" t="s">
        <v>556</v>
      </c>
      <c r="I18" s="256" t="s">
        <v>287</v>
      </c>
      <c r="J18" s="256" t="s">
        <v>656</v>
      </c>
      <c r="K18" s="256" t="s">
        <v>328</v>
      </c>
      <c r="L18" s="256" t="s">
        <v>447</v>
      </c>
      <c r="M18" s="256" t="s">
        <v>289</v>
      </c>
      <c r="N18" s="256" t="s">
        <v>336</v>
      </c>
      <c r="O18" s="248">
        <v>10</v>
      </c>
      <c r="P18" s="256" t="s">
        <v>337</v>
      </c>
      <c r="Q18" s="258"/>
      <c r="R18" s="258"/>
      <c r="S18" s="258"/>
      <c r="T18" s="256" t="s">
        <v>330</v>
      </c>
      <c r="U18" s="258"/>
      <c r="V18" s="258"/>
      <c r="W18" s="258"/>
      <c r="X18" s="258"/>
      <c r="Y18" s="258"/>
      <c r="Z18" s="258"/>
      <c r="AA18" s="258"/>
      <c r="AB18" s="258"/>
      <c r="AC18" s="258"/>
      <c r="AD18" s="258"/>
      <c r="AE18" s="258"/>
      <c r="AF18" s="258"/>
      <c r="AG18" s="256" t="s">
        <v>558</v>
      </c>
      <c r="AH18" s="258"/>
      <c r="AI18" s="258"/>
      <c r="AJ18" s="256" t="s">
        <v>558</v>
      </c>
      <c r="AK18" s="258"/>
      <c r="AL18" s="258"/>
      <c r="AM18" s="256" t="s">
        <v>326</v>
      </c>
    </row>
    <row r="19" spans="1:39" ht="12.75" customHeight="1" x14ac:dyDescent="0.35">
      <c r="A19" s="256" t="s">
        <v>589</v>
      </c>
      <c r="B19" s="257">
        <v>45505</v>
      </c>
      <c r="C19" s="256" t="s">
        <v>293</v>
      </c>
      <c r="D19" s="256" t="s">
        <v>294</v>
      </c>
      <c r="E19" s="256" t="s">
        <v>310</v>
      </c>
      <c r="F19" s="256" t="s">
        <v>554</v>
      </c>
      <c r="G19" s="256" t="s">
        <v>555</v>
      </c>
      <c r="H19" s="256" t="s">
        <v>556</v>
      </c>
      <c r="I19" s="256" t="s">
        <v>287</v>
      </c>
      <c r="J19" s="256" t="s">
        <v>557</v>
      </c>
      <c r="K19" s="256" t="s">
        <v>316</v>
      </c>
      <c r="L19" s="256" t="s">
        <v>447</v>
      </c>
      <c r="M19" s="256" t="s">
        <v>289</v>
      </c>
      <c r="N19" s="256" t="s">
        <v>311</v>
      </c>
      <c r="O19" s="248">
        <v>-411.6</v>
      </c>
      <c r="P19" s="256" t="s">
        <v>253</v>
      </c>
      <c r="Q19" s="256" t="s">
        <v>196</v>
      </c>
      <c r="R19" s="258"/>
      <c r="S19" s="258"/>
      <c r="T19" s="256" t="s">
        <v>291</v>
      </c>
      <c r="U19" s="256" t="s">
        <v>439</v>
      </c>
      <c r="V19" s="256" t="s">
        <v>305</v>
      </c>
      <c r="W19" s="256" t="s">
        <v>296</v>
      </c>
      <c r="X19" s="258"/>
      <c r="Y19" s="258"/>
      <c r="Z19" s="258"/>
      <c r="AA19" s="256" t="s">
        <v>196</v>
      </c>
      <c r="AB19" s="257">
        <v>45498</v>
      </c>
      <c r="AC19" s="258"/>
      <c r="AD19" s="258"/>
      <c r="AE19" s="258"/>
      <c r="AF19" s="258"/>
      <c r="AG19" s="256" t="s">
        <v>558</v>
      </c>
      <c r="AH19" s="258"/>
      <c r="AI19" s="258"/>
      <c r="AJ19" s="256" t="s">
        <v>558</v>
      </c>
      <c r="AK19" s="258"/>
      <c r="AL19" s="258"/>
      <c r="AM19" s="256" t="s">
        <v>285</v>
      </c>
    </row>
    <row r="20" spans="1:39" ht="12.75" customHeight="1" x14ac:dyDescent="0.35">
      <c r="A20" s="256" t="s">
        <v>589</v>
      </c>
      <c r="B20" s="257">
        <v>45505</v>
      </c>
      <c r="C20" s="256" t="s">
        <v>293</v>
      </c>
      <c r="D20" s="256" t="s">
        <v>294</v>
      </c>
      <c r="E20" s="256" t="s">
        <v>310</v>
      </c>
      <c r="F20" s="256" t="s">
        <v>554</v>
      </c>
      <c r="G20" s="256" t="s">
        <v>555</v>
      </c>
      <c r="H20" s="256" t="s">
        <v>556</v>
      </c>
      <c r="I20" s="256" t="s">
        <v>287</v>
      </c>
      <c r="J20" s="256" t="s">
        <v>557</v>
      </c>
      <c r="K20" s="256" t="s">
        <v>316</v>
      </c>
      <c r="L20" s="256" t="s">
        <v>447</v>
      </c>
      <c r="M20" s="256" t="s">
        <v>289</v>
      </c>
      <c r="N20" s="256" t="s">
        <v>311</v>
      </c>
      <c r="O20" s="248">
        <v>438.64</v>
      </c>
      <c r="P20" s="256" t="s">
        <v>253</v>
      </c>
      <c r="Q20" s="256" t="s">
        <v>196</v>
      </c>
      <c r="R20" s="258"/>
      <c r="S20" s="258"/>
      <c r="T20" s="256" t="s">
        <v>291</v>
      </c>
      <c r="U20" s="256" t="s">
        <v>439</v>
      </c>
      <c r="V20" s="256" t="s">
        <v>305</v>
      </c>
      <c r="W20" s="256" t="s">
        <v>296</v>
      </c>
      <c r="X20" s="258"/>
      <c r="Y20" s="258"/>
      <c r="Z20" s="258"/>
      <c r="AA20" s="256" t="s">
        <v>196</v>
      </c>
      <c r="AB20" s="257">
        <v>45498</v>
      </c>
      <c r="AC20" s="258"/>
      <c r="AD20" s="258"/>
      <c r="AE20" s="258"/>
      <c r="AF20" s="258"/>
      <c r="AG20" s="256" t="s">
        <v>558</v>
      </c>
      <c r="AH20" s="258"/>
      <c r="AI20" s="258"/>
      <c r="AJ20" s="256" t="s">
        <v>558</v>
      </c>
      <c r="AK20" s="258"/>
      <c r="AL20" s="258"/>
      <c r="AM20" s="256" t="s">
        <v>285</v>
      </c>
    </row>
    <row r="21" spans="1:39" ht="12.75" customHeight="1" x14ac:dyDescent="0.35">
      <c r="A21" s="256" t="s">
        <v>589</v>
      </c>
      <c r="B21" s="257">
        <v>45505</v>
      </c>
      <c r="C21" s="256" t="s">
        <v>293</v>
      </c>
      <c r="D21" s="256" t="s">
        <v>294</v>
      </c>
      <c r="E21" s="256" t="s">
        <v>310</v>
      </c>
      <c r="F21" s="256" t="s">
        <v>554</v>
      </c>
      <c r="G21" s="256" t="s">
        <v>555</v>
      </c>
      <c r="H21" s="256" t="s">
        <v>556</v>
      </c>
      <c r="I21" s="256" t="s">
        <v>287</v>
      </c>
      <c r="J21" s="256" t="s">
        <v>557</v>
      </c>
      <c r="K21" s="256" t="s">
        <v>316</v>
      </c>
      <c r="L21" s="256" t="s">
        <v>447</v>
      </c>
      <c r="M21" s="256" t="s">
        <v>289</v>
      </c>
      <c r="N21" s="256" t="s">
        <v>311</v>
      </c>
      <c r="O21" s="248">
        <v>-316.29000000000002</v>
      </c>
      <c r="P21" s="256" t="s">
        <v>263</v>
      </c>
      <c r="Q21" s="256" t="s">
        <v>196</v>
      </c>
      <c r="R21" s="258"/>
      <c r="S21" s="258"/>
      <c r="T21" s="256" t="s">
        <v>291</v>
      </c>
      <c r="U21" s="256" t="s">
        <v>439</v>
      </c>
      <c r="V21" s="256" t="s">
        <v>305</v>
      </c>
      <c r="W21" s="256" t="s">
        <v>296</v>
      </c>
      <c r="X21" s="258"/>
      <c r="Y21" s="258"/>
      <c r="Z21" s="258"/>
      <c r="AA21" s="256" t="s">
        <v>196</v>
      </c>
      <c r="AB21" s="257">
        <v>45498</v>
      </c>
      <c r="AC21" s="258"/>
      <c r="AD21" s="258"/>
      <c r="AE21" s="258"/>
      <c r="AF21" s="258"/>
      <c r="AG21" s="256" t="s">
        <v>558</v>
      </c>
      <c r="AH21" s="258"/>
      <c r="AI21" s="258"/>
      <c r="AJ21" s="256" t="s">
        <v>558</v>
      </c>
      <c r="AK21" s="258"/>
      <c r="AL21" s="258"/>
      <c r="AM21" s="256" t="s">
        <v>285</v>
      </c>
    </row>
    <row r="22" spans="1:39" ht="12.75" customHeight="1" x14ac:dyDescent="0.35">
      <c r="A22" s="256" t="s">
        <v>589</v>
      </c>
      <c r="B22" s="257">
        <v>45505</v>
      </c>
      <c r="C22" s="256" t="s">
        <v>293</v>
      </c>
      <c r="D22" s="256" t="s">
        <v>294</v>
      </c>
      <c r="E22" s="256" t="s">
        <v>310</v>
      </c>
      <c r="F22" s="256" t="s">
        <v>554</v>
      </c>
      <c r="G22" s="256" t="s">
        <v>555</v>
      </c>
      <c r="H22" s="256" t="s">
        <v>556</v>
      </c>
      <c r="I22" s="256" t="s">
        <v>287</v>
      </c>
      <c r="J22" s="256" t="s">
        <v>593</v>
      </c>
      <c r="K22" s="256" t="s">
        <v>169</v>
      </c>
      <c r="L22" s="256" t="s">
        <v>447</v>
      </c>
      <c r="M22" s="256" t="s">
        <v>289</v>
      </c>
      <c r="N22" s="256" t="s">
        <v>311</v>
      </c>
      <c r="O22" s="248">
        <v>152.66</v>
      </c>
      <c r="P22" s="256" t="s">
        <v>259</v>
      </c>
      <c r="Q22" s="256" t="s">
        <v>196</v>
      </c>
      <c r="R22" s="258"/>
      <c r="S22" s="258"/>
      <c r="T22" s="256" t="s">
        <v>291</v>
      </c>
      <c r="U22" s="256" t="s">
        <v>439</v>
      </c>
      <c r="V22" s="256" t="s">
        <v>305</v>
      </c>
      <c r="W22" s="256" t="s">
        <v>296</v>
      </c>
      <c r="X22" s="258"/>
      <c r="Y22" s="258"/>
      <c r="Z22" s="258"/>
      <c r="AA22" s="256" t="s">
        <v>196</v>
      </c>
      <c r="AB22" s="257">
        <v>45498</v>
      </c>
      <c r="AC22" s="258"/>
      <c r="AD22" s="258"/>
      <c r="AE22" s="258"/>
      <c r="AF22" s="258"/>
      <c r="AG22" s="256" t="s">
        <v>558</v>
      </c>
      <c r="AH22" s="258"/>
      <c r="AI22" s="258"/>
      <c r="AJ22" s="256" t="s">
        <v>558</v>
      </c>
      <c r="AK22" s="258"/>
      <c r="AL22" s="258"/>
      <c r="AM22" s="256" t="s">
        <v>285</v>
      </c>
    </row>
    <row r="23" spans="1:39" ht="12.75" customHeight="1" x14ac:dyDescent="0.35">
      <c r="A23" s="256" t="s">
        <v>589</v>
      </c>
      <c r="B23" s="257">
        <v>45505</v>
      </c>
      <c r="C23" s="256" t="s">
        <v>293</v>
      </c>
      <c r="D23" s="256" t="s">
        <v>294</v>
      </c>
      <c r="E23" s="256" t="s">
        <v>310</v>
      </c>
      <c r="F23" s="256" t="s">
        <v>554</v>
      </c>
      <c r="G23" s="256" t="s">
        <v>555</v>
      </c>
      <c r="H23" s="256" t="s">
        <v>556</v>
      </c>
      <c r="I23" s="256" t="s">
        <v>287</v>
      </c>
      <c r="J23" s="256" t="s">
        <v>594</v>
      </c>
      <c r="K23" s="256" t="s">
        <v>312</v>
      </c>
      <c r="L23" s="256" t="s">
        <v>447</v>
      </c>
      <c r="M23" s="256" t="s">
        <v>289</v>
      </c>
      <c r="N23" s="256" t="s">
        <v>311</v>
      </c>
      <c r="O23" s="248">
        <v>165.22</v>
      </c>
      <c r="P23" s="256" t="s">
        <v>244</v>
      </c>
      <c r="Q23" s="256" t="s">
        <v>196</v>
      </c>
      <c r="R23" s="258"/>
      <c r="S23" s="258"/>
      <c r="T23" s="256" t="s">
        <v>291</v>
      </c>
      <c r="U23" s="256" t="s">
        <v>439</v>
      </c>
      <c r="V23" s="256" t="s">
        <v>305</v>
      </c>
      <c r="W23" s="256" t="s">
        <v>296</v>
      </c>
      <c r="X23" s="258"/>
      <c r="Y23" s="258"/>
      <c r="Z23" s="258"/>
      <c r="AA23" s="256" t="s">
        <v>196</v>
      </c>
      <c r="AB23" s="257">
        <v>45498</v>
      </c>
      <c r="AC23" s="258"/>
      <c r="AD23" s="258"/>
      <c r="AE23" s="258"/>
      <c r="AF23" s="258"/>
      <c r="AG23" s="256" t="s">
        <v>558</v>
      </c>
      <c r="AH23" s="258"/>
      <c r="AI23" s="258"/>
      <c r="AJ23" s="256" t="s">
        <v>558</v>
      </c>
      <c r="AK23" s="258"/>
      <c r="AL23" s="258"/>
      <c r="AM23" s="256" t="s">
        <v>285</v>
      </c>
    </row>
    <row r="24" spans="1:39" ht="12.75" customHeight="1" x14ac:dyDescent="0.35">
      <c r="A24" s="256" t="s">
        <v>589</v>
      </c>
      <c r="B24" s="257">
        <v>45505</v>
      </c>
      <c r="C24" s="256" t="s">
        <v>293</v>
      </c>
      <c r="D24" s="256" t="s">
        <v>294</v>
      </c>
      <c r="E24" s="256" t="s">
        <v>310</v>
      </c>
      <c r="F24" s="256" t="s">
        <v>554</v>
      </c>
      <c r="G24" s="256" t="s">
        <v>555</v>
      </c>
      <c r="H24" s="256" t="s">
        <v>556</v>
      </c>
      <c r="I24" s="256" t="s">
        <v>287</v>
      </c>
      <c r="J24" s="256" t="s">
        <v>557</v>
      </c>
      <c r="K24" s="256" t="s">
        <v>316</v>
      </c>
      <c r="L24" s="256" t="s">
        <v>447</v>
      </c>
      <c r="M24" s="256" t="s">
        <v>289</v>
      </c>
      <c r="N24" s="256" t="s">
        <v>311</v>
      </c>
      <c r="O24" s="248">
        <v>6.55</v>
      </c>
      <c r="P24" s="256" t="s">
        <v>205</v>
      </c>
      <c r="Q24" s="256" t="s">
        <v>196</v>
      </c>
      <c r="R24" s="258"/>
      <c r="S24" s="258"/>
      <c r="T24" s="256" t="s">
        <v>291</v>
      </c>
      <c r="U24" s="256" t="s">
        <v>439</v>
      </c>
      <c r="V24" s="256" t="s">
        <v>305</v>
      </c>
      <c r="W24" s="256" t="s">
        <v>296</v>
      </c>
      <c r="X24" s="258"/>
      <c r="Y24" s="258"/>
      <c r="Z24" s="258"/>
      <c r="AA24" s="256" t="s">
        <v>196</v>
      </c>
      <c r="AB24" s="257">
        <v>45498</v>
      </c>
      <c r="AC24" s="258"/>
      <c r="AD24" s="258"/>
      <c r="AE24" s="258"/>
      <c r="AF24" s="258"/>
      <c r="AG24" s="256" t="s">
        <v>558</v>
      </c>
      <c r="AH24" s="258"/>
      <c r="AI24" s="258"/>
      <c r="AJ24" s="256" t="s">
        <v>558</v>
      </c>
      <c r="AK24" s="258"/>
      <c r="AL24" s="258"/>
      <c r="AM24" s="256" t="s">
        <v>285</v>
      </c>
    </row>
    <row r="25" spans="1:39" ht="12.75" customHeight="1" x14ac:dyDescent="0.35">
      <c r="A25" s="256" t="s">
        <v>589</v>
      </c>
      <c r="B25" s="257">
        <v>45505</v>
      </c>
      <c r="C25" s="256" t="s">
        <v>293</v>
      </c>
      <c r="D25" s="256" t="s">
        <v>294</v>
      </c>
      <c r="E25" s="256" t="s">
        <v>310</v>
      </c>
      <c r="F25" s="256" t="s">
        <v>554</v>
      </c>
      <c r="G25" s="256" t="s">
        <v>555</v>
      </c>
      <c r="H25" s="256" t="s">
        <v>556</v>
      </c>
      <c r="I25" s="256" t="s">
        <v>287</v>
      </c>
      <c r="J25" s="256" t="s">
        <v>557</v>
      </c>
      <c r="K25" s="256" t="s">
        <v>316</v>
      </c>
      <c r="L25" s="256" t="s">
        <v>447</v>
      </c>
      <c r="M25" s="256" t="s">
        <v>289</v>
      </c>
      <c r="N25" s="256" t="s">
        <v>311</v>
      </c>
      <c r="O25" s="248">
        <v>23.95</v>
      </c>
      <c r="P25" s="256" t="s">
        <v>226</v>
      </c>
      <c r="Q25" s="256" t="s">
        <v>196</v>
      </c>
      <c r="R25" s="258"/>
      <c r="S25" s="258"/>
      <c r="T25" s="256" t="s">
        <v>291</v>
      </c>
      <c r="U25" s="256" t="s">
        <v>439</v>
      </c>
      <c r="V25" s="256" t="s">
        <v>305</v>
      </c>
      <c r="W25" s="256" t="s">
        <v>296</v>
      </c>
      <c r="X25" s="258"/>
      <c r="Y25" s="258"/>
      <c r="Z25" s="258"/>
      <c r="AA25" s="256" t="s">
        <v>196</v>
      </c>
      <c r="AB25" s="257">
        <v>45498</v>
      </c>
      <c r="AC25" s="258"/>
      <c r="AD25" s="258"/>
      <c r="AE25" s="258"/>
      <c r="AF25" s="258"/>
      <c r="AG25" s="256" t="s">
        <v>558</v>
      </c>
      <c r="AH25" s="258"/>
      <c r="AI25" s="258"/>
      <c r="AJ25" s="256" t="s">
        <v>558</v>
      </c>
      <c r="AK25" s="258"/>
      <c r="AL25" s="258"/>
      <c r="AM25" s="256" t="s">
        <v>285</v>
      </c>
    </row>
    <row r="26" spans="1:39" ht="12.75" customHeight="1" x14ac:dyDescent="0.35">
      <c r="A26" s="256" t="s">
        <v>589</v>
      </c>
      <c r="B26" s="257">
        <v>45505</v>
      </c>
      <c r="C26" s="256" t="s">
        <v>293</v>
      </c>
      <c r="D26" s="256" t="s">
        <v>294</v>
      </c>
      <c r="E26" s="256" t="s">
        <v>310</v>
      </c>
      <c r="F26" s="256" t="s">
        <v>554</v>
      </c>
      <c r="G26" s="256" t="s">
        <v>555</v>
      </c>
      <c r="H26" s="256" t="s">
        <v>556</v>
      </c>
      <c r="I26" s="256" t="s">
        <v>287</v>
      </c>
      <c r="J26" s="256" t="s">
        <v>557</v>
      </c>
      <c r="K26" s="256" t="s">
        <v>316</v>
      </c>
      <c r="L26" s="256" t="s">
        <v>447</v>
      </c>
      <c r="M26" s="256" t="s">
        <v>289</v>
      </c>
      <c r="N26" s="256" t="s">
        <v>311</v>
      </c>
      <c r="O26" s="248">
        <v>14.75</v>
      </c>
      <c r="P26" s="256" t="s">
        <v>254</v>
      </c>
      <c r="Q26" s="256" t="s">
        <v>196</v>
      </c>
      <c r="R26" s="258"/>
      <c r="S26" s="258"/>
      <c r="T26" s="256" t="s">
        <v>291</v>
      </c>
      <c r="U26" s="256" t="s">
        <v>439</v>
      </c>
      <c r="V26" s="256" t="s">
        <v>305</v>
      </c>
      <c r="W26" s="256" t="s">
        <v>296</v>
      </c>
      <c r="X26" s="258"/>
      <c r="Y26" s="258"/>
      <c r="Z26" s="258"/>
      <c r="AA26" s="256" t="s">
        <v>196</v>
      </c>
      <c r="AB26" s="257">
        <v>45498</v>
      </c>
      <c r="AC26" s="258"/>
      <c r="AD26" s="258"/>
      <c r="AE26" s="258"/>
      <c r="AF26" s="258"/>
      <c r="AG26" s="256" t="s">
        <v>558</v>
      </c>
      <c r="AH26" s="258"/>
      <c r="AI26" s="258"/>
      <c r="AJ26" s="256" t="s">
        <v>558</v>
      </c>
      <c r="AK26" s="258"/>
      <c r="AL26" s="258"/>
      <c r="AM26" s="256" t="s">
        <v>285</v>
      </c>
    </row>
    <row r="27" spans="1:39" ht="12.75" customHeight="1" x14ac:dyDescent="0.35">
      <c r="A27" s="256" t="s">
        <v>589</v>
      </c>
      <c r="B27" s="257">
        <v>45505</v>
      </c>
      <c r="C27" s="256" t="s">
        <v>293</v>
      </c>
      <c r="D27" s="256" t="s">
        <v>294</v>
      </c>
      <c r="E27" s="256" t="s">
        <v>310</v>
      </c>
      <c r="F27" s="256" t="s">
        <v>554</v>
      </c>
      <c r="G27" s="256" t="s">
        <v>555</v>
      </c>
      <c r="H27" s="256" t="s">
        <v>556</v>
      </c>
      <c r="I27" s="256" t="s">
        <v>287</v>
      </c>
      <c r="J27" s="256" t="s">
        <v>557</v>
      </c>
      <c r="K27" s="256" t="s">
        <v>316</v>
      </c>
      <c r="L27" s="256" t="s">
        <v>447</v>
      </c>
      <c r="M27" s="256" t="s">
        <v>289</v>
      </c>
      <c r="N27" s="256" t="s">
        <v>311</v>
      </c>
      <c r="O27" s="248">
        <v>8.1999999999999993</v>
      </c>
      <c r="P27" s="256" t="s">
        <v>249</v>
      </c>
      <c r="Q27" s="256" t="s">
        <v>196</v>
      </c>
      <c r="R27" s="258"/>
      <c r="S27" s="258"/>
      <c r="T27" s="256" t="s">
        <v>291</v>
      </c>
      <c r="U27" s="256" t="s">
        <v>439</v>
      </c>
      <c r="V27" s="256" t="s">
        <v>305</v>
      </c>
      <c r="W27" s="256" t="s">
        <v>296</v>
      </c>
      <c r="X27" s="258"/>
      <c r="Y27" s="258"/>
      <c r="Z27" s="258"/>
      <c r="AA27" s="256" t="s">
        <v>196</v>
      </c>
      <c r="AB27" s="257">
        <v>45498</v>
      </c>
      <c r="AC27" s="258"/>
      <c r="AD27" s="258"/>
      <c r="AE27" s="258"/>
      <c r="AF27" s="258"/>
      <c r="AG27" s="256" t="s">
        <v>558</v>
      </c>
      <c r="AH27" s="258"/>
      <c r="AI27" s="258"/>
      <c r="AJ27" s="256" t="s">
        <v>558</v>
      </c>
      <c r="AK27" s="258"/>
      <c r="AL27" s="258"/>
      <c r="AM27" s="256" t="s">
        <v>285</v>
      </c>
    </row>
    <row r="28" spans="1:39" ht="12.75" customHeight="1" x14ac:dyDescent="0.35">
      <c r="A28" s="256" t="s">
        <v>589</v>
      </c>
      <c r="B28" s="257">
        <v>45505</v>
      </c>
      <c r="C28" s="256" t="s">
        <v>293</v>
      </c>
      <c r="D28" s="256" t="s">
        <v>294</v>
      </c>
      <c r="E28" s="256" t="s">
        <v>310</v>
      </c>
      <c r="F28" s="256" t="s">
        <v>554</v>
      </c>
      <c r="G28" s="256" t="s">
        <v>555</v>
      </c>
      <c r="H28" s="256" t="s">
        <v>556</v>
      </c>
      <c r="I28" s="256" t="s">
        <v>287</v>
      </c>
      <c r="J28" s="256" t="s">
        <v>557</v>
      </c>
      <c r="K28" s="256" t="s">
        <v>316</v>
      </c>
      <c r="L28" s="256" t="s">
        <v>447</v>
      </c>
      <c r="M28" s="256" t="s">
        <v>289</v>
      </c>
      <c r="N28" s="256" t="s">
        <v>311</v>
      </c>
      <c r="O28" s="248">
        <v>6.55</v>
      </c>
      <c r="P28" s="256" t="s">
        <v>215</v>
      </c>
      <c r="Q28" s="256" t="s">
        <v>196</v>
      </c>
      <c r="R28" s="258"/>
      <c r="S28" s="258"/>
      <c r="T28" s="256" t="s">
        <v>291</v>
      </c>
      <c r="U28" s="256" t="s">
        <v>439</v>
      </c>
      <c r="V28" s="256" t="s">
        <v>305</v>
      </c>
      <c r="W28" s="256" t="s">
        <v>296</v>
      </c>
      <c r="X28" s="258"/>
      <c r="Y28" s="258"/>
      <c r="Z28" s="258"/>
      <c r="AA28" s="256" t="s">
        <v>196</v>
      </c>
      <c r="AB28" s="257">
        <v>45498</v>
      </c>
      <c r="AC28" s="258"/>
      <c r="AD28" s="258"/>
      <c r="AE28" s="258"/>
      <c r="AF28" s="258"/>
      <c r="AG28" s="256" t="s">
        <v>558</v>
      </c>
      <c r="AH28" s="258"/>
      <c r="AI28" s="258"/>
      <c r="AJ28" s="256" t="s">
        <v>558</v>
      </c>
      <c r="AK28" s="258"/>
      <c r="AL28" s="258"/>
      <c r="AM28" s="256" t="s">
        <v>285</v>
      </c>
    </row>
    <row r="29" spans="1:39" ht="12.75" customHeight="1" x14ac:dyDescent="0.35">
      <c r="A29" s="256" t="s">
        <v>589</v>
      </c>
      <c r="B29" s="257">
        <v>45505</v>
      </c>
      <c r="C29" s="256" t="s">
        <v>293</v>
      </c>
      <c r="D29" s="256" t="s">
        <v>294</v>
      </c>
      <c r="E29" s="256" t="s">
        <v>310</v>
      </c>
      <c r="F29" s="256" t="s">
        <v>554</v>
      </c>
      <c r="G29" s="256" t="s">
        <v>555</v>
      </c>
      <c r="H29" s="256" t="s">
        <v>556</v>
      </c>
      <c r="I29" s="256" t="s">
        <v>287</v>
      </c>
      <c r="J29" s="256" t="s">
        <v>593</v>
      </c>
      <c r="K29" s="256" t="s">
        <v>169</v>
      </c>
      <c r="L29" s="256" t="s">
        <v>447</v>
      </c>
      <c r="M29" s="256" t="s">
        <v>289</v>
      </c>
      <c r="N29" s="256" t="s">
        <v>311</v>
      </c>
      <c r="O29" s="248">
        <v>145.07</v>
      </c>
      <c r="P29" s="256" t="s">
        <v>210</v>
      </c>
      <c r="Q29" s="256" t="s">
        <v>196</v>
      </c>
      <c r="R29" s="258"/>
      <c r="S29" s="258"/>
      <c r="T29" s="256" t="s">
        <v>291</v>
      </c>
      <c r="U29" s="256" t="s">
        <v>439</v>
      </c>
      <c r="V29" s="256" t="s">
        <v>305</v>
      </c>
      <c r="W29" s="256" t="s">
        <v>296</v>
      </c>
      <c r="X29" s="258"/>
      <c r="Y29" s="258"/>
      <c r="Z29" s="258"/>
      <c r="AA29" s="256" t="s">
        <v>196</v>
      </c>
      <c r="AB29" s="257">
        <v>45498</v>
      </c>
      <c r="AC29" s="258"/>
      <c r="AD29" s="258"/>
      <c r="AE29" s="258"/>
      <c r="AF29" s="258"/>
      <c r="AG29" s="256" t="s">
        <v>558</v>
      </c>
      <c r="AH29" s="258"/>
      <c r="AI29" s="258"/>
      <c r="AJ29" s="256" t="s">
        <v>558</v>
      </c>
      <c r="AK29" s="258"/>
      <c r="AL29" s="258"/>
      <c r="AM29" s="256" t="s">
        <v>285</v>
      </c>
    </row>
    <row r="30" spans="1:39" ht="12.75" customHeight="1" x14ac:dyDescent="0.35">
      <c r="A30" s="256" t="s">
        <v>589</v>
      </c>
      <c r="B30" s="257">
        <v>45505</v>
      </c>
      <c r="C30" s="256" t="s">
        <v>293</v>
      </c>
      <c r="D30" s="256" t="s">
        <v>294</v>
      </c>
      <c r="E30" s="256" t="s">
        <v>310</v>
      </c>
      <c r="F30" s="256" t="s">
        <v>554</v>
      </c>
      <c r="G30" s="256" t="s">
        <v>555</v>
      </c>
      <c r="H30" s="256" t="s">
        <v>556</v>
      </c>
      <c r="I30" s="256" t="s">
        <v>287</v>
      </c>
      <c r="J30" s="256" t="s">
        <v>557</v>
      </c>
      <c r="K30" s="256" t="s">
        <v>316</v>
      </c>
      <c r="L30" s="256" t="s">
        <v>447</v>
      </c>
      <c r="M30" s="256" t="s">
        <v>289</v>
      </c>
      <c r="N30" s="256" t="s">
        <v>311</v>
      </c>
      <c r="O30" s="248">
        <v>51.35</v>
      </c>
      <c r="P30" s="256" t="s">
        <v>217</v>
      </c>
      <c r="Q30" s="256" t="s">
        <v>196</v>
      </c>
      <c r="R30" s="258"/>
      <c r="S30" s="258"/>
      <c r="T30" s="256" t="s">
        <v>291</v>
      </c>
      <c r="U30" s="256" t="s">
        <v>439</v>
      </c>
      <c r="V30" s="256" t="s">
        <v>305</v>
      </c>
      <c r="W30" s="256" t="s">
        <v>296</v>
      </c>
      <c r="X30" s="258"/>
      <c r="Y30" s="258"/>
      <c r="Z30" s="258"/>
      <c r="AA30" s="256" t="s">
        <v>196</v>
      </c>
      <c r="AB30" s="257">
        <v>45498</v>
      </c>
      <c r="AC30" s="258"/>
      <c r="AD30" s="258"/>
      <c r="AE30" s="258"/>
      <c r="AF30" s="258"/>
      <c r="AG30" s="256" t="s">
        <v>558</v>
      </c>
      <c r="AH30" s="258"/>
      <c r="AI30" s="258"/>
      <c r="AJ30" s="256" t="s">
        <v>558</v>
      </c>
      <c r="AK30" s="258"/>
      <c r="AL30" s="258"/>
      <c r="AM30" s="256" t="s">
        <v>285</v>
      </c>
    </row>
    <row r="31" spans="1:39" ht="12.75" customHeight="1" x14ac:dyDescent="0.35">
      <c r="A31" s="256" t="s">
        <v>589</v>
      </c>
      <c r="B31" s="257">
        <v>45505</v>
      </c>
      <c r="C31" s="256" t="s">
        <v>293</v>
      </c>
      <c r="D31" s="256" t="s">
        <v>294</v>
      </c>
      <c r="E31" s="256" t="s">
        <v>310</v>
      </c>
      <c r="F31" s="256" t="s">
        <v>554</v>
      </c>
      <c r="G31" s="256" t="s">
        <v>555</v>
      </c>
      <c r="H31" s="256" t="s">
        <v>556</v>
      </c>
      <c r="I31" s="256" t="s">
        <v>287</v>
      </c>
      <c r="J31" s="256" t="s">
        <v>557</v>
      </c>
      <c r="K31" s="256" t="s">
        <v>316</v>
      </c>
      <c r="L31" s="256" t="s">
        <v>447</v>
      </c>
      <c r="M31" s="256" t="s">
        <v>289</v>
      </c>
      <c r="N31" s="256" t="s">
        <v>311</v>
      </c>
      <c r="O31" s="248">
        <v>6.55</v>
      </c>
      <c r="P31" s="256" t="s">
        <v>219</v>
      </c>
      <c r="Q31" s="256" t="s">
        <v>196</v>
      </c>
      <c r="R31" s="258"/>
      <c r="S31" s="258"/>
      <c r="T31" s="256" t="s">
        <v>291</v>
      </c>
      <c r="U31" s="256" t="s">
        <v>439</v>
      </c>
      <c r="V31" s="256" t="s">
        <v>305</v>
      </c>
      <c r="W31" s="256" t="s">
        <v>296</v>
      </c>
      <c r="X31" s="258"/>
      <c r="Y31" s="258"/>
      <c r="Z31" s="258"/>
      <c r="AA31" s="256" t="s">
        <v>196</v>
      </c>
      <c r="AB31" s="257">
        <v>45498</v>
      </c>
      <c r="AC31" s="258"/>
      <c r="AD31" s="258"/>
      <c r="AE31" s="258"/>
      <c r="AF31" s="258"/>
      <c r="AG31" s="256" t="s">
        <v>558</v>
      </c>
      <c r="AH31" s="258"/>
      <c r="AI31" s="258"/>
      <c r="AJ31" s="256" t="s">
        <v>558</v>
      </c>
      <c r="AK31" s="258"/>
      <c r="AL31" s="258"/>
      <c r="AM31" s="256" t="s">
        <v>285</v>
      </c>
    </row>
    <row r="32" spans="1:39" ht="12.75" customHeight="1" x14ac:dyDescent="0.35">
      <c r="A32" s="256" t="s">
        <v>589</v>
      </c>
      <c r="B32" s="257">
        <v>45505</v>
      </c>
      <c r="C32" s="256" t="s">
        <v>293</v>
      </c>
      <c r="D32" s="256" t="s">
        <v>294</v>
      </c>
      <c r="E32" s="256" t="s">
        <v>310</v>
      </c>
      <c r="F32" s="256" t="s">
        <v>554</v>
      </c>
      <c r="G32" s="256" t="s">
        <v>555</v>
      </c>
      <c r="H32" s="256" t="s">
        <v>556</v>
      </c>
      <c r="I32" s="256" t="s">
        <v>287</v>
      </c>
      <c r="J32" s="256" t="s">
        <v>557</v>
      </c>
      <c r="K32" s="256" t="s">
        <v>316</v>
      </c>
      <c r="L32" s="256" t="s">
        <v>447</v>
      </c>
      <c r="M32" s="256" t="s">
        <v>289</v>
      </c>
      <c r="N32" s="256" t="s">
        <v>311</v>
      </c>
      <c r="O32" s="248">
        <v>17.75</v>
      </c>
      <c r="P32" s="256" t="s">
        <v>239</v>
      </c>
      <c r="Q32" s="256" t="s">
        <v>196</v>
      </c>
      <c r="R32" s="258"/>
      <c r="S32" s="258"/>
      <c r="T32" s="256" t="s">
        <v>291</v>
      </c>
      <c r="U32" s="256" t="s">
        <v>439</v>
      </c>
      <c r="V32" s="256" t="s">
        <v>305</v>
      </c>
      <c r="W32" s="256" t="s">
        <v>296</v>
      </c>
      <c r="X32" s="258"/>
      <c r="Y32" s="258"/>
      <c r="Z32" s="258"/>
      <c r="AA32" s="256" t="s">
        <v>196</v>
      </c>
      <c r="AB32" s="257">
        <v>45498</v>
      </c>
      <c r="AC32" s="258"/>
      <c r="AD32" s="258"/>
      <c r="AE32" s="258"/>
      <c r="AF32" s="258"/>
      <c r="AG32" s="256" t="s">
        <v>558</v>
      </c>
      <c r="AH32" s="258"/>
      <c r="AI32" s="258"/>
      <c r="AJ32" s="256" t="s">
        <v>558</v>
      </c>
      <c r="AK32" s="258"/>
      <c r="AL32" s="258"/>
      <c r="AM32" s="256" t="s">
        <v>285</v>
      </c>
    </row>
    <row r="33" spans="1:39" ht="12.75" customHeight="1" x14ac:dyDescent="0.35">
      <c r="A33" s="256" t="s">
        <v>589</v>
      </c>
      <c r="B33" s="257">
        <v>45505</v>
      </c>
      <c r="C33" s="256" t="s">
        <v>293</v>
      </c>
      <c r="D33" s="256" t="s">
        <v>294</v>
      </c>
      <c r="E33" s="256" t="s">
        <v>310</v>
      </c>
      <c r="F33" s="256" t="s">
        <v>554</v>
      </c>
      <c r="G33" s="256" t="s">
        <v>555</v>
      </c>
      <c r="H33" s="256" t="s">
        <v>556</v>
      </c>
      <c r="I33" s="256" t="s">
        <v>287</v>
      </c>
      <c r="J33" s="256" t="s">
        <v>557</v>
      </c>
      <c r="K33" s="256" t="s">
        <v>316</v>
      </c>
      <c r="L33" s="256" t="s">
        <v>447</v>
      </c>
      <c r="M33" s="256" t="s">
        <v>289</v>
      </c>
      <c r="N33" s="256" t="s">
        <v>311</v>
      </c>
      <c r="O33" s="248">
        <v>166.86</v>
      </c>
      <c r="P33" s="256" t="s">
        <v>233</v>
      </c>
      <c r="Q33" s="256" t="s">
        <v>196</v>
      </c>
      <c r="R33" s="258"/>
      <c r="S33" s="258"/>
      <c r="T33" s="256" t="s">
        <v>291</v>
      </c>
      <c r="U33" s="256" t="s">
        <v>439</v>
      </c>
      <c r="V33" s="256" t="s">
        <v>305</v>
      </c>
      <c r="W33" s="256" t="s">
        <v>296</v>
      </c>
      <c r="X33" s="258"/>
      <c r="Y33" s="258"/>
      <c r="Z33" s="258"/>
      <c r="AA33" s="256" t="s">
        <v>196</v>
      </c>
      <c r="AB33" s="257">
        <v>45498</v>
      </c>
      <c r="AC33" s="258"/>
      <c r="AD33" s="258"/>
      <c r="AE33" s="258"/>
      <c r="AF33" s="258"/>
      <c r="AG33" s="256" t="s">
        <v>558</v>
      </c>
      <c r="AH33" s="258"/>
      <c r="AI33" s="258"/>
      <c r="AJ33" s="256" t="s">
        <v>558</v>
      </c>
      <c r="AK33" s="258"/>
      <c r="AL33" s="258"/>
      <c r="AM33" s="256" t="s">
        <v>285</v>
      </c>
    </row>
    <row r="34" spans="1:39" ht="12.75" customHeight="1" x14ac:dyDescent="0.35">
      <c r="A34" s="256" t="s">
        <v>589</v>
      </c>
      <c r="B34" s="257">
        <v>45505</v>
      </c>
      <c r="C34" s="256" t="s">
        <v>293</v>
      </c>
      <c r="D34" s="256" t="s">
        <v>294</v>
      </c>
      <c r="E34" s="256" t="s">
        <v>310</v>
      </c>
      <c r="F34" s="256" t="s">
        <v>554</v>
      </c>
      <c r="G34" s="256" t="s">
        <v>555</v>
      </c>
      <c r="H34" s="256" t="s">
        <v>556</v>
      </c>
      <c r="I34" s="256" t="s">
        <v>287</v>
      </c>
      <c r="J34" s="256" t="s">
        <v>557</v>
      </c>
      <c r="K34" s="256" t="s">
        <v>316</v>
      </c>
      <c r="L34" s="256" t="s">
        <v>447</v>
      </c>
      <c r="M34" s="256" t="s">
        <v>289</v>
      </c>
      <c r="N34" s="256" t="s">
        <v>311</v>
      </c>
      <c r="O34" s="248">
        <v>17.75</v>
      </c>
      <c r="P34" s="256" t="s">
        <v>221</v>
      </c>
      <c r="Q34" s="256" t="s">
        <v>196</v>
      </c>
      <c r="R34" s="258"/>
      <c r="S34" s="258"/>
      <c r="T34" s="256" t="s">
        <v>291</v>
      </c>
      <c r="U34" s="256" t="s">
        <v>439</v>
      </c>
      <c r="V34" s="256" t="s">
        <v>305</v>
      </c>
      <c r="W34" s="256" t="s">
        <v>296</v>
      </c>
      <c r="X34" s="258"/>
      <c r="Y34" s="258"/>
      <c r="Z34" s="258"/>
      <c r="AA34" s="256" t="s">
        <v>196</v>
      </c>
      <c r="AB34" s="257">
        <v>45498</v>
      </c>
      <c r="AC34" s="258"/>
      <c r="AD34" s="258"/>
      <c r="AE34" s="258"/>
      <c r="AF34" s="258"/>
      <c r="AG34" s="256" t="s">
        <v>558</v>
      </c>
      <c r="AH34" s="258"/>
      <c r="AI34" s="258"/>
      <c r="AJ34" s="256" t="s">
        <v>558</v>
      </c>
      <c r="AK34" s="258"/>
      <c r="AL34" s="258"/>
      <c r="AM34" s="256" t="s">
        <v>285</v>
      </c>
    </row>
    <row r="35" spans="1:39" ht="12.75" customHeight="1" x14ac:dyDescent="0.35">
      <c r="A35" s="256" t="s">
        <v>589</v>
      </c>
      <c r="B35" s="257">
        <v>45505</v>
      </c>
      <c r="C35" s="256" t="s">
        <v>293</v>
      </c>
      <c r="D35" s="256" t="s">
        <v>294</v>
      </c>
      <c r="E35" s="256" t="s">
        <v>310</v>
      </c>
      <c r="F35" s="256" t="s">
        <v>554</v>
      </c>
      <c r="G35" s="256" t="s">
        <v>555</v>
      </c>
      <c r="H35" s="256" t="s">
        <v>556</v>
      </c>
      <c r="I35" s="256" t="s">
        <v>287</v>
      </c>
      <c r="J35" s="256" t="s">
        <v>557</v>
      </c>
      <c r="K35" s="256" t="s">
        <v>316</v>
      </c>
      <c r="L35" s="256" t="s">
        <v>447</v>
      </c>
      <c r="M35" s="256" t="s">
        <v>289</v>
      </c>
      <c r="N35" s="256" t="s">
        <v>311</v>
      </c>
      <c r="O35" s="248">
        <v>564.25</v>
      </c>
      <c r="P35" s="256" t="s">
        <v>247</v>
      </c>
      <c r="Q35" s="256" t="s">
        <v>196</v>
      </c>
      <c r="R35" s="258"/>
      <c r="S35" s="258"/>
      <c r="T35" s="256" t="s">
        <v>291</v>
      </c>
      <c r="U35" s="256" t="s">
        <v>439</v>
      </c>
      <c r="V35" s="256" t="s">
        <v>305</v>
      </c>
      <c r="W35" s="256" t="s">
        <v>296</v>
      </c>
      <c r="X35" s="258"/>
      <c r="Y35" s="258"/>
      <c r="Z35" s="258"/>
      <c r="AA35" s="256" t="s">
        <v>196</v>
      </c>
      <c r="AB35" s="257">
        <v>45498</v>
      </c>
      <c r="AC35" s="258"/>
      <c r="AD35" s="258"/>
      <c r="AE35" s="258"/>
      <c r="AF35" s="258"/>
      <c r="AG35" s="256" t="s">
        <v>558</v>
      </c>
      <c r="AH35" s="258"/>
      <c r="AI35" s="258"/>
      <c r="AJ35" s="256" t="s">
        <v>558</v>
      </c>
      <c r="AK35" s="258"/>
      <c r="AL35" s="258"/>
      <c r="AM35" s="256" t="s">
        <v>285</v>
      </c>
    </row>
    <row r="36" spans="1:39" ht="12.75" customHeight="1" x14ac:dyDescent="0.35">
      <c r="A36" s="256" t="s">
        <v>589</v>
      </c>
      <c r="B36" s="257">
        <v>45505</v>
      </c>
      <c r="C36" s="256" t="s">
        <v>293</v>
      </c>
      <c r="D36" s="256" t="s">
        <v>294</v>
      </c>
      <c r="E36" s="256" t="s">
        <v>310</v>
      </c>
      <c r="F36" s="256" t="s">
        <v>554</v>
      </c>
      <c r="G36" s="256" t="s">
        <v>555</v>
      </c>
      <c r="H36" s="256" t="s">
        <v>556</v>
      </c>
      <c r="I36" s="256" t="s">
        <v>287</v>
      </c>
      <c r="J36" s="256" t="s">
        <v>557</v>
      </c>
      <c r="K36" s="256" t="s">
        <v>316</v>
      </c>
      <c r="L36" s="256" t="s">
        <v>447</v>
      </c>
      <c r="M36" s="256" t="s">
        <v>289</v>
      </c>
      <c r="N36" s="256" t="s">
        <v>311</v>
      </c>
      <c r="O36" s="248">
        <v>18.850000000000001</v>
      </c>
      <c r="P36" s="256" t="s">
        <v>248</v>
      </c>
      <c r="Q36" s="256" t="s">
        <v>196</v>
      </c>
      <c r="R36" s="258"/>
      <c r="S36" s="258"/>
      <c r="T36" s="256" t="s">
        <v>291</v>
      </c>
      <c r="U36" s="256" t="s">
        <v>439</v>
      </c>
      <c r="V36" s="256" t="s">
        <v>305</v>
      </c>
      <c r="W36" s="256" t="s">
        <v>296</v>
      </c>
      <c r="X36" s="258"/>
      <c r="Y36" s="258"/>
      <c r="Z36" s="258"/>
      <c r="AA36" s="256" t="s">
        <v>196</v>
      </c>
      <c r="AB36" s="257">
        <v>45498</v>
      </c>
      <c r="AC36" s="258"/>
      <c r="AD36" s="258"/>
      <c r="AE36" s="258"/>
      <c r="AF36" s="258"/>
      <c r="AG36" s="256" t="s">
        <v>558</v>
      </c>
      <c r="AH36" s="258"/>
      <c r="AI36" s="258"/>
      <c r="AJ36" s="256" t="s">
        <v>558</v>
      </c>
      <c r="AK36" s="258"/>
      <c r="AL36" s="258"/>
      <c r="AM36" s="256" t="s">
        <v>285</v>
      </c>
    </row>
    <row r="37" spans="1:39" ht="12.75" customHeight="1" x14ac:dyDescent="0.35">
      <c r="A37" s="256" t="s">
        <v>589</v>
      </c>
      <c r="B37" s="257">
        <v>45505</v>
      </c>
      <c r="C37" s="256" t="s">
        <v>293</v>
      </c>
      <c r="D37" s="256" t="s">
        <v>294</v>
      </c>
      <c r="E37" s="256" t="s">
        <v>310</v>
      </c>
      <c r="F37" s="256" t="s">
        <v>554</v>
      </c>
      <c r="G37" s="256" t="s">
        <v>555</v>
      </c>
      <c r="H37" s="256" t="s">
        <v>556</v>
      </c>
      <c r="I37" s="256" t="s">
        <v>287</v>
      </c>
      <c r="J37" s="256" t="s">
        <v>557</v>
      </c>
      <c r="K37" s="256" t="s">
        <v>316</v>
      </c>
      <c r="L37" s="256" t="s">
        <v>447</v>
      </c>
      <c r="M37" s="256" t="s">
        <v>289</v>
      </c>
      <c r="N37" s="256" t="s">
        <v>311</v>
      </c>
      <c r="O37" s="248">
        <v>6.55</v>
      </c>
      <c r="P37" s="256" t="s">
        <v>224</v>
      </c>
      <c r="Q37" s="256" t="s">
        <v>196</v>
      </c>
      <c r="R37" s="258"/>
      <c r="S37" s="258"/>
      <c r="T37" s="256" t="s">
        <v>291</v>
      </c>
      <c r="U37" s="256" t="s">
        <v>439</v>
      </c>
      <c r="V37" s="256" t="s">
        <v>305</v>
      </c>
      <c r="W37" s="256" t="s">
        <v>296</v>
      </c>
      <c r="X37" s="258"/>
      <c r="Y37" s="258"/>
      <c r="Z37" s="258"/>
      <c r="AA37" s="256" t="s">
        <v>196</v>
      </c>
      <c r="AB37" s="257">
        <v>45498</v>
      </c>
      <c r="AC37" s="258"/>
      <c r="AD37" s="258"/>
      <c r="AE37" s="258"/>
      <c r="AF37" s="258"/>
      <c r="AG37" s="256" t="s">
        <v>558</v>
      </c>
      <c r="AH37" s="258"/>
      <c r="AI37" s="258"/>
      <c r="AJ37" s="256" t="s">
        <v>558</v>
      </c>
      <c r="AK37" s="258"/>
      <c r="AL37" s="258"/>
      <c r="AM37" s="256" t="s">
        <v>285</v>
      </c>
    </row>
    <row r="38" spans="1:39" ht="12.75" customHeight="1" x14ac:dyDescent="0.35">
      <c r="A38" s="256" t="s">
        <v>589</v>
      </c>
      <c r="B38" s="257">
        <v>45505</v>
      </c>
      <c r="C38" s="256" t="s">
        <v>293</v>
      </c>
      <c r="D38" s="256" t="s">
        <v>294</v>
      </c>
      <c r="E38" s="256" t="s">
        <v>310</v>
      </c>
      <c r="F38" s="256" t="s">
        <v>554</v>
      </c>
      <c r="G38" s="256" t="s">
        <v>555</v>
      </c>
      <c r="H38" s="256" t="s">
        <v>556</v>
      </c>
      <c r="I38" s="256" t="s">
        <v>287</v>
      </c>
      <c r="J38" s="256" t="s">
        <v>557</v>
      </c>
      <c r="K38" s="256" t="s">
        <v>316</v>
      </c>
      <c r="L38" s="256" t="s">
        <v>447</v>
      </c>
      <c r="M38" s="256" t="s">
        <v>289</v>
      </c>
      <c r="N38" s="256" t="s">
        <v>311</v>
      </c>
      <c r="O38" s="248">
        <v>6.55</v>
      </c>
      <c r="P38" s="256" t="s">
        <v>227</v>
      </c>
      <c r="Q38" s="256" t="s">
        <v>196</v>
      </c>
      <c r="R38" s="258"/>
      <c r="S38" s="258"/>
      <c r="T38" s="256" t="s">
        <v>291</v>
      </c>
      <c r="U38" s="256" t="s">
        <v>439</v>
      </c>
      <c r="V38" s="256" t="s">
        <v>305</v>
      </c>
      <c r="W38" s="256" t="s">
        <v>296</v>
      </c>
      <c r="X38" s="258"/>
      <c r="Y38" s="258"/>
      <c r="Z38" s="258"/>
      <c r="AA38" s="256" t="s">
        <v>196</v>
      </c>
      <c r="AB38" s="257">
        <v>45498</v>
      </c>
      <c r="AC38" s="258"/>
      <c r="AD38" s="258"/>
      <c r="AE38" s="258"/>
      <c r="AF38" s="258"/>
      <c r="AG38" s="256" t="s">
        <v>558</v>
      </c>
      <c r="AH38" s="258"/>
      <c r="AI38" s="258"/>
      <c r="AJ38" s="256" t="s">
        <v>558</v>
      </c>
      <c r="AK38" s="258"/>
      <c r="AL38" s="258"/>
      <c r="AM38" s="256" t="s">
        <v>285</v>
      </c>
    </row>
    <row r="39" spans="1:39" ht="12.75" customHeight="1" x14ac:dyDescent="0.35">
      <c r="A39" s="256" t="s">
        <v>589</v>
      </c>
      <c r="B39" s="257">
        <v>45516</v>
      </c>
      <c r="C39" s="256" t="s">
        <v>293</v>
      </c>
      <c r="D39" s="256" t="s">
        <v>294</v>
      </c>
      <c r="E39" s="256" t="s">
        <v>286</v>
      </c>
      <c r="F39" s="256" t="s">
        <v>554</v>
      </c>
      <c r="G39" s="256" t="s">
        <v>555</v>
      </c>
      <c r="H39" s="256" t="s">
        <v>556</v>
      </c>
      <c r="I39" s="256" t="s">
        <v>287</v>
      </c>
      <c r="J39" s="256" t="s">
        <v>597</v>
      </c>
      <c r="K39" s="256" t="s">
        <v>288</v>
      </c>
      <c r="L39" s="256" t="s">
        <v>447</v>
      </c>
      <c r="M39" s="256" t="s">
        <v>289</v>
      </c>
      <c r="N39" s="256" t="s">
        <v>290</v>
      </c>
      <c r="O39" s="248">
        <v>51.74</v>
      </c>
      <c r="P39" s="256" t="s">
        <v>292</v>
      </c>
      <c r="Q39" s="256" t="s">
        <v>610</v>
      </c>
      <c r="R39" s="258"/>
      <c r="S39" s="258"/>
      <c r="T39" s="256" t="s">
        <v>291</v>
      </c>
      <c r="U39" s="256" t="s">
        <v>440</v>
      </c>
      <c r="V39" s="256" t="s">
        <v>295</v>
      </c>
      <c r="W39" s="256" t="s">
        <v>296</v>
      </c>
      <c r="X39" s="258"/>
      <c r="Y39" s="258"/>
      <c r="Z39" s="258"/>
      <c r="AA39" s="256" t="s">
        <v>610</v>
      </c>
      <c r="AB39" s="257">
        <v>45504</v>
      </c>
      <c r="AC39" s="258"/>
      <c r="AD39" s="258"/>
      <c r="AE39" s="258"/>
      <c r="AF39" s="258"/>
      <c r="AG39" s="256" t="s">
        <v>558</v>
      </c>
      <c r="AH39" s="258"/>
      <c r="AI39" s="258"/>
      <c r="AJ39" s="256" t="s">
        <v>558</v>
      </c>
      <c r="AK39" s="258"/>
      <c r="AL39" s="258"/>
      <c r="AM39" s="256" t="s">
        <v>285</v>
      </c>
    </row>
    <row r="40" spans="1:39" ht="12.75" customHeight="1" x14ac:dyDescent="0.35">
      <c r="A40" s="256" t="s">
        <v>589</v>
      </c>
      <c r="B40" s="257">
        <v>45516</v>
      </c>
      <c r="C40" s="256" t="s">
        <v>293</v>
      </c>
      <c r="D40" s="256" t="s">
        <v>294</v>
      </c>
      <c r="E40" s="256" t="s">
        <v>286</v>
      </c>
      <c r="F40" s="256" t="s">
        <v>554</v>
      </c>
      <c r="G40" s="256" t="s">
        <v>555</v>
      </c>
      <c r="H40" s="256" t="s">
        <v>556</v>
      </c>
      <c r="I40" s="256" t="s">
        <v>287</v>
      </c>
      <c r="J40" s="256" t="s">
        <v>597</v>
      </c>
      <c r="K40" s="256" t="s">
        <v>288</v>
      </c>
      <c r="L40" s="256" t="s">
        <v>447</v>
      </c>
      <c r="M40" s="256" t="s">
        <v>289</v>
      </c>
      <c r="N40" s="256" t="s">
        <v>290</v>
      </c>
      <c r="O40" s="248">
        <v>55.1</v>
      </c>
      <c r="P40" s="256" t="s">
        <v>292</v>
      </c>
      <c r="Q40" s="256" t="s">
        <v>610</v>
      </c>
      <c r="R40" s="258"/>
      <c r="S40" s="258"/>
      <c r="T40" s="256" t="s">
        <v>291</v>
      </c>
      <c r="U40" s="256" t="s">
        <v>440</v>
      </c>
      <c r="V40" s="256" t="s">
        <v>295</v>
      </c>
      <c r="W40" s="256" t="s">
        <v>296</v>
      </c>
      <c r="X40" s="258"/>
      <c r="Y40" s="258"/>
      <c r="Z40" s="258"/>
      <c r="AA40" s="256" t="s">
        <v>610</v>
      </c>
      <c r="AB40" s="257">
        <v>45504</v>
      </c>
      <c r="AC40" s="258"/>
      <c r="AD40" s="258"/>
      <c r="AE40" s="258"/>
      <c r="AF40" s="258"/>
      <c r="AG40" s="256" t="s">
        <v>558</v>
      </c>
      <c r="AH40" s="258"/>
      <c r="AI40" s="258"/>
      <c r="AJ40" s="256" t="s">
        <v>558</v>
      </c>
      <c r="AK40" s="258"/>
      <c r="AL40" s="258"/>
      <c r="AM40" s="256" t="s">
        <v>285</v>
      </c>
    </row>
    <row r="41" spans="1:39" ht="12.75" customHeight="1" x14ac:dyDescent="0.35">
      <c r="A41" s="256" t="s">
        <v>589</v>
      </c>
      <c r="B41" s="257">
        <v>45516</v>
      </c>
      <c r="C41" s="256" t="s">
        <v>293</v>
      </c>
      <c r="D41" s="256" t="s">
        <v>294</v>
      </c>
      <c r="E41" s="256" t="s">
        <v>286</v>
      </c>
      <c r="F41" s="256" t="s">
        <v>554</v>
      </c>
      <c r="G41" s="256" t="s">
        <v>555</v>
      </c>
      <c r="H41" s="256" t="s">
        <v>556</v>
      </c>
      <c r="I41" s="256" t="s">
        <v>287</v>
      </c>
      <c r="J41" s="256" t="s">
        <v>597</v>
      </c>
      <c r="K41" s="256" t="s">
        <v>288</v>
      </c>
      <c r="L41" s="256" t="s">
        <v>447</v>
      </c>
      <c r="M41" s="256" t="s">
        <v>289</v>
      </c>
      <c r="N41" s="256" t="s">
        <v>290</v>
      </c>
      <c r="O41" s="248">
        <v>61.5</v>
      </c>
      <c r="P41" s="256" t="s">
        <v>292</v>
      </c>
      <c r="Q41" s="256" t="s">
        <v>610</v>
      </c>
      <c r="R41" s="258"/>
      <c r="S41" s="258"/>
      <c r="T41" s="256" t="s">
        <v>291</v>
      </c>
      <c r="U41" s="256" t="s">
        <v>440</v>
      </c>
      <c r="V41" s="256" t="s">
        <v>295</v>
      </c>
      <c r="W41" s="256" t="s">
        <v>296</v>
      </c>
      <c r="X41" s="258"/>
      <c r="Y41" s="258"/>
      <c r="Z41" s="258"/>
      <c r="AA41" s="256" t="s">
        <v>610</v>
      </c>
      <c r="AB41" s="257">
        <v>45504</v>
      </c>
      <c r="AC41" s="258"/>
      <c r="AD41" s="258"/>
      <c r="AE41" s="258"/>
      <c r="AF41" s="258"/>
      <c r="AG41" s="256" t="s">
        <v>558</v>
      </c>
      <c r="AH41" s="258"/>
      <c r="AI41" s="258"/>
      <c r="AJ41" s="256" t="s">
        <v>558</v>
      </c>
      <c r="AK41" s="258"/>
      <c r="AL41" s="258"/>
      <c r="AM41" s="256" t="s">
        <v>285</v>
      </c>
    </row>
    <row r="42" spans="1:39" ht="12.75" customHeight="1" x14ac:dyDescent="0.35">
      <c r="A42" s="256" t="s">
        <v>589</v>
      </c>
      <c r="B42" s="257">
        <v>45516</v>
      </c>
      <c r="C42" s="256" t="s">
        <v>293</v>
      </c>
      <c r="D42" s="256" t="s">
        <v>294</v>
      </c>
      <c r="E42" s="256" t="s">
        <v>286</v>
      </c>
      <c r="F42" s="256" t="s">
        <v>554</v>
      </c>
      <c r="G42" s="256" t="s">
        <v>555</v>
      </c>
      <c r="H42" s="256" t="s">
        <v>556</v>
      </c>
      <c r="I42" s="256" t="s">
        <v>287</v>
      </c>
      <c r="J42" s="256" t="s">
        <v>597</v>
      </c>
      <c r="K42" s="256" t="s">
        <v>288</v>
      </c>
      <c r="L42" s="256" t="s">
        <v>447</v>
      </c>
      <c r="M42" s="256" t="s">
        <v>289</v>
      </c>
      <c r="N42" s="256" t="s">
        <v>290</v>
      </c>
      <c r="O42" s="248">
        <v>0</v>
      </c>
      <c r="P42" s="256" t="s">
        <v>292</v>
      </c>
      <c r="Q42" s="256" t="s">
        <v>610</v>
      </c>
      <c r="R42" s="258"/>
      <c r="S42" s="258"/>
      <c r="T42" s="256" t="s">
        <v>291</v>
      </c>
      <c r="U42" s="256" t="s">
        <v>440</v>
      </c>
      <c r="V42" s="256" t="s">
        <v>295</v>
      </c>
      <c r="W42" s="256" t="s">
        <v>296</v>
      </c>
      <c r="X42" s="258"/>
      <c r="Y42" s="258"/>
      <c r="Z42" s="258"/>
      <c r="AA42" s="256" t="s">
        <v>610</v>
      </c>
      <c r="AB42" s="257">
        <v>45504</v>
      </c>
      <c r="AC42" s="258"/>
      <c r="AD42" s="258"/>
      <c r="AE42" s="258"/>
      <c r="AF42" s="258"/>
      <c r="AG42" s="256" t="s">
        <v>558</v>
      </c>
      <c r="AH42" s="258"/>
      <c r="AI42" s="258"/>
      <c r="AJ42" s="256" t="s">
        <v>558</v>
      </c>
      <c r="AK42" s="258"/>
      <c r="AL42" s="258"/>
      <c r="AM42" s="256" t="s">
        <v>285</v>
      </c>
    </row>
    <row r="43" spans="1:39" ht="12.75" customHeight="1" x14ac:dyDescent="0.35">
      <c r="A43" s="256" t="s">
        <v>589</v>
      </c>
      <c r="B43" s="257">
        <v>45529</v>
      </c>
      <c r="C43" s="256" t="s">
        <v>293</v>
      </c>
      <c r="D43" s="256" t="s">
        <v>294</v>
      </c>
      <c r="E43" s="256" t="s">
        <v>301</v>
      </c>
      <c r="F43" s="256" t="s">
        <v>554</v>
      </c>
      <c r="G43" s="256" t="s">
        <v>555</v>
      </c>
      <c r="H43" s="256" t="s">
        <v>556</v>
      </c>
      <c r="I43" s="256" t="s">
        <v>287</v>
      </c>
      <c r="J43" s="256" t="s">
        <v>557</v>
      </c>
      <c r="K43" s="256" t="s">
        <v>316</v>
      </c>
      <c r="L43" s="256" t="s">
        <v>447</v>
      </c>
      <c r="M43" s="256" t="s">
        <v>289</v>
      </c>
      <c r="N43" s="256" t="s">
        <v>302</v>
      </c>
      <c r="O43" s="248">
        <v>-178.8</v>
      </c>
      <c r="P43" s="256" t="s">
        <v>325</v>
      </c>
      <c r="Q43" s="256" t="s">
        <v>304</v>
      </c>
      <c r="R43" s="258"/>
      <c r="S43" s="258"/>
      <c r="T43" s="256" t="s">
        <v>291</v>
      </c>
      <c r="U43" s="256" t="s">
        <v>439</v>
      </c>
      <c r="V43" s="256" t="s">
        <v>305</v>
      </c>
      <c r="W43" s="256" t="s">
        <v>296</v>
      </c>
      <c r="X43" s="258"/>
      <c r="Y43" s="258"/>
      <c r="Z43" s="258"/>
      <c r="AA43" s="256" t="s">
        <v>304</v>
      </c>
      <c r="AB43" s="257">
        <v>45529</v>
      </c>
      <c r="AC43" s="258"/>
      <c r="AD43" s="258"/>
      <c r="AE43" s="258"/>
      <c r="AF43" s="258"/>
      <c r="AG43" s="256" t="s">
        <v>558</v>
      </c>
      <c r="AH43" s="258"/>
      <c r="AI43" s="258"/>
      <c r="AJ43" s="256" t="s">
        <v>558</v>
      </c>
      <c r="AK43" s="258"/>
      <c r="AL43" s="258"/>
      <c r="AM43" s="256" t="s">
        <v>285</v>
      </c>
    </row>
    <row r="44" spans="1:39" ht="12.75" customHeight="1" x14ac:dyDescent="0.35">
      <c r="A44" s="256" t="s">
        <v>589</v>
      </c>
      <c r="B44" s="257">
        <v>45529</v>
      </c>
      <c r="C44" s="256" t="s">
        <v>293</v>
      </c>
      <c r="D44" s="256" t="s">
        <v>294</v>
      </c>
      <c r="E44" s="256" t="s">
        <v>301</v>
      </c>
      <c r="F44" s="256" t="s">
        <v>554</v>
      </c>
      <c r="G44" s="256" t="s">
        <v>555</v>
      </c>
      <c r="H44" s="256" t="s">
        <v>556</v>
      </c>
      <c r="I44" s="256" t="s">
        <v>287</v>
      </c>
      <c r="J44" s="256" t="s">
        <v>593</v>
      </c>
      <c r="K44" s="256" t="s">
        <v>169</v>
      </c>
      <c r="L44" s="256" t="s">
        <v>447</v>
      </c>
      <c r="M44" s="256" t="s">
        <v>289</v>
      </c>
      <c r="N44" s="256" t="s">
        <v>302</v>
      </c>
      <c r="O44" s="248">
        <v>304.89999999999998</v>
      </c>
      <c r="P44" s="256" t="s">
        <v>306</v>
      </c>
      <c r="Q44" s="256" t="s">
        <v>304</v>
      </c>
      <c r="R44" s="258"/>
      <c r="S44" s="258"/>
      <c r="T44" s="256" t="s">
        <v>291</v>
      </c>
      <c r="U44" s="256" t="s">
        <v>439</v>
      </c>
      <c r="V44" s="256" t="s">
        <v>305</v>
      </c>
      <c r="W44" s="256" t="s">
        <v>296</v>
      </c>
      <c r="X44" s="258"/>
      <c r="Y44" s="258"/>
      <c r="Z44" s="258"/>
      <c r="AA44" s="256" t="s">
        <v>304</v>
      </c>
      <c r="AB44" s="257">
        <v>45529</v>
      </c>
      <c r="AC44" s="258"/>
      <c r="AD44" s="258"/>
      <c r="AE44" s="258"/>
      <c r="AF44" s="258"/>
      <c r="AG44" s="256" t="s">
        <v>558</v>
      </c>
      <c r="AH44" s="258"/>
      <c r="AI44" s="258"/>
      <c r="AJ44" s="256" t="s">
        <v>558</v>
      </c>
      <c r="AK44" s="258"/>
      <c r="AL44" s="258"/>
      <c r="AM44" s="256" t="s">
        <v>285</v>
      </c>
    </row>
    <row r="45" spans="1:39" ht="12.75" customHeight="1" x14ac:dyDescent="0.35">
      <c r="A45" s="256" t="s">
        <v>589</v>
      </c>
      <c r="B45" s="257">
        <v>45529</v>
      </c>
      <c r="C45" s="256" t="s">
        <v>293</v>
      </c>
      <c r="D45" s="256" t="s">
        <v>294</v>
      </c>
      <c r="E45" s="256" t="s">
        <v>301</v>
      </c>
      <c r="F45" s="256" t="s">
        <v>554</v>
      </c>
      <c r="G45" s="256" t="s">
        <v>555</v>
      </c>
      <c r="H45" s="256" t="s">
        <v>556</v>
      </c>
      <c r="I45" s="256" t="s">
        <v>287</v>
      </c>
      <c r="J45" s="256" t="s">
        <v>594</v>
      </c>
      <c r="K45" s="256" t="s">
        <v>312</v>
      </c>
      <c r="L45" s="256" t="s">
        <v>447</v>
      </c>
      <c r="M45" s="256" t="s">
        <v>289</v>
      </c>
      <c r="N45" s="256" t="s">
        <v>302</v>
      </c>
      <c r="O45" s="248">
        <v>146.96</v>
      </c>
      <c r="P45" s="256" t="s">
        <v>314</v>
      </c>
      <c r="Q45" s="256" t="s">
        <v>304</v>
      </c>
      <c r="R45" s="258"/>
      <c r="S45" s="258"/>
      <c r="T45" s="256" t="s">
        <v>291</v>
      </c>
      <c r="U45" s="256" t="s">
        <v>439</v>
      </c>
      <c r="V45" s="256" t="s">
        <v>305</v>
      </c>
      <c r="W45" s="256" t="s">
        <v>296</v>
      </c>
      <c r="X45" s="258"/>
      <c r="Y45" s="258"/>
      <c r="Z45" s="258"/>
      <c r="AA45" s="256" t="s">
        <v>304</v>
      </c>
      <c r="AB45" s="257">
        <v>45529</v>
      </c>
      <c r="AC45" s="258"/>
      <c r="AD45" s="258"/>
      <c r="AE45" s="258"/>
      <c r="AF45" s="258"/>
      <c r="AG45" s="256" t="s">
        <v>558</v>
      </c>
      <c r="AH45" s="258"/>
      <c r="AI45" s="258"/>
      <c r="AJ45" s="256" t="s">
        <v>558</v>
      </c>
      <c r="AK45" s="258"/>
      <c r="AL45" s="258"/>
      <c r="AM45" s="256" t="s">
        <v>285</v>
      </c>
    </row>
    <row r="46" spans="1:39" ht="12.75" customHeight="1" x14ac:dyDescent="0.35">
      <c r="A46" s="256" t="s">
        <v>589</v>
      </c>
      <c r="B46" s="257">
        <v>45529</v>
      </c>
      <c r="C46" s="256" t="s">
        <v>293</v>
      </c>
      <c r="D46" s="256" t="s">
        <v>294</v>
      </c>
      <c r="E46" s="256" t="s">
        <v>301</v>
      </c>
      <c r="F46" s="256" t="s">
        <v>554</v>
      </c>
      <c r="G46" s="256" t="s">
        <v>555</v>
      </c>
      <c r="H46" s="256" t="s">
        <v>556</v>
      </c>
      <c r="I46" s="256" t="s">
        <v>287</v>
      </c>
      <c r="J46" s="256" t="s">
        <v>557</v>
      </c>
      <c r="K46" s="256" t="s">
        <v>316</v>
      </c>
      <c r="L46" s="256" t="s">
        <v>447</v>
      </c>
      <c r="M46" s="256" t="s">
        <v>289</v>
      </c>
      <c r="N46" s="256" t="s">
        <v>302</v>
      </c>
      <c r="O46" s="248">
        <v>8.1999999999999993</v>
      </c>
      <c r="P46" s="256" t="s">
        <v>239</v>
      </c>
      <c r="Q46" s="256" t="s">
        <v>304</v>
      </c>
      <c r="R46" s="258"/>
      <c r="S46" s="258"/>
      <c r="T46" s="256" t="s">
        <v>291</v>
      </c>
      <c r="U46" s="256" t="s">
        <v>439</v>
      </c>
      <c r="V46" s="256" t="s">
        <v>305</v>
      </c>
      <c r="W46" s="256" t="s">
        <v>296</v>
      </c>
      <c r="X46" s="258"/>
      <c r="Y46" s="258"/>
      <c r="Z46" s="258"/>
      <c r="AA46" s="256" t="s">
        <v>304</v>
      </c>
      <c r="AB46" s="257">
        <v>45529</v>
      </c>
      <c r="AC46" s="258"/>
      <c r="AD46" s="258"/>
      <c r="AE46" s="258"/>
      <c r="AF46" s="258"/>
      <c r="AG46" s="256" t="s">
        <v>558</v>
      </c>
      <c r="AH46" s="258"/>
      <c r="AI46" s="258"/>
      <c r="AJ46" s="256" t="s">
        <v>558</v>
      </c>
      <c r="AK46" s="258"/>
      <c r="AL46" s="258"/>
      <c r="AM46" s="256" t="s">
        <v>285</v>
      </c>
    </row>
    <row r="47" spans="1:39" ht="12.75" customHeight="1" x14ac:dyDescent="0.35">
      <c r="A47" s="256" t="s">
        <v>589</v>
      </c>
      <c r="B47" s="257">
        <v>45529</v>
      </c>
      <c r="C47" s="256" t="s">
        <v>293</v>
      </c>
      <c r="D47" s="256" t="s">
        <v>294</v>
      </c>
      <c r="E47" s="256" t="s">
        <v>301</v>
      </c>
      <c r="F47" s="256" t="s">
        <v>554</v>
      </c>
      <c r="G47" s="256" t="s">
        <v>555</v>
      </c>
      <c r="H47" s="256" t="s">
        <v>556</v>
      </c>
      <c r="I47" s="256" t="s">
        <v>287</v>
      </c>
      <c r="J47" s="256" t="s">
        <v>557</v>
      </c>
      <c r="K47" s="256" t="s">
        <v>316</v>
      </c>
      <c r="L47" s="256" t="s">
        <v>447</v>
      </c>
      <c r="M47" s="256" t="s">
        <v>289</v>
      </c>
      <c r="N47" s="256" t="s">
        <v>302</v>
      </c>
      <c r="O47" s="248">
        <v>14.75</v>
      </c>
      <c r="P47" s="256" t="s">
        <v>320</v>
      </c>
      <c r="Q47" s="256" t="s">
        <v>304</v>
      </c>
      <c r="R47" s="258"/>
      <c r="S47" s="258"/>
      <c r="T47" s="256" t="s">
        <v>291</v>
      </c>
      <c r="U47" s="256" t="s">
        <v>439</v>
      </c>
      <c r="V47" s="256" t="s">
        <v>305</v>
      </c>
      <c r="W47" s="256" t="s">
        <v>296</v>
      </c>
      <c r="X47" s="258"/>
      <c r="Y47" s="258"/>
      <c r="Z47" s="258"/>
      <c r="AA47" s="256" t="s">
        <v>304</v>
      </c>
      <c r="AB47" s="257">
        <v>45529</v>
      </c>
      <c r="AC47" s="258"/>
      <c r="AD47" s="258"/>
      <c r="AE47" s="258"/>
      <c r="AF47" s="258"/>
      <c r="AG47" s="256" t="s">
        <v>558</v>
      </c>
      <c r="AH47" s="258"/>
      <c r="AI47" s="258"/>
      <c r="AJ47" s="256" t="s">
        <v>558</v>
      </c>
      <c r="AK47" s="258"/>
      <c r="AL47" s="258"/>
      <c r="AM47" s="256" t="s">
        <v>285</v>
      </c>
    </row>
    <row r="48" spans="1:39" ht="12.75" customHeight="1" x14ac:dyDescent="0.35">
      <c r="A48" s="256" t="s">
        <v>589</v>
      </c>
      <c r="B48" s="257">
        <v>45529</v>
      </c>
      <c r="C48" s="256" t="s">
        <v>293</v>
      </c>
      <c r="D48" s="256" t="s">
        <v>294</v>
      </c>
      <c r="E48" s="256" t="s">
        <v>301</v>
      </c>
      <c r="F48" s="256" t="s">
        <v>554</v>
      </c>
      <c r="G48" s="256" t="s">
        <v>555</v>
      </c>
      <c r="H48" s="256" t="s">
        <v>556</v>
      </c>
      <c r="I48" s="256" t="s">
        <v>287</v>
      </c>
      <c r="J48" s="256" t="s">
        <v>594</v>
      </c>
      <c r="K48" s="256" t="s">
        <v>312</v>
      </c>
      <c r="L48" s="256" t="s">
        <v>447</v>
      </c>
      <c r="M48" s="256" t="s">
        <v>289</v>
      </c>
      <c r="N48" s="256" t="s">
        <v>302</v>
      </c>
      <c r="O48" s="248">
        <v>257.08</v>
      </c>
      <c r="P48" s="256" t="s">
        <v>315</v>
      </c>
      <c r="Q48" s="256" t="s">
        <v>304</v>
      </c>
      <c r="R48" s="258"/>
      <c r="S48" s="258"/>
      <c r="T48" s="256" t="s">
        <v>291</v>
      </c>
      <c r="U48" s="256" t="s">
        <v>439</v>
      </c>
      <c r="V48" s="256" t="s">
        <v>305</v>
      </c>
      <c r="W48" s="256" t="s">
        <v>296</v>
      </c>
      <c r="X48" s="258"/>
      <c r="Y48" s="258"/>
      <c r="Z48" s="258"/>
      <c r="AA48" s="256" t="s">
        <v>304</v>
      </c>
      <c r="AB48" s="257">
        <v>45529</v>
      </c>
      <c r="AC48" s="258"/>
      <c r="AD48" s="258"/>
      <c r="AE48" s="258"/>
      <c r="AF48" s="258"/>
      <c r="AG48" s="256" t="s">
        <v>558</v>
      </c>
      <c r="AH48" s="258"/>
      <c r="AI48" s="258"/>
      <c r="AJ48" s="256" t="s">
        <v>558</v>
      </c>
      <c r="AK48" s="258"/>
      <c r="AL48" s="258"/>
      <c r="AM48" s="256" t="s">
        <v>285</v>
      </c>
    </row>
    <row r="49" spans="1:39" ht="12.75" customHeight="1" x14ac:dyDescent="0.35">
      <c r="A49" s="256" t="s">
        <v>589</v>
      </c>
      <c r="B49" s="257">
        <v>45529</v>
      </c>
      <c r="C49" s="256" t="s">
        <v>293</v>
      </c>
      <c r="D49" s="256" t="s">
        <v>294</v>
      </c>
      <c r="E49" s="256" t="s">
        <v>301</v>
      </c>
      <c r="F49" s="256" t="s">
        <v>554</v>
      </c>
      <c r="G49" s="256" t="s">
        <v>555</v>
      </c>
      <c r="H49" s="256" t="s">
        <v>556</v>
      </c>
      <c r="I49" s="256" t="s">
        <v>287</v>
      </c>
      <c r="J49" s="256" t="s">
        <v>557</v>
      </c>
      <c r="K49" s="256" t="s">
        <v>316</v>
      </c>
      <c r="L49" s="256" t="s">
        <v>447</v>
      </c>
      <c r="M49" s="256" t="s">
        <v>289</v>
      </c>
      <c r="N49" s="256" t="s">
        <v>302</v>
      </c>
      <c r="O49" s="248">
        <v>8.1999999999999993</v>
      </c>
      <c r="P49" s="256" t="s">
        <v>221</v>
      </c>
      <c r="Q49" s="256" t="s">
        <v>304</v>
      </c>
      <c r="R49" s="258"/>
      <c r="S49" s="258"/>
      <c r="T49" s="256" t="s">
        <v>291</v>
      </c>
      <c r="U49" s="256" t="s">
        <v>439</v>
      </c>
      <c r="V49" s="256" t="s">
        <v>305</v>
      </c>
      <c r="W49" s="256" t="s">
        <v>296</v>
      </c>
      <c r="X49" s="258"/>
      <c r="Y49" s="258"/>
      <c r="Z49" s="258"/>
      <c r="AA49" s="256" t="s">
        <v>304</v>
      </c>
      <c r="AB49" s="257">
        <v>45529</v>
      </c>
      <c r="AC49" s="258"/>
      <c r="AD49" s="258"/>
      <c r="AE49" s="258"/>
      <c r="AF49" s="258"/>
      <c r="AG49" s="256" t="s">
        <v>558</v>
      </c>
      <c r="AH49" s="258"/>
      <c r="AI49" s="258"/>
      <c r="AJ49" s="256" t="s">
        <v>558</v>
      </c>
      <c r="AK49" s="258"/>
      <c r="AL49" s="258"/>
      <c r="AM49" s="256" t="s">
        <v>285</v>
      </c>
    </row>
    <row r="50" spans="1:39" ht="12.75" customHeight="1" x14ac:dyDescent="0.35">
      <c r="A50" s="256" t="s">
        <v>589</v>
      </c>
      <c r="B50" s="257">
        <v>45529</v>
      </c>
      <c r="C50" s="256" t="s">
        <v>293</v>
      </c>
      <c r="D50" s="256" t="s">
        <v>294</v>
      </c>
      <c r="E50" s="256" t="s">
        <v>301</v>
      </c>
      <c r="F50" s="256" t="s">
        <v>554</v>
      </c>
      <c r="G50" s="256" t="s">
        <v>555</v>
      </c>
      <c r="H50" s="256" t="s">
        <v>556</v>
      </c>
      <c r="I50" s="256" t="s">
        <v>287</v>
      </c>
      <c r="J50" s="256" t="s">
        <v>593</v>
      </c>
      <c r="K50" s="256" t="s">
        <v>169</v>
      </c>
      <c r="L50" s="256" t="s">
        <v>447</v>
      </c>
      <c r="M50" s="256" t="s">
        <v>289</v>
      </c>
      <c r="N50" s="256" t="s">
        <v>302</v>
      </c>
      <c r="O50" s="248">
        <v>124.11</v>
      </c>
      <c r="P50" s="256" t="s">
        <v>303</v>
      </c>
      <c r="Q50" s="256" t="s">
        <v>304</v>
      </c>
      <c r="R50" s="258"/>
      <c r="S50" s="258"/>
      <c r="T50" s="256" t="s">
        <v>291</v>
      </c>
      <c r="U50" s="256" t="s">
        <v>439</v>
      </c>
      <c r="V50" s="256" t="s">
        <v>305</v>
      </c>
      <c r="W50" s="256" t="s">
        <v>296</v>
      </c>
      <c r="X50" s="258"/>
      <c r="Y50" s="258"/>
      <c r="Z50" s="258"/>
      <c r="AA50" s="256" t="s">
        <v>304</v>
      </c>
      <c r="AB50" s="257">
        <v>45529</v>
      </c>
      <c r="AC50" s="258"/>
      <c r="AD50" s="258"/>
      <c r="AE50" s="258"/>
      <c r="AF50" s="258"/>
      <c r="AG50" s="256" t="s">
        <v>558</v>
      </c>
      <c r="AH50" s="258"/>
      <c r="AI50" s="258"/>
      <c r="AJ50" s="256" t="s">
        <v>558</v>
      </c>
      <c r="AK50" s="258"/>
      <c r="AL50" s="258"/>
      <c r="AM50" s="256" t="s">
        <v>285</v>
      </c>
    </row>
    <row r="51" spans="1:39" ht="12.75" customHeight="1" x14ac:dyDescent="0.35">
      <c r="A51" s="256" t="s">
        <v>589</v>
      </c>
      <c r="B51" s="257">
        <v>45529</v>
      </c>
      <c r="C51" s="256" t="s">
        <v>293</v>
      </c>
      <c r="D51" s="256" t="s">
        <v>294</v>
      </c>
      <c r="E51" s="256" t="s">
        <v>301</v>
      </c>
      <c r="F51" s="256" t="s">
        <v>554</v>
      </c>
      <c r="G51" s="256" t="s">
        <v>555</v>
      </c>
      <c r="H51" s="256" t="s">
        <v>556</v>
      </c>
      <c r="I51" s="256" t="s">
        <v>287</v>
      </c>
      <c r="J51" s="256" t="s">
        <v>557</v>
      </c>
      <c r="K51" s="256" t="s">
        <v>316</v>
      </c>
      <c r="L51" s="256" t="s">
        <v>447</v>
      </c>
      <c r="M51" s="256" t="s">
        <v>289</v>
      </c>
      <c r="N51" s="256" t="s">
        <v>302</v>
      </c>
      <c r="O51" s="248">
        <v>8.1999999999999993</v>
      </c>
      <c r="P51" s="256" t="s">
        <v>248</v>
      </c>
      <c r="Q51" s="256" t="s">
        <v>304</v>
      </c>
      <c r="R51" s="258"/>
      <c r="S51" s="258"/>
      <c r="T51" s="256" t="s">
        <v>291</v>
      </c>
      <c r="U51" s="256" t="s">
        <v>439</v>
      </c>
      <c r="V51" s="256" t="s">
        <v>305</v>
      </c>
      <c r="W51" s="256" t="s">
        <v>296</v>
      </c>
      <c r="X51" s="258"/>
      <c r="Y51" s="258"/>
      <c r="Z51" s="258"/>
      <c r="AA51" s="256" t="s">
        <v>304</v>
      </c>
      <c r="AB51" s="257">
        <v>45529</v>
      </c>
      <c r="AC51" s="258"/>
      <c r="AD51" s="258"/>
      <c r="AE51" s="258"/>
      <c r="AF51" s="258"/>
      <c r="AG51" s="256" t="s">
        <v>558</v>
      </c>
      <c r="AH51" s="258"/>
      <c r="AI51" s="258"/>
      <c r="AJ51" s="256" t="s">
        <v>558</v>
      </c>
      <c r="AK51" s="258"/>
      <c r="AL51" s="258"/>
      <c r="AM51" s="256" t="s">
        <v>285</v>
      </c>
    </row>
    <row r="52" spans="1:39" ht="12.75" customHeight="1" x14ac:dyDescent="0.35">
      <c r="A52" s="256" t="s">
        <v>589</v>
      </c>
      <c r="B52" s="257">
        <v>45529</v>
      </c>
      <c r="C52" s="256" t="s">
        <v>293</v>
      </c>
      <c r="D52" s="256" t="s">
        <v>294</v>
      </c>
      <c r="E52" s="256" t="s">
        <v>301</v>
      </c>
      <c r="F52" s="256" t="s">
        <v>554</v>
      </c>
      <c r="G52" s="256" t="s">
        <v>555</v>
      </c>
      <c r="H52" s="256" t="s">
        <v>556</v>
      </c>
      <c r="I52" s="256" t="s">
        <v>287</v>
      </c>
      <c r="J52" s="256" t="s">
        <v>557</v>
      </c>
      <c r="K52" s="256" t="s">
        <v>316</v>
      </c>
      <c r="L52" s="256" t="s">
        <v>447</v>
      </c>
      <c r="M52" s="256" t="s">
        <v>289</v>
      </c>
      <c r="N52" s="256" t="s">
        <v>302</v>
      </c>
      <c r="O52" s="248">
        <v>423.42</v>
      </c>
      <c r="P52" s="256" t="s">
        <v>323</v>
      </c>
      <c r="Q52" s="256" t="s">
        <v>304</v>
      </c>
      <c r="R52" s="258"/>
      <c r="S52" s="258"/>
      <c r="T52" s="256" t="s">
        <v>291</v>
      </c>
      <c r="U52" s="256" t="s">
        <v>439</v>
      </c>
      <c r="V52" s="256" t="s">
        <v>305</v>
      </c>
      <c r="W52" s="256" t="s">
        <v>296</v>
      </c>
      <c r="X52" s="258"/>
      <c r="Y52" s="258"/>
      <c r="Z52" s="258"/>
      <c r="AA52" s="256" t="s">
        <v>304</v>
      </c>
      <c r="AB52" s="257">
        <v>45529</v>
      </c>
      <c r="AC52" s="258"/>
      <c r="AD52" s="258"/>
      <c r="AE52" s="258"/>
      <c r="AF52" s="258"/>
      <c r="AG52" s="256" t="s">
        <v>558</v>
      </c>
      <c r="AH52" s="258"/>
      <c r="AI52" s="258"/>
      <c r="AJ52" s="256" t="s">
        <v>558</v>
      </c>
      <c r="AK52" s="258"/>
      <c r="AL52" s="258"/>
      <c r="AM52" s="256" t="s">
        <v>285</v>
      </c>
    </row>
    <row r="53" spans="1:39" ht="12.75" customHeight="1" x14ac:dyDescent="0.35">
      <c r="A53" s="256" t="s">
        <v>589</v>
      </c>
      <c r="B53" s="257">
        <v>45529</v>
      </c>
      <c r="C53" s="256" t="s">
        <v>293</v>
      </c>
      <c r="D53" s="256" t="s">
        <v>294</v>
      </c>
      <c r="E53" s="256" t="s">
        <v>301</v>
      </c>
      <c r="F53" s="256" t="s">
        <v>554</v>
      </c>
      <c r="G53" s="256" t="s">
        <v>555</v>
      </c>
      <c r="H53" s="256" t="s">
        <v>556</v>
      </c>
      <c r="I53" s="256" t="s">
        <v>287</v>
      </c>
      <c r="J53" s="256" t="s">
        <v>557</v>
      </c>
      <c r="K53" s="256" t="s">
        <v>316</v>
      </c>
      <c r="L53" s="256" t="s">
        <v>447</v>
      </c>
      <c r="M53" s="256" t="s">
        <v>289</v>
      </c>
      <c r="N53" s="256" t="s">
        <v>302</v>
      </c>
      <c r="O53" s="248">
        <v>6.55</v>
      </c>
      <c r="P53" s="256" t="s">
        <v>318</v>
      </c>
      <c r="Q53" s="256" t="s">
        <v>304</v>
      </c>
      <c r="R53" s="258"/>
      <c r="S53" s="258"/>
      <c r="T53" s="256" t="s">
        <v>291</v>
      </c>
      <c r="U53" s="256" t="s">
        <v>439</v>
      </c>
      <c r="V53" s="256" t="s">
        <v>305</v>
      </c>
      <c r="W53" s="256" t="s">
        <v>296</v>
      </c>
      <c r="X53" s="258"/>
      <c r="Y53" s="258"/>
      <c r="Z53" s="258"/>
      <c r="AA53" s="256" t="s">
        <v>304</v>
      </c>
      <c r="AB53" s="257">
        <v>45529</v>
      </c>
      <c r="AC53" s="258"/>
      <c r="AD53" s="258"/>
      <c r="AE53" s="258"/>
      <c r="AF53" s="258"/>
      <c r="AG53" s="256" t="s">
        <v>558</v>
      </c>
      <c r="AH53" s="258"/>
      <c r="AI53" s="258"/>
      <c r="AJ53" s="256" t="s">
        <v>558</v>
      </c>
      <c r="AK53" s="258"/>
      <c r="AL53" s="258"/>
      <c r="AM53" s="256" t="s">
        <v>285</v>
      </c>
    </row>
    <row r="54" spans="1:39" ht="12.75" customHeight="1" x14ac:dyDescent="0.35">
      <c r="A54" s="256" t="s">
        <v>589</v>
      </c>
      <c r="B54" s="257">
        <v>45529</v>
      </c>
      <c r="C54" s="256" t="s">
        <v>293</v>
      </c>
      <c r="D54" s="256" t="s">
        <v>294</v>
      </c>
      <c r="E54" s="256" t="s">
        <v>301</v>
      </c>
      <c r="F54" s="256" t="s">
        <v>554</v>
      </c>
      <c r="G54" s="256" t="s">
        <v>555</v>
      </c>
      <c r="H54" s="256" t="s">
        <v>556</v>
      </c>
      <c r="I54" s="256" t="s">
        <v>287</v>
      </c>
      <c r="J54" s="256" t="s">
        <v>557</v>
      </c>
      <c r="K54" s="256" t="s">
        <v>316</v>
      </c>
      <c r="L54" s="256" t="s">
        <v>447</v>
      </c>
      <c r="M54" s="256" t="s">
        <v>289</v>
      </c>
      <c r="N54" s="256" t="s">
        <v>302</v>
      </c>
      <c r="O54" s="248">
        <v>530.34</v>
      </c>
      <c r="P54" s="256" t="s">
        <v>324</v>
      </c>
      <c r="Q54" s="256" t="s">
        <v>304</v>
      </c>
      <c r="R54" s="258"/>
      <c r="S54" s="258"/>
      <c r="T54" s="256" t="s">
        <v>291</v>
      </c>
      <c r="U54" s="256" t="s">
        <v>439</v>
      </c>
      <c r="V54" s="256" t="s">
        <v>305</v>
      </c>
      <c r="W54" s="256" t="s">
        <v>296</v>
      </c>
      <c r="X54" s="258"/>
      <c r="Y54" s="258"/>
      <c r="Z54" s="258"/>
      <c r="AA54" s="256" t="s">
        <v>304</v>
      </c>
      <c r="AB54" s="257">
        <v>45529</v>
      </c>
      <c r="AC54" s="258"/>
      <c r="AD54" s="258"/>
      <c r="AE54" s="258"/>
      <c r="AF54" s="258"/>
      <c r="AG54" s="256" t="s">
        <v>558</v>
      </c>
      <c r="AH54" s="258"/>
      <c r="AI54" s="258"/>
      <c r="AJ54" s="256" t="s">
        <v>558</v>
      </c>
      <c r="AK54" s="258"/>
      <c r="AL54" s="258"/>
      <c r="AM54" s="256" t="s">
        <v>285</v>
      </c>
    </row>
    <row r="55" spans="1:39" ht="12.75" customHeight="1" x14ac:dyDescent="0.35">
      <c r="A55" s="256" t="s">
        <v>589</v>
      </c>
      <c r="B55" s="257">
        <v>45529</v>
      </c>
      <c r="C55" s="256" t="s">
        <v>293</v>
      </c>
      <c r="D55" s="256" t="s">
        <v>294</v>
      </c>
      <c r="E55" s="256" t="s">
        <v>301</v>
      </c>
      <c r="F55" s="256" t="s">
        <v>554</v>
      </c>
      <c r="G55" s="256" t="s">
        <v>555</v>
      </c>
      <c r="H55" s="256" t="s">
        <v>556</v>
      </c>
      <c r="I55" s="256" t="s">
        <v>287</v>
      </c>
      <c r="J55" s="256" t="s">
        <v>594</v>
      </c>
      <c r="K55" s="256" t="s">
        <v>312</v>
      </c>
      <c r="L55" s="256" t="s">
        <v>447</v>
      </c>
      <c r="M55" s="256" t="s">
        <v>289</v>
      </c>
      <c r="N55" s="256" t="s">
        <v>302</v>
      </c>
      <c r="O55" s="248">
        <v>146.09</v>
      </c>
      <c r="P55" s="256" t="s">
        <v>313</v>
      </c>
      <c r="Q55" s="256" t="s">
        <v>304</v>
      </c>
      <c r="R55" s="258"/>
      <c r="S55" s="258"/>
      <c r="T55" s="256" t="s">
        <v>291</v>
      </c>
      <c r="U55" s="256" t="s">
        <v>439</v>
      </c>
      <c r="V55" s="256" t="s">
        <v>305</v>
      </c>
      <c r="W55" s="256" t="s">
        <v>296</v>
      </c>
      <c r="X55" s="258"/>
      <c r="Y55" s="258"/>
      <c r="Z55" s="258"/>
      <c r="AA55" s="256" t="s">
        <v>304</v>
      </c>
      <c r="AB55" s="257">
        <v>45529</v>
      </c>
      <c r="AC55" s="258"/>
      <c r="AD55" s="258"/>
      <c r="AE55" s="258"/>
      <c r="AF55" s="258"/>
      <c r="AG55" s="256" t="s">
        <v>558</v>
      </c>
      <c r="AH55" s="258"/>
      <c r="AI55" s="258"/>
      <c r="AJ55" s="256" t="s">
        <v>558</v>
      </c>
      <c r="AK55" s="258"/>
      <c r="AL55" s="258"/>
      <c r="AM55" s="256" t="s">
        <v>285</v>
      </c>
    </row>
    <row r="56" spans="1:39" ht="12.75" customHeight="1" x14ac:dyDescent="0.35">
      <c r="A56" s="256" t="s">
        <v>589</v>
      </c>
      <c r="B56" s="257">
        <v>45529</v>
      </c>
      <c r="C56" s="256" t="s">
        <v>293</v>
      </c>
      <c r="D56" s="256" t="s">
        <v>294</v>
      </c>
      <c r="E56" s="256" t="s">
        <v>301</v>
      </c>
      <c r="F56" s="256" t="s">
        <v>554</v>
      </c>
      <c r="G56" s="256" t="s">
        <v>555</v>
      </c>
      <c r="H56" s="256" t="s">
        <v>556</v>
      </c>
      <c r="I56" s="256" t="s">
        <v>287</v>
      </c>
      <c r="J56" s="256" t="s">
        <v>557</v>
      </c>
      <c r="K56" s="256" t="s">
        <v>316</v>
      </c>
      <c r="L56" s="256" t="s">
        <v>447</v>
      </c>
      <c r="M56" s="256" t="s">
        <v>289</v>
      </c>
      <c r="N56" s="256" t="s">
        <v>302</v>
      </c>
      <c r="O56" s="248">
        <v>37.15</v>
      </c>
      <c r="P56" s="256" t="s">
        <v>321</v>
      </c>
      <c r="Q56" s="256" t="s">
        <v>304</v>
      </c>
      <c r="R56" s="258"/>
      <c r="S56" s="258"/>
      <c r="T56" s="256" t="s">
        <v>291</v>
      </c>
      <c r="U56" s="256" t="s">
        <v>439</v>
      </c>
      <c r="V56" s="256" t="s">
        <v>305</v>
      </c>
      <c r="W56" s="256" t="s">
        <v>296</v>
      </c>
      <c r="X56" s="258"/>
      <c r="Y56" s="258"/>
      <c r="Z56" s="258"/>
      <c r="AA56" s="256" t="s">
        <v>304</v>
      </c>
      <c r="AB56" s="257">
        <v>45529</v>
      </c>
      <c r="AC56" s="258"/>
      <c r="AD56" s="258"/>
      <c r="AE56" s="258"/>
      <c r="AF56" s="258"/>
      <c r="AG56" s="256" t="s">
        <v>558</v>
      </c>
      <c r="AH56" s="258"/>
      <c r="AI56" s="258"/>
      <c r="AJ56" s="256" t="s">
        <v>558</v>
      </c>
      <c r="AK56" s="258"/>
      <c r="AL56" s="258"/>
      <c r="AM56" s="256" t="s">
        <v>285</v>
      </c>
    </row>
    <row r="57" spans="1:39" ht="12.75" customHeight="1" x14ac:dyDescent="0.35">
      <c r="A57" s="256" t="s">
        <v>589</v>
      </c>
      <c r="B57" s="257">
        <v>45529</v>
      </c>
      <c r="C57" s="256" t="s">
        <v>293</v>
      </c>
      <c r="D57" s="256" t="s">
        <v>294</v>
      </c>
      <c r="E57" s="256" t="s">
        <v>301</v>
      </c>
      <c r="F57" s="256" t="s">
        <v>554</v>
      </c>
      <c r="G57" s="256" t="s">
        <v>555</v>
      </c>
      <c r="H57" s="256" t="s">
        <v>556</v>
      </c>
      <c r="I57" s="256" t="s">
        <v>287</v>
      </c>
      <c r="J57" s="256" t="s">
        <v>557</v>
      </c>
      <c r="K57" s="256" t="s">
        <v>316</v>
      </c>
      <c r="L57" s="256" t="s">
        <v>447</v>
      </c>
      <c r="M57" s="256" t="s">
        <v>289</v>
      </c>
      <c r="N57" s="256" t="s">
        <v>302</v>
      </c>
      <c r="O57" s="248">
        <v>237.01</v>
      </c>
      <c r="P57" s="256" t="s">
        <v>322</v>
      </c>
      <c r="Q57" s="256" t="s">
        <v>304</v>
      </c>
      <c r="R57" s="258"/>
      <c r="S57" s="258"/>
      <c r="T57" s="256" t="s">
        <v>291</v>
      </c>
      <c r="U57" s="256" t="s">
        <v>439</v>
      </c>
      <c r="V57" s="256" t="s">
        <v>305</v>
      </c>
      <c r="W57" s="256" t="s">
        <v>296</v>
      </c>
      <c r="X57" s="258"/>
      <c r="Y57" s="258"/>
      <c r="Z57" s="258"/>
      <c r="AA57" s="256" t="s">
        <v>304</v>
      </c>
      <c r="AB57" s="257">
        <v>45529</v>
      </c>
      <c r="AC57" s="258"/>
      <c r="AD57" s="258"/>
      <c r="AE57" s="258"/>
      <c r="AF57" s="258"/>
      <c r="AG57" s="256" t="s">
        <v>558</v>
      </c>
      <c r="AH57" s="258"/>
      <c r="AI57" s="258"/>
      <c r="AJ57" s="256" t="s">
        <v>558</v>
      </c>
      <c r="AK57" s="258"/>
      <c r="AL57" s="258"/>
      <c r="AM57" s="256" t="s">
        <v>285</v>
      </c>
    </row>
    <row r="58" spans="1:39" ht="12.75" customHeight="1" x14ac:dyDescent="0.35">
      <c r="A58" s="256" t="s">
        <v>589</v>
      </c>
      <c r="B58" s="257">
        <v>45529</v>
      </c>
      <c r="C58" s="256" t="s">
        <v>293</v>
      </c>
      <c r="D58" s="256" t="s">
        <v>294</v>
      </c>
      <c r="E58" s="256" t="s">
        <v>301</v>
      </c>
      <c r="F58" s="256" t="s">
        <v>554</v>
      </c>
      <c r="G58" s="256" t="s">
        <v>555</v>
      </c>
      <c r="H58" s="256" t="s">
        <v>556</v>
      </c>
      <c r="I58" s="256" t="s">
        <v>287</v>
      </c>
      <c r="J58" s="256" t="s">
        <v>557</v>
      </c>
      <c r="K58" s="256" t="s">
        <v>316</v>
      </c>
      <c r="L58" s="256" t="s">
        <v>447</v>
      </c>
      <c r="M58" s="256" t="s">
        <v>289</v>
      </c>
      <c r="N58" s="256" t="s">
        <v>302</v>
      </c>
      <c r="O58" s="248">
        <v>11.2</v>
      </c>
      <c r="P58" s="256" t="s">
        <v>319</v>
      </c>
      <c r="Q58" s="256" t="s">
        <v>304</v>
      </c>
      <c r="R58" s="258"/>
      <c r="S58" s="258"/>
      <c r="T58" s="256" t="s">
        <v>291</v>
      </c>
      <c r="U58" s="256" t="s">
        <v>439</v>
      </c>
      <c r="V58" s="256" t="s">
        <v>305</v>
      </c>
      <c r="W58" s="256" t="s">
        <v>296</v>
      </c>
      <c r="X58" s="258"/>
      <c r="Y58" s="258"/>
      <c r="Z58" s="258"/>
      <c r="AA58" s="256" t="s">
        <v>304</v>
      </c>
      <c r="AB58" s="257">
        <v>45529</v>
      </c>
      <c r="AC58" s="258"/>
      <c r="AD58" s="258"/>
      <c r="AE58" s="258"/>
      <c r="AF58" s="258"/>
      <c r="AG58" s="256" t="s">
        <v>558</v>
      </c>
      <c r="AH58" s="258"/>
      <c r="AI58" s="258"/>
      <c r="AJ58" s="256" t="s">
        <v>558</v>
      </c>
      <c r="AK58" s="258"/>
      <c r="AL58" s="258"/>
      <c r="AM58" s="256" t="s">
        <v>285</v>
      </c>
    </row>
    <row r="59" spans="1:39" ht="12.75" customHeight="1" x14ac:dyDescent="0.35">
      <c r="A59" s="256" t="s">
        <v>589</v>
      </c>
      <c r="B59" s="257">
        <v>45529</v>
      </c>
      <c r="C59" s="256" t="s">
        <v>293</v>
      </c>
      <c r="D59" s="256" t="s">
        <v>294</v>
      </c>
      <c r="E59" s="256" t="s">
        <v>301</v>
      </c>
      <c r="F59" s="256" t="s">
        <v>554</v>
      </c>
      <c r="G59" s="256" t="s">
        <v>555</v>
      </c>
      <c r="H59" s="256" t="s">
        <v>556</v>
      </c>
      <c r="I59" s="256" t="s">
        <v>287</v>
      </c>
      <c r="J59" s="256" t="s">
        <v>557</v>
      </c>
      <c r="K59" s="256" t="s">
        <v>316</v>
      </c>
      <c r="L59" s="256" t="s">
        <v>447</v>
      </c>
      <c r="M59" s="256" t="s">
        <v>289</v>
      </c>
      <c r="N59" s="256" t="s">
        <v>302</v>
      </c>
      <c r="O59" s="248">
        <v>6.55</v>
      </c>
      <c r="P59" s="256" t="s">
        <v>317</v>
      </c>
      <c r="Q59" s="256" t="s">
        <v>304</v>
      </c>
      <c r="R59" s="258"/>
      <c r="S59" s="258"/>
      <c r="T59" s="256" t="s">
        <v>291</v>
      </c>
      <c r="U59" s="256" t="s">
        <v>439</v>
      </c>
      <c r="V59" s="256" t="s">
        <v>305</v>
      </c>
      <c r="W59" s="256" t="s">
        <v>296</v>
      </c>
      <c r="X59" s="258"/>
      <c r="Y59" s="258"/>
      <c r="Z59" s="258"/>
      <c r="AA59" s="256" t="s">
        <v>304</v>
      </c>
      <c r="AB59" s="257">
        <v>45529</v>
      </c>
      <c r="AC59" s="258"/>
      <c r="AD59" s="258"/>
      <c r="AE59" s="258"/>
      <c r="AF59" s="258"/>
      <c r="AG59" s="256" t="s">
        <v>558</v>
      </c>
      <c r="AH59" s="258"/>
      <c r="AI59" s="258"/>
      <c r="AJ59" s="256" t="s">
        <v>558</v>
      </c>
      <c r="AK59" s="258"/>
      <c r="AL59" s="258"/>
      <c r="AM59" s="256" t="s">
        <v>285</v>
      </c>
    </row>
    <row r="60" spans="1:39" ht="12.75" customHeight="1" x14ac:dyDescent="0.35">
      <c r="A60" s="256" t="s">
        <v>589</v>
      </c>
      <c r="B60" s="257">
        <v>45532</v>
      </c>
      <c r="C60" s="256" t="s">
        <v>293</v>
      </c>
      <c r="D60" s="256" t="s">
        <v>294</v>
      </c>
      <c r="E60" s="256" t="s">
        <v>307</v>
      </c>
      <c r="F60" s="256" t="s">
        <v>554</v>
      </c>
      <c r="G60" s="256" t="s">
        <v>555</v>
      </c>
      <c r="H60" s="256" t="s">
        <v>556</v>
      </c>
      <c r="I60" s="256" t="s">
        <v>287</v>
      </c>
      <c r="J60" s="256" t="s">
        <v>557</v>
      </c>
      <c r="K60" s="256" t="s">
        <v>316</v>
      </c>
      <c r="L60" s="256" t="s">
        <v>447</v>
      </c>
      <c r="M60" s="256" t="s">
        <v>289</v>
      </c>
      <c r="N60" s="256" t="s">
        <v>308</v>
      </c>
      <c r="O60" s="248">
        <v>-178.8</v>
      </c>
      <c r="P60" s="256" t="s">
        <v>325</v>
      </c>
      <c r="Q60" s="256" t="s">
        <v>309</v>
      </c>
      <c r="R60" s="258"/>
      <c r="S60" s="258"/>
      <c r="T60" s="256" t="s">
        <v>291</v>
      </c>
      <c r="U60" s="256" t="s">
        <v>439</v>
      </c>
      <c r="V60" s="256" t="s">
        <v>305</v>
      </c>
      <c r="W60" s="256" t="s">
        <v>296</v>
      </c>
      <c r="X60" s="258"/>
      <c r="Y60" s="258"/>
      <c r="Z60" s="258"/>
      <c r="AA60" s="256" t="s">
        <v>309</v>
      </c>
      <c r="AB60" s="257">
        <v>45529</v>
      </c>
      <c r="AC60" s="258"/>
      <c r="AD60" s="258"/>
      <c r="AE60" s="258"/>
      <c r="AF60" s="258"/>
      <c r="AG60" s="256" t="s">
        <v>558</v>
      </c>
      <c r="AH60" s="258"/>
      <c r="AI60" s="258"/>
      <c r="AJ60" s="256" t="s">
        <v>558</v>
      </c>
      <c r="AK60" s="258"/>
      <c r="AL60" s="258"/>
      <c r="AM60" s="256" t="s">
        <v>285</v>
      </c>
    </row>
    <row r="61" spans="1:39" ht="12.75" customHeight="1" x14ac:dyDescent="0.35">
      <c r="A61" s="256" t="s">
        <v>589</v>
      </c>
      <c r="B61" s="257">
        <v>45532</v>
      </c>
      <c r="C61" s="256" t="s">
        <v>293</v>
      </c>
      <c r="D61" s="256" t="s">
        <v>294</v>
      </c>
      <c r="E61" s="256" t="s">
        <v>307</v>
      </c>
      <c r="F61" s="256" t="s">
        <v>554</v>
      </c>
      <c r="G61" s="256" t="s">
        <v>555</v>
      </c>
      <c r="H61" s="256" t="s">
        <v>556</v>
      </c>
      <c r="I61" s="256" t="s">
        <v>287</v>
      </c>
      <c r="J61" s="256" t="s">
        <v>557</v>
      </c>
      <c r="K61" s="256" t="s">
        <v>316</v>
      </c>
      <c r="L61" s="256" t="s">
        <v>447</v>
      </c>
      <c r="M61" s="256" t="s">
        <v>289</v>
      </c>
      <c r="N61" s="256" t="s">
        <v>308</v>
      </c>
      <c r="O61" s="248">
        <v>178.8</v>
      </c>
      <c r="P61" s="256" t="s">
        <v>325</v>
      </c>
      <c r="Q61" s="256" t="s">
        <v>309</v>
      </c>
      <c r="R61" s="258"/>
      <c r="S61" s="258"/>
      <c r="T61" s="256" t="s">
        <v>291</v>
      </c>
      <c r="U61" s="256" t="s">
        <v>439</v>
      </c>
      <c r="V61" s="256" t="s">
        <v>305</v>
      </c>
      <c r="W61" s="256" t="s">
        <v>296</v>
      </c>
      <c r="X61" s="258"/>
      <c r="Y61" s="258"/>
      <c r="Z61" s="258"/>
      <c r="AA61" s="256" t="s">
        <v>309</v>
      </c>
      <c r="AB61" s="257">
        <v>45529</v>
      </c>
      <c r="AC61" s="258"/>
      <c r="AD61" s="258"/>
      <c r="AE61" s="258"/>
      <c r="AF61" s="258"/>
      <c r="AG61" s="256" t="s">
        <v>558</v>
      </c>
      <c r="AH61" s="258"/>
      <c r="AI61" s="258"/>
      <c r="AJ61" s="256" t="s">
        <v>558</v>
      </c>
      <c r="AK61" s="258"/>
      <c r="AL61" s="258"/>
      <c r="AM61" s="256" t="s">
        <v>285</v>
      </c>
    </row>
    <row r="62" spans="1:39" ht="12.75" customHeight="1" x14ac:dyDescent="0.35">
      <c r="A62" s="256" t="s">
        <v>589</v>
      </c>
      <c r="B62" s="257">
        <v>45532</v>
      </c>
      <c r="C62" s="256" t="s">
        <v>293</v>
      </c>
      <c r="D62" s="256" t="s">
        <v>294</v>
      </c>
      <c r="E62" s="256" t="s">
        <v>307</v>
      </c>
      <c r="F62" s="256" t="s">
        <v>554</v>
      </c>
      <c r="G62" s="256" t="s">
        <v>555</v>
      </c>
      <c r="H62" s="256" t="s">
        <v>556</v>
      </c>
      <c r="I62" s="256" t="s">
        <v>287</v>
      </c>
      <c r="J62" s="256" t="s">
        <v>593</v>
      </c>
      <c r="K62" s="256" t="s">
        <v>169</v>
      </c>
      <c r="L62" s="256" t="s">
        <v>447</v>
      </c>
      <c r="M62" s="256" t="s">
        <v>289</v>
      </c>
      <c r="N62" s="256" t="s">
        <v>308</v>
      </c>
      <c r="O62" s="248">
        <v>304.89999999999998</v>
      </c>
      <c r="P62" s="256" t="s">
        <v>306</v>
      </c>
      <c r="Q62" s="256" t="s">
        <v>309</v>
      </c>
      <c r="R62" s="258"/>
      <c r="S62" s="258"/>
      <c r="T62" s="256" t="s">
        <v>291</v>
      </c>
      <c r="U62" s="256" t="s">
        <v>439</v>
      </c>
      <c r="V62" s="256" t="s">
        <v>305</v>
      </c>
      <c r="W62" s="256" t="s">
        <v>296</v>
      </c>
      <c r="X62" s="258"/>
      <c r="Y62" s="258"/>
      <c r="Z62" s="258"/>
      <c r="AA62" s="256" t="s">
        <v>309</v>
      </c>
      <c r="AB62" s="257">
        <v>45529</v>
      </c>
      <c r="AC62" s="258"/>
      <c r="AD62" s="258"/>
      <c r="AE62" s="258"/>
      <c r="AF62" s="258"/>
      <c r="AG62" s="256" t="s">
        <v>558</v>
      </c>
      <c r="AH62" s="258"/>
      <c r="AI62" s="258"/>
      <c r="AJ62" s="256" t="s">
        <v>558</v>
      </c>
      <c r="AK62" s="258"/>
      <c r="AL62" s="258"/>
      <c r="AM62" s="256" t="s">
        <v>285</v>
      </c>
    </row>
    <row r="63" spans="1:39" ht="12.75" customHeight="1" x14ac:dyDescent="0.35">
      <c r="A63" s="256" t="s">
        <v>589</v>
      </c>
      <c r="B63" s="257">
        <v>45532</v>
      </c>
      <c r="C63" s="256" t="s">
        <v>293</v>
      </c>
      <c r="D63" s="256" t="s">
        <v>294</v>
      </c>
      <c r="E63" s="256" t="s">
        <v>307</v>
      </c>
      <c r="F63" s="256" t="s">
        <v>554</v>
      </c>
      <c r="G63" s="256" t="s">
        <v>555</v>
      </c>
      <c r="H63" s="256" t="s">
        <v>556</v>
      </c>
      <c r="I63" s="256" t="s">
        <v>287</v>
      </c>
      <c r="J63" s="256" t="s">
        <v>593</v>
      </c>
      <c r="K63" s="256" t="s">
        <v>169</v>
      </c>
      <c r="L63" s="256" t="s">
        <v>447</v>
      </c>
      <c r="M63" s="256" t="s">
        <v>289</v>
      </c>
      <c r="N63" s="256" t="s">
        <v>308</v>
      </c>
      <c r="O63" s="248">
        <v>-304.89999999999998</v>
      </c>
      <c r="P63" s="256" t="s">
        <v>306</v>
      </c>
      <c r="Q63" s="256" t="s">
        <v>309</v>
      </c>
      <c r="R63" s="258"/>
      <c r="S63" s="258"/>
      <c r="T63" s="256" t="s">
        <v>291</v>
      </c>
      <c r="U63" s="256" t="s">
        <v>439</v>
      </c>
      <c r="V63" s="256" t="s">
        <v>305</v>
      </c>
      <c r="W63" s="256" t="s">
        <v>296</v>
      </c>
      <c r="X63" s="258"/>
      <c r="Y63" s="258"/>
      <c r="Z63" s="258"/>
      <c r="AA63" s="256" t="s">
        <v>309</v>
      </c>
      <c r="AB63" s="257">
        <v>45529</v>
      </c>
      <c r="AC63" s="258"/>
      <c r="AD63" s="258"/>
      <c r="AE63" s="258"/>
      <c r="AF63" s="258"/>
      <c r="AG63" s="256" t="s">
        <v>558</v>
      </c>
      <c r="AH63" s="258"/>
      <c r="AI63" s="258"/>
      <c r="AJ63" s="256" t="s">
        <v>558</v>
      </c>
      <c r="AK63" s="258"/>
      <c r="AL63" s="258"/>
      <c r="AM63" s="256" t="s">
        <v>285</v>
      </c>
    </row>
    <row r="64" spans="1:39" ht="12.75" customHeight="1" x14ac:dyDescent="0.35">
      <c r="A64" s="256" t="s">
        <v>589</v>
      </c>
      <c r="B64" s="257">
        <v>45532</v>
      </c>
      <c r="C64" s="256" t="s">
        <v>293</v>
      </c>
      <c r="D64" s="256" t="s">
        <v>294</v>
      </c>
      <c r="E64" s="256" t="s">
        <v>307</v>
      </c>
      <c r="F64" s="256" t="s">
        <v>554</v>
      </c>
      <c r="G64" s="256" t="s">
        <v>555</v>
      </c>
      <c r="H64" s="256" t="s">
        <v>556</v>
      </c>
      <c r="I64" s="256" t="s">
        <v>287</v>
      </c>
      <c r="J64" s="256" t="s">
        <v>594</v>
      </c>
      <c r="K64" s="256" t="s">
        <v>312</v>
      </c>
      <c r="L64" s="256" t="s">
        <v>447</v>
      </c>
      <c r="M64" s="256" t="s">
        <v>289</v>
      </c>
      <c r="N64" s="256" t="s">
        <v>308</v>
      </c>
      <c r="O64" s="248">
        <v>146.96</v>
      </c>
      <c r="P64" s="256" t="s">
        <v>314</v>
      </c>
      <c r="Q64" s="256" t="s">
        <v>309</v>
      </c>
      <c r="R64" s="258"/>
      <c r="S64" s="258"/>
      <c r="T64" s="256" t="s">
        <v>291</v>
      </c>
      <c r="U64" s="256" t="s">
        <v>439</v>
      </c>
      <c r="V64" s="256" t="s">
        <v>305</v>
      </c>
      <c r="W64" s="256" t="s">
        <v>296</v>
      </c>
      <c r="X64" s="258"/>
      <c r="Y64" s="258"/>
      <c r="Z64" s="258"/>
      <c r="AA64" s="256" t="s">
        <v>309</v>
      </c>
      <c r="AB64" s="257">
        <v>45529</v>
      </c>
      <c r="AC64" s="258"/>
      <c r="AD64" s="258"/>
      <c r="AE64" s="258"/>
      <c r="AF64" s="258"/>
      <c r="AG64" s="256" t="s">
        <v>558</v>
      </c>
      <c r="AH64" s="258"/>
      <c r="AI64" s="258"/>
      <c r="AJ64" s="256" t="s">
        <v>558</v>
      </c>
      <c r="AK64" s="258"/>
      <c r="AL64" s="258"/>
      <c r="AM64" s="256" t="s">
        <v>285</v>
      </c>
    </row>
    <row r="65" spans="1:39" ht="12.75" customHeight="1" x14ac:dyDescent="0.35">
      <c r="A65" s="256" t="s">
        <v>589</v>
      </c>
      <c r="B65" s="257">
        <v>45532</v>
      </c>
      <c r="C65" s="256" t="s">
        <v>293</v>
      </c>
      <c r="D65" s="256" t="s">
        <v>294</v>
      </c>
      <c r="E65" s="256" t="s">
        <v>307</v>
      </c>
      <c r="F65" s="256" t="s">
        <v>554</v>
      </c>
      <c r="G65" s="256" t="s">
        <v>555</v>
      </c>
      <c r="H65" s="256" t="s">
        <v>556</v>
      </c>
      <c r="I65" s="256" t="s">
        <v>287</v>
      </c>
      <c r="J65" s="256" t="s">
        <v>594</v>
      </c>
      <c r="K65" s="256" t="s">
        <v>312</v>
      </c>
      <c r="L65" s="256" t="s">
        <v>447</v>
      </c>
      <c r="M65" s="256" t="s">
        <v>289</v>
      </c>
      <c r="N65" s="256" t="s">
        <v>308</v>
      </c>
      <c r="O65" s="248">
        <v>-146.96</v>
      </c>
      <c r="P65" s="256" t="s">
        <v>314</v>
      </c>
      <c r="Q65" s="256" t="s">
        <v>309</v>
      </c>
      <c r="R65" s="258"/>
      <c r="S65" s="258"/>
      <c r="T65" s="256" t="s">
        <v>291</v>
      </c>
      <c r="U65" s="256" t="s">
        <v>439</v>
      </c>
      <c r="V65" s="256" t="s">
        <v>305</v>
      </c>
      <c r="W65" s="256" t="s">
        <v>296</v>
      </c>
      <c r="X65" s="258"/>
      <c r="Y65" s="258"/>
      <c r="Z65" s="258"/>
      <c r="AA65" s="256" t="s">
        <v>309</v>
      </c>
      <c r="AB65" s="257">
        <v>45529</v>
      </c>
      <c r="AC65" s="258"/>
      <c r="AD65" s="258"/>
      <c r="AE65" s="258"/>
      <c r="AF65" s="258"/>
      <c r="AG65" s="256" t="s">
        <v>558</v>
      </c>
      <c r="AH65" s="258"/>
      <c r="AI65" s="258"/>
      <c r="AJ65" s="256" t="s">
        <v>558</v>
      </c>
      <c r="AK65" s="258"/>
      <c r="AL65" s="258"/>
      <c r="AM65" s="256" t="s">
        <v>285</v>
      </c>
    </row>
    <row r="66" spans="1:39" ht="12.75" customHeight="1" x14ac:dyDescent="0.35">
      <c r="A66" s="256" t="s">
        <v>589</v>
      </c>
      <c r="B66" s="257">
        <v>45532</v>
      </c>
      <c r="C66" s="256" t="s">
        <v>293</v>
      </c>
      <c r="D66" s="256" t="s">
        <v>294</v>
      </c>
      <c r="E66" s="256" t="s">
        <v>307</v>
      </c>
      <c r="F66" s="256" t="s">
        <v>554</v>
      </c>
      <c r="G66" s="256" t="s">
        <v>555</v>
      </c>
      <c r="H66" s="256" t="s">
        <v>556</v>
      </c>
      <c r="I66" s="256" t="s">
        <v>287</v>
      </c>
      <c r="J66" s="256" t="s">
        <v>557</v>
      </c>
      <c r="K66" s="256" t="s">
        <v>316</v>
      </c>
      <c r="L66" s="256" t="s">
        <v>447</v>
      </c>
      <c r="M66" s="256" t="s">
        <v>289</v>
      </c>
      <c r="N66" s="256" t="s">
        <v>308</v>
      </c>
      <c r="O66" s="248">
        <v>8.1999999999999993</v>
      </c>
      <c r="P66" s="256" t="s">
        <v>239</v>
      </c>
      <c r="Q66" s="256" t="s">
        <v>309</v>
      </c>
      <c r="R66" s="258"/>
      <c r="S66" s="258"/>
      <c r="T66" s="256" t="s">
        <v>291</v>
      </c>
      <c r="U66" s="256" t="s">
        <v>439</v>
      </c>
      <c r="V66" s="256" t="s">
        <v>305</v>
      </c>
      <c r="W66" s="256" t="s">
        <v>296</v>
      </c>
      <c r="X66" s="258"/>
      <c r="Y66" s="258"/>
      <c r="Z66" s="258"/>
      <c r="AA66" s="256" t="s">
        <v>309</v>
      </c>
      <c r="AB66" s="257">
        <v>45529</v>
      </c>
      <c r="AC66" s="258"/>
      <c r="AD66" s="258"/>
      <c r="AE66" s="258"/>
      <c r="AF66" s="258"/>
      <c r="AG66" s="256" t="s">
        <v>558</v>
      </c>
      <c r="AH66" s="258"/>
      <c r="AI66" s="258"/>
      <c r="AJ66" s="256" t="s">
        <v>558</v>
      </c>
      <c r="AK66" s="258"/>
      <c r="AL66" s="258"/>
      <c r="AM66" s="256" t="s">
        <v>285</v>
      </c>
    </row>
    <row r="67" spans="1:39" ht="12.75" customHeight="1" x14ac:dyDescent="0.35">
      <c r="A67" s="256" t="s">
        <v>589</v>
      </c>
      <c r="B67" s="257">
        <v>45532</v>
      </c>
      <c r="C67" s="256" t="s">
        <v>293</v>
      </c>
      <c r="D67" s="256" t="s">
        <v>294</v>
      </c>
      <c r="E67" s="256" t="s">
        <v>307</v>
      </c>
      <c r="F67" s="256" t="s">
        <v>554</v>
      </c>
      <c r="G67" s="256" t="s">
        <v>555</v>
      </c>
      <c r="H67" s="256" t="s">
        <v>556</v>
      </c>
      <c r="I67" s="256" t="s">
        <v>287</v>
      </c>
      <c r="J67" s="256" t="s">
        <v>557</v>
      </c>
      <c r="K67" s="256" t="s">
        <v>316</v>
      </c>
      <c r="L67" s="256" t="s">
        <v>447</v>
      </c>
      <c r="M67" s="256" t="s">
        <v>289</v>
      </c>
      <c r="N67" s="256" t="s">
        <v>308</v>
      </c>
      <c r="O67" s="248">
        <v>-8.1999999999999993</v>
      </c>
      <c r="P67" s="256" t="s">
        <v>239</v>
      </c>
      <c r="Q67" s="256" t="s">
        <v>309</v>
      </c>
      <c r="R67" s="258"/>
      <c r="S67" s="258"/>
      <c r="T67" s="256" t="s">
        <v>291</v>
      </c>
      <c r="U67" s="256" t="s">
        <v>439</v>
      </c>
      <c r="V67" s="256" t="s">
        <v>305</v>
      </c>
      <c r="W67" s="256" t="s">
        <v>296</v>
      </c>
      <c r="X67" s="258"/>
      <c r="Y67" s="258"/>
      <c r="Z67" s="258"/>
      <c r="AA67" s="256" t="s">
        <v>309</v>
      </c>
      <c r="AB67" s="257">
        <v>45529</v>
      </c>
      <c r="AC67" s="258"/>
      <c r="AD67" s="258"/>
      <c r="AE67" s="258"/>
      <c r="AF67" s="258"/>
      <c r="AG67" s="256" t="s">
        <v>558</v>
      </c>
      <c r="AH67" s="258"/>
      <c r="AI67" s="258"/>
      <c r="AJ67" s="256" t="s">
        <v>558</v>
      </c>
      <c r="AK67" s="258"/>
      <c r="AL67" s="258"/>
      <c r="AM67" s="256" t="s">
        <v>285</v>
      </c>
    </row>
    <row r="68" spans="1:39" ht="12.75" customHeight="1" x14ac:dyDescent="0.35">
      <c r="A68" s="256" t="s">
        <v>589</v>
      </c>
      <c r="B68" s="257">
        <v>45532</v>
      </c>
      <c r="C68" s="256" t="s">
        <v>293</v>
      </c>
      <c r="D68" s="256" t="s">
        <v>294</v>
      </c>
      <c r="E68" s="256" t="s">
        <v>307</v>
      </c>
      <c r="F68" s="256" t="s">
        <v>554</v>
      </c>
      <c r="G68" s="256" t="s">
        <v>555</v>
      </c>
      <c r="H68" s="256" t="s">
        <v>556</v>
      </c>
      <c r="I68" s="256" t="s">
        <v>287</v>
      </c>
      <c r="J68" s="256" t="s">
        <v>557</v>
      </c>
      <c r="K68" s="256" t="s">
        <v>316</v>
      </c>
      <c r="L68" s="256" t="s">
        <v>447</v>
      </c>
      <c r="M68" s="256" t="s">
        <v>289</v>
      </c>
      <c r="N68" s="256" t="s">
        <v>308</v>
      </c>
      <c r="O68" s="248">
        <v>-14.75</v>
      </c>
      <c r="P68" s="256" t="s">
        <v>320</v>
      </c>
      <c r="Q68" s="256" t="s">
        <v>309</v>
      </c>
      <c r="R68" s="258"/>
      <c r="S68" s="258"/>
      <c r="T68" s="256" t="s">
        <v>291</v>
      </c>
      <c r="U68" s="256" t="s">
        <v>439</v>
      </c>
      <c r="V68" s="256" t="s">
        <v>305</v>
      </c>
      <c r="W68" s="256" t="s">
        <v>296</v>
      </c>
      <c r="X68" s="258"/>
      <c r="Y68" s="258"/>
      <c r="Z68" s="258"/>
      <c r="AA68" s="256" t="s">
        <v>309</v>
      </c>
      <c r="AB68" s="257">
        <v>45529</v>
      </c>
      <c r="AC68" s="258"/>
      <c r="AD68" s="258"/>
      <c r="AE68" s="258"/>
      <c r="AF68" s="258"/>
      <c r="AG68" s="256" t="s">
        <v>558</v>
      </c>
      <c r="AH68" s="258"/>
      <c r="AI68" s="258"/>
      <c r="AJ68" s="256" t="s">
        <v>558</v>
      </c>
      <c r="AK68" s="258"/>
      <c r="AL68" s="258"/>
      <c r="AM68" s="256" t="s">
        <v>285</v>
      </c>
    </row>
    <row r="69" spans="1:39" ht="12.75" customHeight="1" x14ac:dyDescent="0.35">
      <c r="A69" s="256" t="s">
        <v>589</v>
      </c>
      <c r="B69" s="257">
        <v>45532</v>
      </c>
      <c r="C69" s="256" t="s">
        <v>293</v>
      </c>
      <c r="D69" s="256" t="s">
        <v>294</v>
      </c>
      <c r="E69" s="256" t="s">
        <v>307</v>
      </c>
      <c r="F69" s="256" t="s">
        <v>554</v>
      </c>
      <c r="G69" s="256" t="s">
        <v>555</v>
      </c>
      <c r="H69" s="256" t="s">
        <v>556</v>
      </c>
      <c r="I69" s="256" t="s">
        <v>287</v>
      </c>
      <c r="J69" s="256" t="s">
        <v>557</v>
      </c>
      <c r="K69" s="256" t="s">
        <v>316</v>
      </c>
      <c r="L69" s="256" t="s">
        <v>447</v>
      </c>
      <c r="M69" s="256" t="s">
        <v>289</v>
      </c>
      <c r="N69" s="256" t="s">
        <v>308</v>
      </c>
      <c r="O69" s="248">
        <v>14.75</v>
      </c>
      <c r="P69" s="256" t="s">
        <v>320</v>
      </c>
      <c r="Q69" s="256" t="s">
        <v>309</v>
      </c>
      <c r="R69" s="258"/>
      <c r="S69" s="258"/>
      <c r="T69" s="256" t="s">
        <v>291</v>
      </c>
      <c r="U69" s="256" t="s">
        <v>439</v>
      </c>
      <c r="V69" s="256" t="s">
        <v>305</v>
      </c>
      <c r="W69" s="256" t="s">
        <v>296</v>
      </c>
      <c r="X69" s="258"/>
      <c r="Y69" s="258"/>
      <c r="Z69" s="258"/>
      <c r="AA69" s="256" t="s">
        <v>309</v>
      </c>
      <c r="AB69" s="257">
        <v>45529</v>
      </c>
      <c r="AC69" s="258"/>
      <c r="AD69" s="258"/>
      <c r="AE69" s="258"/>
      <c r="AF69" s="258"/>
      <c r="AG69" s="256" t="s">
        <v>558</v>
      </c>
      <c r="AH69" s="258"/>
      <c r="AI69" s="258"/>
      <c r="AJ69" s="256" t="s">
        <v>558</v>
      </c>
      <c r="AK69" s="258"/>
      <c r="AL69" s="258"/>
      <c r="AM69" s="256" t="s">
        <v>285</v>
      </c>
    </row>
    <row r="70" spans="1:39" ht="12.75" customHeight="1" x14ac:dyDescent="0.35">
      <c r="A70" s="256" t="s">
        <v>589</v>
      </c>
      <c r="B70" s="257">
        <v>45532</v>
      </c>
      <c r="C70" s="256" t="s">
        <v>293</v>
      </c>
      <c r="D70" s="256" t="s">
        <v>294</v>
      </c>
      <c r="E70" s="256" t="s">
        <v>307</v>
      </c>
      <c r="F70" s="256" t="s">
        <v>554</v>
      </c>
      <c r="G70" s="256" t="s">
        <v>555</v>
      </c>
      <c r="H70" s="256" t="s">
        <v>556</v>
      </c>
      <c r="I70" s="256" t="s">
        <v>287</v>
      </c>
      <c r="J70" s="256" t="s">
        <v>594</v>
      </c>
      <c r="K70" s="256" t="s">
        <v>312</v>
      </c>
      <c r="L70" s="256" t="s">
        <v>447</v>
      </c>
      <c r="M70" s="256" t="s">
        <v>289</v>
      </c>
      <c r="N70" s="256" t="s">
        <v>308</v>
      </c>
      <c r="O70" s="248">
        <v>257.08</v>
      </c>
      <c r="P70" s="256" t="s">
        <v>315</v>
      </c>
      <c r="Q70" s="256" t="s">
        <v>309</v>
      </c>
      <c r="R70" s="258"/>
      <c r="S70" s="258"/>
      <c r="T70" s="256" t="s">
        <v>291</v>
      </c>
      <c r="U70" s="256" t="s">
        <v>439</v>
      </c>
      <c r="V70" s="256" t="s">
        <v>305</v>
      </c>
      <c r="W70" s="256" t="s">
        <v>296</v>
      </c>
      <c r="X70" s="258"/>
      <c r="Y70" s="258"/>
      <c r="Z70" s="258"/>
      <c r="AA70" s="256" t="s">
        <v>309</v>
      </c>
      <c r="AB70" s="257">
        <v>45529</v>
      </c>
      <c r="AC70" s="258"/>
      <c r="AD70" s="258"/>
      <c r="AE70" s="258"/>
      <c r="AF70" s="258"/>
      <c r="AG70" s="256" t="s">
        <v>558</v>
      </c>
      <c r="AH70" s="258"/>
      <c r="AI70" s="258"/>
      <c r="AJ70" s="256" t="s">
        <v>558</v>
      </c>
      <c r="AK70" s="258"/>
      <c r="AL70" s="258"/>
      <c r="AM70" s="256" t="s">
        <v>285</v>
      </c>
    </row>
    <row r="71" spans="1:39" ht="12.75" customHeight="1" x14ac:dyDescent="0.35">
      <c r="A71" s="256" t="s">
        <v>589</v>
      </c>
      <c r="B71" s="257">
        <v>45532</v>
      </c>
      <c r="C71" s="256" t="s">
        <v>293</v>
      </c>
      <c r="D71" s="256" t="s">
        <v>294</v>
      </c>
      <c r="E71" s="256" t="s">
        <v>307</v>
      </c>
      <c r="F71" s="256" t="s">
        <v>554</v>
      </c>
      <c r="G71" s="256" t="s">
        <v>555</v>
      </c>
      <c r="H71" s="256" t="s">
        <v>556</v>
      </c>
      <c r="I71" s="256" t="s">
        <v>287</v>
      </c>
      <c r="J71" s="256" t="s">
        <v>594</v>
      </c>
      <c r="K71" s="256" t="s">
        <v>312</v>
      </c>
      <c r="L71" s="256" t="s">
        <v>447</v>
      </c>
      <c r="M71" s="256" t="s">
        <v>289</v>
      </c>
      <c r="N71" s="256" t="s">
        <v>308</v>
      </c>
      <c r="O71" s="248">
        <v>-257.08</v>
      </c>
      <c r="P71" s="256" t="s">
        <v>315</v>
      </c>
      <c r="Q71" s="256" t="s">
        <v>309</v>
      </c>
      <c r="R71" s="258"/>
      <c r="S71" s="258"/>
      <c r="T71" s="256" t="s">
        <v>291</v>
      </c>
      <c r="U71" s="256" t="s">
        <v>439</v>
      </c>
      <c r="V71" s="256" t="s">
        <v>305</v>
      </c>
      <c r="W71" s="256" t="s">
        <v>296</v>
      </c>
      <c r="X71" s="258"/>
      <c r="Y71" s="258"/>
      <c r="Z71" s="258"/>
      <c r="AA71" s="256" t="s">
        <v>309</v>
      </c>
      <c r="AB71" s="257">
        <v>45529</v>
      </c>
      <c r="AC71" s="258"/>
      <c r="AD71" s="258"/>
      <c r="AE71" s="258"/>
      <c r="AF71" s="258"/>
      <c r="AG71" s="256" t="s">
        <v>558</v>
      </c>
      <c r="AH71" s="258"/>
      <c r="AI71" s="258"/>
      <c r="AJ71" s="256" t="s">
        <v>558</v>
      </c>
      <c r="AK71" s="258"/>
      <c r="AL71" s="258"/>
      <c r="AM71" s="256" t="s">
        <v>285</v>
      </c>
    </row>
    <row r="72" spans="1:39" ht="12.75" customHeight="1" x14ac:dyDescent="0.35">
      <c r="A72" s="256" t="s">
        <v>589</v>
      </c>
      <c r="B72" s="257">
        <v>45532</v>
      </c>
      <c r="C72" s="256" t="s">
        <v>293</v>
      </c>
      <c r="D72" s="256" t="s">
        <v>294</v>
      </c>
      <c r="E72" s="256" t="s">
        <v>307</v>
      </c>
      <c r="F72" s="256" t="s">
        <v>554</v>
      </c>
      <c r="G72" s="256" t="s">
        <v>555</v>
      </c>
      <c r="H72" s="256" t="s">
        <v>556</v>
      </c>
      <c r="I72" s="256" t="s">
        <v>287</v>
      </c>
      <c r="J72" s="256" t="s">
        <v>557</v>
      </c>
      <c r="K72" s="256" t="s">
        <v>316</v>
      </c>
      <c r="L72" s="256" t="s">
        <v>447</v>
      </c>
      <c r="M72" s="256" t="s">
        <v>289</v>
      </c>
      <c r="N72" s="256" t="s">
        <v>308</v>
      </c>
      <c r="O72" s="248">
        <v>-8.1999999999999993</v>
      </c>
      <c r="P72" s="256" t="s">
        <v>221</v>
      </c>
      <c r="Q72" s="256" t="s">
        <v>309</v>
      </c>
      <c r="R72" s="258"/>
      <c r="S72" s="258"/>
      <c r="T72" s="256" t="s">
        <v>291</v>
      </c>
      <c r="U72" s="256" t="s">
        <v>439</v>
      </c>
      <c r="V72" s="256" t="s">
        <v>305</v>
      </c>
      <c r="W72" s="256" t="s">
        <v>296</v>
      </c>
      <c r="X72" s="258"/>
      <c r="Y72" s="258"/>
      <c r="Z72" s="258"/>
      <c r="AA72" s="256" t="s">
        <v>309</v>
      </c>
      <c r="AB72" s="257">
        <v>45529</v>
      </c>
      <c r="AC72" s="258"/>
      <c r="AD72" s="258"/>
      <c r="AE72" s="258"/>
      <c r="AF72" s="258"/>
      <c r="AG72" s="256" t="s">
        <v>558</v>
      </c>
      <c r="AH72" s="258"/>
      <c r="AI72" s="258"/>
      <c r="AJ72" s="256" t="s">
        <v>558</v>
      </c>
      <c r="AK72" s="258"/>
      <c r="AL72" s="258"/>
      <c r="AM72" s="256" t="s">
        <v>285</v>
      </c>
    </row>
    <row r="73" spans="1:39" ht="12.75" customHeight="1" x14ac:dyDescent="0.35">
      <c r="A73" s="256" t="s">
        <v>589</v>
      </c>
      <c r="B73" s="257">
        <v>45532</v>
      </c>
      <c r="C73" s="256" t="s">
        <v>293</v>
      </c>
      <c r="D73" s="256" t="s">
        <v>294</v>
      </c>
      <c r="E73" s="256" t="s">
        <v>307</v>
      </c>
      <c r="F73" s="256" t="s">
        <v>554</v>
      </c>
      <c r="G73" s="256" t="s">
        <v>555</v>
      </c>
      <c r="H73" s="256" t="s">
        <v>556</v>
      </c>
      <c r="I73" s="256" t="s">
        <v>287</v>
      </c>
      <c r="J73" s="256" t="s">
        <v>557</v>
      </c>
      <c r="K73" s="256" t="s">
        <v>316</v>
      </c>
      <c r="L73" s="256" t="s">
        <v>447</v>
      </c>
      <c r="M73" s="256" t="s">
        <v>289</v>
      </c>
      <c r="N73" s="256" t="s">
        <v>308</v>
      </c>
      <c r="O73" s="248">
        <v>8.1999999999999993</v>
      </c>
      <c r="P73" s="256" t="s">
        <v>221</v>
      </c>
      <c r="Q73" s="256" t="s">
        <v>309</v>
      </c>
      <c r="R73" s="258"/>
      <c r="S73" s="258"/>
      <c r="T73" s="256" t="s">
        <v>291</v>
      </c>
      <c r="U73" s="256" t="s">
        <v>439</v>
      </c>
      <c r="V73" s="256" t="s">
        <v>305</v>
      </c>
      <c r="W73" s="256" t="s">
        <v>296</v>
      </c>
      <c r="X73" s="258"/>
      <c r="Y73" s="258"/>
      <c r="Z73" s="258"/>
      <c r="AA73" s="256" t="s">
        <v>309</v>
      </c>
      <c r="AB73" s="257">
        <v>45529</v>
      </c>
      <c r="AC73" s="258"/>
      <c r="AD73" s="258"/>
      <c r="AE73" s="258"/>
      <c r="AF73" s="258"/>
      <c r="AG73" s="256" t="s">
        <v>558</v>
      </c>
      <c r="AH73" s="258"/>
      <c r="AI73" s="258"/>
      <c r="AJ73" s="256" t="s">
        <v>558</v>
      </c>
      <c r="AK73" s="258"/>
      <c r="AL73" s="258"/>
      <c r="AM73" s="256" t="s">
        <v>285</v>
      </c>
    </row>
    <row r="74" spans="1:39" ht="12.75" customHeight="1" x14ac:dyDescent="0.35">
      <c r="A74" s="256" t="s">
        <v>589</v>
      </c>
      <c r="B74" s="257">
        <v>45532</v>
      </c>
      <c r="C74" s="256" t="s">
        <v>293</v>
      </c>
      <c r="D74" s="256" t="s">
        <v>294</v>
      </c>
      <c r="E74" s="256" t="s">
        <v>307</v>
      </c>
      <c r="F74" s="256" t="s">
        <v>554</v>
      </c>
      <c r="G74" s="256" t="s">
        <v>555</v>
      </c>
      <c r="H74" s="256" t="s">
        <v>556</v>
      </c>
      <c r="I74" s="256" t="s">
        <v>287</v>
      </c>
      <c r="J74" s="256" t="s">
        <v>593</v>
      </c>
      <c r="K74" s="256" t="s">
        <v>169</v>
      </c>
      <c r="L74" s="256" t="s">
        <v>447</v>
      </c>
      <c r="M74" s="256" t="s">
        <v>289</v>
      </c>
      <c r="N74" s="256" t="s">
        <v>308</v>
      </c>
      <c r="O74" s="248">
        <v>124.11</v>
      </c>
      <c r="P74" s="256" t="s">
        <v>303</v>
      </c>
      <c r="Q74" s="256" t="s">
        <v>309</v>
      </c>
      <c r="R74" s="258"/>
      <c r="S74" s="258"/>
      <c r="T74" s="256" t="s">
        <v>291</v>
      </c>
      <c r="U74" s="256" t="s">
        <v>439</v>
      </c>
      <c r="V74" s="256" t="s">
        <v>305</v>
      </c>
      <c r="W74" s="256" t="s">
        <v>296</v>
      </c>
      <c r="X74" s="258"/>
      <c r="Y74" s="258"/>
      <c r="Z74" s="258"/>
      <c r="AA74" s="256" t="s">
        <v>309</v>
      </c>
      <c r="AB74" s="257">
        <v>45529</v>
      </c>
      <c r="AC74" s="258"/>
      <c r="AD74" s="258"/>
      <c r="AE74" s="258"/>
      <c r="AF74" s="258"/>
      <c r="AG74" s="256" t="s">
        <v>558</v>
      </c>
      <c r="AH74" s="258"/>
      <c r="AI74" s="258"/>
      <c r="AJ74" s="256" t="s">
        <v>558</v>
      </c>
      <c r="AK74" s="258"/>
      <c r="AL74" s="258"/>
      <c r="AM74" s="256" t="s">
        <v>285</v>
      </c>
    </row>
    <row r="75" spans="1:39" ht="12.75" customHeight="1" x14ac:dyDescent="0.35">
      <c r="A75" s="256" t="s">
        <v>589</v>
      </c>
      <c r="B75" s="257">
        <v>45532</v>
      </c>
      <c r="C75" s="256" t="s">
        <v>293</v>
      </c>
      <c r="D75" s="256" t="s">
        <v>294</v>
      </c>
      <c r="E75" s="256" t="s">
        <v>307</v>
      </c>
      <c r="F75" s="256" t="s">
        <v>554</v>
      </c>
      <c r="G75" s="256" t="s">
        <v>555</v>
      </c>
      <c r="H75" s="256" t="s">
        <v>556</v>
      </c>
      <c r="I75" s="256" t="s">
        <v>287</v>
      </c>
      <c r="J75" s="256" t="s">
        <v>593</v>
      </c>
      <c r="K75" s="256" t="s">
        <v>169</v>
      </c>
      <c r="L75" s="256" t="s">
        <v>447</v>
      </c>
      <c r="M75" s="256" t="s">
        <v>289</v>
      </c>
      <c r="N75" s="256" t="s">
        <v>308</v>
      </c>
      <c r="O75" s="248">
        <v>-124.11</v>
      </c>
      <c r="P75" s="256" t="s">
        <v>303</v>
      </c>
      <c r="Q75" s="256" t="s">
        <v>309</v>
      </c>
      <c r="R75" s="258"/>
      <c r="S75" s="258"/>
      <c r="T75" s="256" t="s">
        <v>291</v>
      </c>
      <c r="U75" s="256" t="s">
        <v>439</v>
      </c>
      <c r="V75" s="256" t="s">
        <v>305</v>
      </c>
      <c r="W75" s="256" t="s">
        <v>296</v>
      </c>
      <c r="X75" s="258"/>
      <c r="Y75" s="258"/>
      <c r="Z75" s="258"/>
      <c r="AA75" s="256" t="s">
        <v>309</v>
      </c>
      <c r="AB75" s="257">
        <v>45529</v>
      </c>
      <c r="AC75" s="258"/>
      <c r="AD75" s="258"/>
      <c r="AE75" s="258"/>
      <c r="AF75" s="258"/>
      <c r="AG75" s="256" t="s">
        <v>558</v>
      </c>
      <c r="AH75" s="258"/>
      <c r="AI75" s="258"/>
      <c r="AJ75" s="256" t="s">
        <v>558</v>
      </c>
      <c r="AK75" s="258"/>
      <c r="AL75" s="258"/>
      <c r="AM75" s="256" t="s">
        <v>285</v>
      </c>
    </row>
    <row r="76" spans="1:39" ht="12.75" customHeight="1" x14ac:dyDescent="0.35">
      <c r="A76" s="256" t="s">
        <v>589</v>
      </c>
      <c r="B76" s="257">
        <v>45532</v>
      </c>
      <c r="C76" s="256" t="s">
        <v>293</v>
      </c>
      <c r="D76" s="256" t="s">
        <v>294</v>
      </c>
      <c r="E76" s="256" t="s">
        <v>307</v>
      </c>
      <c r="F76" s="256" t="s">
        <v>554</v>
      </c>
      <c r="G76" s="256" t="s">
        <v>555</v>
      </c>
      <c r="H76" s="256" t="s">
        <v>556</v>
      </c>
      <c r="I76" s="256" t="s">
        <v>287</v>
      </c>
      <c r="J76" s="256" t="s">
        <v>557</v>
      </c>
      <c r="K76" s="256" t="s">
        <v>316</v>
      </c>
      <c r="L76" s="256" t="s">
        <v>447</v>
      </c>
      <c r="M76" s="256" t="s">
        <v>289</v>
      </c>
      <c r="N76" s="256" t="s">
        <v>308</v>
      </c>
      <c r="O76" s="248">
        <v>8.1999999999999993</v>
      </c>
      <c r="P76" s="256" t="s">
        <v>248</v>
      </c>
      <c r="Q76" s="256" t="s">
        <v>309</v>
      </c>
      <c r="R76" s="258"/>
      <c r="S76" s="258"/>
      <c r="T76" s="256" t="s">
        <v>291</v>
      </c>
      <c r="U76" s="256" t="s">
        <v>439</v>
      </c>
      <c r="V76" s="256" t="s">
        <v>305</v>
      </c>
      <c r="W76" s="256" t="s">
        <v>296</v>
      </c>
      <c r="X76" s="258"/>
      <c r="Y76" s="258"/>
      <c r="Z76" s="258"/>
      <c r="AA76" s="256" t="s">
        <v>309</v>
      </c>
      <c r="AB76" s="257">
        <v>45529</v>
      </c>
      <c r="AC76" s="258"/>
      <c r="AD76" s="258"/>
      <c r="AE76" s="258"/>
      <c r="AF76" s="258"/>
      <c r="AG76" s="256" t="s">
        <v>558</v>
      </c>
      <c r="AH76" s="258"/>
      <c r="AI76" s="258"/>
      <c r="AJ76" s="256" t="s">
        <v>558</v>
      </c>
      <c r="AK76" s="258"/>
      <c r="AL76" s="258"/>
      <c r="AM76" s="256" t="s">
        <v>285</v>
      </c>
    </row>
    <row r="77" spans="1:39" ht="12.75" customHeight="1" x14ac:dyDescent="0.35">
      <c r="A77" s="256" t="s">
        <v>589</v>
      </c>
      <c r="B77" s="257">
        <v>45532</v>
      </c>
      <c r="C77" s="256" t="s">
        <v>293</v>
      </c>
      <c r="D77" s="256" t="s">
        <v>294</v>
      </c>
      <c r="E77" s="256" t="s">
        <v>307</v>
      </c>
      <c r="F77" s="256" t="s">
        <v>554</v>
      </c>
      <c r="G77" s="256" t="s">
        <v>555</v>
      </c>
      <c r="H77" s="256" t="s">
        <v>556</v>
      </c>
      <c r="I77" s="256" t="s">
        <v>287</v>
      </c>
      <c r="J77" s="256" t="s">
        <v>557</v>
      </c>
      <c r="K77" s="256" t="s">
        <v>316</v>
      </c>
      <c r="L77" s="256" t="s">
        <v>447</v>
      </c>
      <c r="M77" s="256" t="s">
        <v>289</v>
      </c>
      <c r="N77" s="256" t="s">
        <v>308</v>
      </c>
      <c r="O77" s="248">
        <v>-8.1999999999999993</v>
      </c>
      <c r="P77" s="256" t="s">
        <v>248</v>
      </c>
      <c r="Q77" s="256" t="s">
        <v>309</v>
      </c>
      <c r="R77" s="258"/>
      <c r="S77" s="258"/>
      <c r="T77" s="256" t="s">
        <v>291</v>
      </c>
      <c r="U77" s="256" t="s">
        <v>439</v>
      </c>
      <c r="V77" s="256" t="s">
        <v>305</v>
      </c>
      <c r="W77" s="256" t="s">
        <v>296</v>
      </c>
      <c r="X77" s="258"/>
      <c r="Y77" s="258"/>
      <c r="Z77" s="258"/>
      <c r="AA77" s="256" t="s">
        <v>309</v>
      </c>
      <c r="AB77" s="257">
        <v>45529</v>
      </c>
      <c r="AC77" s="258"/>
      <c r="AD77" s="258"/>
      <c r="AE77" s="258"/>
      <c r="AF77" s="258"/>
      <c r="AG77" s="256" t="s">
        <v>558</v>
      </c>
      <c r="AH77" s="258"/>
      <c r="AI77" s="258"/>
      <c r="AJ77" s="256" t="s">
        <v>558</v>
      </c>
      <c r="AK77" s="258"/>
      <c r="AL77" s="258"/>
      <c r="AM77" s="256" t="s">
        <v>285</v>
      </c>
    </row>
    <row r="78" spans="1:39" ht="12.75" customHeight="1" x14ac:dyDescent="0.35">
      <c r="A78" s="256" t="s">
        <v>589</v>
      </c>
      <c r="B78" s="257">
        <v>45532</v>
      </c>
      <c r="C78" s="256" t="s">
        <v>293</v>
      </c>
      <c r="D78" s="256" t="s">
        <v>294</v>
      </c>
      <c r="E78" s="256" t="s">
        <v>307</v>
      </c>
      <c r="F78" s="256" t="s">
        <v>554</v>
      </c>
      <c r="G78" s="256" t="s">
        <v>555</v>
      </c>
      <c r="H78" s="256" t="s">
        <v>556</v>
      </c>
      <c r="I78" s="256" t="s">
        <v>287</v>
      </c>
      <c r="J78" s="256" t="s">
        <v>557</v>
      </c>
      <c r="K78" s="256" t="s">
        <v>316</v>
      </c>
      <c r="L78" s="256" t="s">
        <v>447</v>
      </c>
      <c r="M78" s="256" t="s">
        <v>289</v>
      </c>
      <c r="N78" s="256" t="s">
        <v>308</v>
      </c>
      <c r="O78" s="248">
        <v>-423.42</v>
      </c>
      <c r="P78" s="256" t="s">
        <v>323</v>
      </c>
      <c r="Q78" s="256" t="s">
        <v>309</v>
      </c>
      <c r="R78" s="258"/>
      <c r="S78" s="258"/>
      <c r="T78" s="256" t="s">
        <v>291</v>
      </c>
      <c r="U78" s="256" t="s">
        <v>439</v>
      </c>
      <c r="V78" s="256" t="s">
        <v>305</v>
      </c>
      <c r="W78" s="256" t="s">
        <v>296</v>
      </c>
      <c r="X78" s="258"/>
      <c r="Y78" s="258"/>
      <c r="Z78" s="258"/>
      <c r="AA78" s="256" t="s">
        <v>309</v>
      </c>
      <c r="AB78" s="257">
        <v>45529</v>
      </c>
      <c r="AC78" s="258"/>
      <c r="AD78" s="258"/>
      <c r="AE78" s="258"/>
      <c r="AF78" s="258"/>
      <c r="AG78" s="256" t="s">
        <v>558</v>
      </c>
      <c r="AH78" s="258"/>
      <c r="AI78" s="258"/>
      <c r="AJ78" s="256" t="s">
        <v>558</v>
      </c>
      <c r="AK78" s="258"/>
      <c r="AL78" s="258"/>
      <c r="AM78" s="256" t="s">
        <v>285</v>
      </c>
    </row>
    <row r="79" spans="1:39" ht="12.75" customHeight="1" x14ac:dyDescent="0.35">
      <c r="A79" s="256" t="s">
        <v>589</v>
      </c>
      <c r="B79" s="257">
        <v>45532</v>
      </c>
      <c r="C79" s="256" t="s">
        <v>293</v>
      </c>
      <c r="D79" s="256" t="s">
        <v>294</v>
      </c>
      <c r="E79" s="256" t="s">
        <v>307</v>
      </c>
      <c r="F79" s="256" t="s">
        <v>554</v>
      </c>
      <c r="G79" s="256" t="s">
        <v>555</v>
      </c>
      <c r="H79" s="256" t="s">
        <v>556</v>
      </c>
      <c r="I79" s="256" t="s">
        <v>287</v>
      </c>
      <c r="J79" s="256" t="s">
        <v>557</v>
      </c>
      <c r="K79" s="256" t="s">
        <v>316</v>
      </c>
      <c r="L79" s="256" t="s">
        <v>447</v>
      </c>
      <c r="M79" s="256" t="s">
        <v>289</v>
      </c>
      <c r="N79" s="256" t="s">
        <v>308</v>
      </c>
      <c r="O79" s="248">
        <v>423.42</v>
      </c>
      <c r="P79" s="256" t="s">
        <v>323</v>
      </c>
      <c r="Q79" s="256" t="s">
        <v>309</v>
      </c>
      <c r="R79" s="258"/>
      <c r="S79" s="258"/>
      <c r="T79" s="256" t="s">
        <v>291</v>
      </c>
      <c r="U79" s="256" t="s">
        <v>439</v>
      </c>
      <c r="V79" s="256" t="s">
        <v>305</v>
      </c>
      <c r="W79" s="256" t="s">
        <v>296</v>
      </c>
      <c r="X79" s="258"/>
      <c r="Y79" s="258"/>
      <c r="Z79" s="258"/>
      <c r="AA79" s="256" t="s">
        <v>309</v>
      </c>
      <c r="AB79" s="257">
        <v>45529</v>
      </c>
      <c r="AC79" s="258"/>
      <c r="AD79" s="258"/>
      <c r="AE79" s="258"/>
      <c r="AF79" s="258"/>
      <c r="AG79" s="256" t="s">
        <v>558</v>
      </c>
      <c r="AH79" s="258"/>
      <c r="AI79" s="258"/>
      <c r="AJ79" s="256" t="s">
        <v>558</v>
      </c>
      <c r="AK79" s="258"/>
      <c r="AL79" s="258"/>
      <c r="AM79" s="256" t="s">
        <v>285</v>
      </c>
    </row>
    <row r="80" spans="1:39" ht="12.75" customHeight="1" x14ac:dyDescent="0.35">
      <c r="A80" s="256" t="s">
        <v>589</v>
      </c>
      <c r="B80" s="257">
        <v>45532</v>
      </c>
      <c r="C80" s="256" t="s">
        <v>293</v>
      </c>
      <c r="D80" s="256" t="s">
        <v>294</v>
      </c>
      <c r="E80" s="256" t="s">
        <v>307</v>
      </c>
      <c r="F80" s="256" t="s">
        <v>554</v>
      </c>
      <c r="G80" s="256" t="s">
        <v>555</v>
      </c>
      <c r="H80" s="256" t="s">
        <v>556</v>
      </c>
      <c r="I80" s="256" t="s">
        <v>287</v>
      </c>
      <c r="J80" s="256" t="s">
        <v>557</v>
      </c>
      <c r="K80" s="256" t="s">
        <v>316</v>
      </c>
      <c r="L80" s="256" t="s">
        <v>447</v>
      </c>
      <c r="M80" s="256" t="s">
        <v>289</v>
      </c>
      <c r="N80" s="256" t="s">
        <v>308</v>
      </c>
      <c r="O80" s="248">
        <v>6.55</v>
      </c>
      <c r="P80" s="256" t="s">
        <v>318</v>
      </c>
      <c r="Q80" s="256" t="s">
        <v>309</v>
      </c>
      <c r="R80" s="258"/>
      <c r="S80" s="258"/>
      <c r="T80" s="256" t="s">
        <v>291</v>
      </c>
      <c r="U80" s="256" t="s">
        <v>439</v>
      </c>
      <c r="V80" s="256" t="s">
        <v>305</v>
      </c>
      <c r="W80" s="256" t="s">
        <v>296</v>
      </c>
      <c r="X80" s="258"/>
      <c r="Y80" s="258"/>
      <c r="Z80" s="258"/>
      <c r="AA80" s="256" t="s">
        <v>309</v>
      </c>
      <c r="AB80" s="257">
        <v>45529</v>
      </c>
      <c r="AC80" s="258"/>
      <c r="AD80" s="258"/>
      <c r="AE80" s="258"/>
      <c r="AF80" s="258"/>
      <c r="AG80" s="256" t="s">
        <v>558</v>
      </c>
      <c r="AH80" s="258"/>
      <c r="AI80" s="258"/>
      <c r="AJ80" s="256" t="s">
        <v>558</v>
      </c>
      <c r="AK80" s="258"/>
      <c r="AL80" s="258"/>
      <c r="AM80" s="256" t="s">
        <v>285</v>
      </c>
    </row>
    <row r="81" spans="1:39" ht="12.75" customHeight="1" x14ac:dyDescent="0.35">
      <c r="A81" s="256" t="s">
        <v>589</v>
      </c>
      <c r="B81" s="257">
        <v>45532</v>
      </c>
      <c r="C81" s="256" t="s">
        <v>293</v>
      </c>
      <c r="D81" s="256" t="s">
        <v>294</v>
      </c>
      <c r="E81" s="256" t="s">
        <v>307</v>
      </c>
      <c r="F81" s="256" t="s">
        <v>554</v>
      </c>
      <c r="G81" s="256" t="s">
        <v>555</v>
      </c>
      <c r="H81" s="256" t="s">
        <v>556</v>
      </c>
      <c r="I81" s="256" t="s">
        <v>287</v>
      </c>
      <c r="J81" s="256" t="s">
        <v>557</v>
      </c>
      <c r="K81" s="256" t="s">
        <v>316</v>
      </c>
      <c r="L81" s="256" t="s">
        <v>447</v>
      </c>
      <c r="M81" s="256" t="s">
        <v>289</v>
      </c>
      <c r="N81" s="256" t="s">
        <v>308</v>
      </c>
      <c r="O81" s="248">
        <v>-6.55</v>
      </c>
      <c r="P81" s="256" t="s">
        <v>318</v>
      </c>
      <c r="Q81" s="256" t="s">
        <v>309</v>
      </c>
      <c r="R81" s="258"/>
      <c r="S81" s="258"/>
      <c r="T81" s="256" t="s">
        <v>291</v>
      </c>
      <c r="U81" s="256" t="s">
        <v>439</v>
      </c>
      <c r="V81" s="256" t="s">
        <v>305</v>
      </c>
      <c r="W81" s="256" t="s">
        <v>296</v>
      </c>
      <c r="X81" s="258"/>
      <c r="Y81" s="258"/>
      <c r="Z81" s="258"/>
      <c r="AA81" s="256" t="s">
        <v>309</v>
      </c>
      <c r="AB81" s="257">
        <v>45529</v>
      </c>
      <c r="AC81" s="258"/>
      <c r="AD81" s="258"/>
      <c r="AE81" s="258"/>
      <c r="AF81" s="258"/>
      <c r="AG81" s="256" t="s">
        <v>558</v>
      </c>
      <c r="AH81" s="258"/>
      <c r="AI81" s="258"/>
      <c r="AJ81" s="256" t="s">
        <v>558</v>
      </c>
      <c r="AK81" s="258"/>
      <c r="AL81" s="258"/>
      <c r="AM81" s="256" t="s">
        <v>285</v>
      </c>
    </row>
    <row r="82" spans="1:39" ht="12.75" customHeight="1" x14ac:dyDescent="0.35">
      <c r="A82" s="256" t="s">
        <v>589</v>
      </c>
      <c r="B82" s="257">
        <v>45532</v>
      </c>
      <c r="C82" s="256" t="s">
        <v>293</v>
      </c>
      <c r="D82" s="256" t="s">
        <v>294</v>
      </c>
      <c r="E82" s="256" t="s">
        <v>307</v>
      </c>
      <c r="F82" s="256" t="s">
        <v>554</v>
      </c>
      <c r="G82" s="256" t="s">
        <v>555</v>
      </c>
      <c r="H82" s="256" t="s">
        <v>556</v>
      </c>
      <c r="I82" s="256" t="s">
        <v>287</v>
      </c>
      <c r="J82" s="256" t="s">
        <v>557</v>
      </c>
      <c r="K82" s="256" t="s">
        <v>316</v>
      </c>
      <c r="L82" s="256" t="s">
        <v>447</v>
      </c>
      <c r="M82" s="256" t="s">
        <v>289</v>
      </c>
      <c r="N82" s="256" t="s">
        <v>308</v>
      </c>
      <c r="O82" s="248">
        <v>-530.34</v>
      </c>
      <c r="P82" s="256" t="s">
        <v>324</v>
      </c>
      <c r="Q82" s="256" t="s">
        <v>309</v>
      </c>
      <c r="R82" s="258"/>
      <c r="S82" s="258"/>
      <c r="T82" s="256" t="s">
        <v>291</v>
      </c>
      <c r="U82" s="256" t="s">
        <v>439</v>
      </c>
      <c r="V82" s="256" t="s">
        <v>305</v>
      </c>
      <c r="W82" s="256" t="s">
        <v>296</v>
      </c>
      <c r="X82" s="258"/>
      <c r="Y82" s="258"/>
      <c r="Z82" s="258"/>
      <c r="AA82" s="256" t="s">
        <v>309</v>
      </c>
      <c r="AB82" s="257">
        <v>45529</v>
      </c>
      <c r="AC82" s="258"/>
      <c r="AD82" s="258"/>
      <c r="AE82" s="258"/>
      <c r="AF82" s="258"/>
      <c r="AG82" s="256" t="s">
        <v>558</v>
      </c>
      <c r="AH82" s="258"/>
      <c r="AI82" s="258"/>
      <c r="AJ82" s="256" t="s">
        <v>558</v>
      </c>
      <c r="AK82" s="258"/>
      <c r="AL82" s="258"/>
      <c r="AM82" s="256" t="s">
        <v>285</v>
      </c>
    </row>
    <row r="83" spans="1:39" ht="12.75" customHeight="1" x14ac:dyDescent="0.35">
      <c r="A83" s="256" t="s">
        <v>589</v>
      </c>
      <c r="B83" s="257">
        <v>45532</v>
      </c>
      <c r="C83" s="256" t="s">
        <v>293</v>
      </c>
      <c r="D83" s="256" t="s">
        <v>294</v>
      </c>
      <c r="E83" s="256" t="s">
        <v>307</v>
      </c>
      <c r="F83" s="256" t="s">
        <v>554</v>
      </c>
      <c r="G83" s="256" t="s">
        <v>555</v>
      </c>
      <c r="H83" s="256" t="s">
        <v>556</v>
      </c>
      <c r="I83" s="256" t="s">
        <v>287</v>
      </c>
      <c r="J83" s="256" t="s">
        <v>557</v>
      </c>
      <c r="K83" s="256" t="s">
        <v>316</v>
      </c>
      <c r="L83" s="256" t="s">
        <v>447</v>
      </c>
      <c r="M83" s="256" t="s">
        <v>289</v>
      </c>
      <c r="N83" s="256" t="s">
        <v>308</v>
      </c>
      <c r="O83" s="248">
        <v>530.34</v>
      </c>
      <c r="P83" s="256" t="s">
        <v>324</v>
      </c>
      <c r="Q83" s="256" t="s">
        <v>309</v>
      </c>
      <c r="R83" s="258"/>
      <c r="S83" s="258"/>
      <c r="T83" s="256" t="s">
        <v>291</v>
      </c>
      <c r="U83" s="256" t="s">
        <v>439</v>
      </c>
      <c r="V83" s="256" t="s">
        <v>305</v>
      </c>
      <c r="W83" s="256" t="s">
        <v>296</v>
      </c>
      <c r="X83" s="258"/>
      <c r="Y83" s="258"/>
      <c r="Z83" s="258"/>
      <c r="AA83" s="256" t="s">
        <v>309</v>
      </c>
      <c r="AB83" s="257">
        <v>45529</v>
      </c>
      <c r="AC83" s="258"/>
      <c r="AD83" s="258"/>
      <c r="AE83" s="258"/>
      <c r="AF83" s="258"/>
      <c r="AG83" s="256" t="s">
        <v>558</v>
      </c>
      <c r="AH83" s="258"/>
      <c r="AI83" s="258"/>
      <c r="AJ83" s="256" t="s">
        <v>558</v>
      </c>
      <c r="AK83" s="258"/>
      <c r="AL83" s="258"/>
      <c r="AM83" s="256" t="s">
        <v>285</v>
      </c>
    </row>
    <row r="84" spans="1:39" ht="12.75" customHeight="1" x14ac:dyDescent="0.35">
      <c r="A84" s="256" t="s">
        <v>589</v>
      </c>
      <c r="B84" s="257">
        <v>45532</v>
      </c>
      <c r="C84" s="256" t="s">
        <v>293</v>
      </c>
      <c r="D84" s="256" t="s">
        <v>294</v>
      </c>
      <c r="E84" s="256" t="s">
        <v>307</v>
      </c>
      <c r="F84" s="256" t="s">
        <v>554</v>
      </c>
      <c r="G84" s="256" t="s">
        <v>555</v>
      </c>
      <c r="H84" s="256" t="s">
        <v>556</v>
      </c>
      <c r="I84" s="256" t="s">
        <v>287</v>
      </c>
      <c r="J84" s="256" t="s">
        <v>594</v>
      </c>
      <c r="K84" s="256" t="s">
        <v>312</v>
      </c>
      <c r="L84" s="256" t="s">
        <v>447</v>
      </c>
      <c r="M84" s="256" t="s">
        <v>289</v>
      </c>
      <c r="N84" s="256" t="s">
        <v>308</v>
      </c>
      <c r="O84" s="248">
        <v>-146.09</v>
      </c>
      <c r="P84" s="256" t="s">
        <v>313</v>
      </c>
      <c r="Q84" s="256" t="s">
        <v>309</v>
      </c>
      <c r="R84" s="258"/>
      <c r="S84" s="258"/>
      <c r="T84" s="256" t="s">
        <v>291</v>
      </c>
      <c r="U84" s="256" t="s">
        <v>439</v>
      </c>
      <c r="V84" s="256" t="s">
        <v>305</v>
      </c>
      <c r="W84" s="256" t="s">
        <v>296</v>
      </c>
      <c r="X84" s="258"/>
      <c r="Y84" s="258"/>
      <c r="Z84" s="258"/>
      <c r="AA84" s="256" t="s">
        <v>309</v>
      </c>
      <c r="AB84" s="257">
        <v>45529</v>
      </c>
      <c r="AC84" s="258"/>
      <c r="AD84" s="258"/>
      <c r="AE84" s="258"/>
      <c r="AF84" s="258"/>
      <c r="AG84" s="256" t="s">
        <v>558</v>
      </c>
      <c r="AH84" s="258"/>
      <c r="AI84" s="258"/>
      <c r="AJ84" s="256" t="s">
        <v>558</v>
      </c>
      <c r="AK84" s="258"/>
      <c r="AL84" s="258"/>
      <c r="AM84" s="256" t="s">
        <v>285</v>
      </c>
    </row>
    <row r="85" spans="1:39" ht="12.75" customHeight="1" x14ac:dyDescent="0.35">
      <c r="A85" s="256" t="s">
        <v>589</v>
      </c>
      <c r="B85" s="257">
        <v>45532</v>
      </c>
      <c r="C85" s="256" t="s">
        <v>293</v>
      </c>
      <c r="D85" s="256" t="s">
        <v>294</v>
      </c>
      <c r="E85" s="256" t="s">
        <v>307</v>
      </c>
      <c r="F85" s="256" t="s">
        <v>554</v>
      </c>
      <c r="G85" s="256" t="s">
        <v>555</v>
      </c>
      <c r="H85" s="256" t="s">
        <v>556</v>
      </c>
      <c r="I85" s="256" t="s">
        <v>287</v>
      </c>
      <c r="J85" s="256" t="s">
        <v>594</v>
      </c>
      <c r="K85" s="256" t="s">
        <v>312</v>
      </c>
      <c r="L85" s="256" t="s">
        <v>447</v>
      </c>
      <c r="M85" s="256" t="s">
        <v>289</v>
      </c>
      <c r="N85" s="256" t="s">
        <v>308</v>
      </c>
      <c r="O85" s="248">
        <v>146.09</v>
      </c>
      <c r="P85" s="256" t="s">
        <v>313</v>
      </c>
      <c r="Q85" s="256" t="s">
        <v>309</v>
      </c>
      <c r="R85" s="258"/>
      <c r="S85" s="258"/>
      <c r="T85" s="256" t="s">
        <v>291</v>
      </c>
      <c r="U85" s="256" t="s">
        <v>439</v>
      </c>
      <c r="V85" s="256" t="s">
        <v>305</v>
      </c>
      <c r="W85" s="256" t="s">
        <v>296</v>
      </c>
      <c r="X85" s="258"/>
      <c r="Y85" s="258"/>
      <c r="Z85" s="258"/>
      <c r="AA85" s="256" t="s">
        <v>309</v>
      </c>
      <c r="AB85" s="257">
        <v>45529</v>
      </c>
      <c r="AC85" s="258"/>
      <c r="AD85" s="258"/>
      <c r="AE85" s="258"/>
      <c r="AF85" s="258"/>
      <c r="AG85" s="256" t="s">
        <v>558</v>
      </c>
      <c r="AH85" s="258"/>
      <c r="AI85" s="258"/>
      <c r="AJ85" s="256" t="s">
        <v>558</v>
      </c>
      <c r="AK85" s="258"/>
      <c r="AL85" s="258"/>
      <c r="AM85" s="256" t="s">
        <v>285</v>
      </c>
    </row>
    <row r="86" spans="1:39" ht="12.75" customHeight="1" x14ac:dyDescent="0.35">
      <c r="A86" s="256" t="s">
        <v>589</v>
      </c>
      <c r="B86" s="257">
        <v>45532</v>
      </c>
      <c r="C86" s="256" t="s">
        <v>293</v>
      </c>
      <c r="D86" s="256" t="s">
        <v>294</v>
      </c>
      <c r="E86" s="256" t="s">
        <v>307</v>
      </c>
      <c r="F86" s="256" t="s">
        <v>554</v>
      </c>
      <c r="G86" s="256" t="s">
        <v>555</v>
      </c>
      <c r="H86" s="256" t="s">
        <v>556</v>
      </c>
      <c r="I86" s="256" t="s">
        <v>287</v>
      </c>
      <c r="J86" s="256" t="s">
        <v>557</v>
      </c>
      <c r="K86" s="256" t="s">
        <v>316</v>
      </c>
      <c r="L86" s="256" t="s">
        <v>447</v>
      </c>
      <c r="M86" s="256" t="s">
        <v>289</v>
      </c>
      <c r="N86" s="256" t="s">
        <v>308</v>
      </c>
      <c r="O86" s="248">
        <v>-37.15</v>
      </c>
      <c r="P86" s="256" t="s">
        <v>321</v>
      </c>
      <c r="Q86" s="256" t="s">
        <v>309</v>
      </c>
      <c r="R86" s="258"/>
      <c r="S86" s="258"/>
      <c r="T86" s="256" t="s">
        <v>291</v>
      </c>
      <c r="U86" s="256" t="s">
        <v>439</v>
      </c>
      <c r="V86" s="256" t="s">
        <v>305</v>
      </c>
      <c r="W86" s="256" t="s">
        <v>296</v>
      </c>
      <c r="X86" s="258"/>
      <c r="Y86" s="258"/>
      <c r="Z86" s="258"/>
      <c r="AA86" s="256" t="s">
        <v>309</v>
      </c>
      <c r="AB86" s="257">
        <v>45529</v>
      </c>
      <c r="AC86" s="258"/>
      <c r="AD86" s="258"/>
      <c r="AE86" s="258"/>
      <c r="AF86" s="258"/>
      <c r="AG86" s="256" t="s">
        <v>558</v>
      </c>
      <c r="AH86" s="258"/>
      <c r="AI86" s="258"/>
      <c r="AJ86" s="256" t="s">
        <v>558</v>
      </c>
      <c r="AK86" s="258"/>
      <c r="AL86" s="258"/>
      <c r="AM86" s="256" t="s">
        <v>285</v>
      </c>
    </row>
    <row r="87" spans="1:39" ht="12.75" customHeight="1" x14ac:dyDescent="0.35">
      <c r="A87" s="256" t="s">
        <v>589</v>
      </c>
      <c r="B87" s="257">
        <v>45532</v>
      </c>
      <c r="C87" s="256" t="s">
        <v>293</v>
      </c>
      <c r="D87" s="256" t="s">
        <v>294</v>
      </c>
      <c r="E87" s="256" t="s">
        <v>307</v>
      </c>
      <c r="F87" s="256" t="s">
        <v>554</v>
      </c>
      <c r="G87" s="256" t="s">
        <v>555</v>
      </c>
      <c r="H87" s="256" t="s">
        <v>556</v>
      </c>
      <c r="I87" s="256" t="s">
        <v>287</v>
      </c>
      <c r="J87" s="256" t="s">
        <v>557</v>
      </c>
      <c r="K87" s="256" t="s">
        <v>316</v>
      </c>
      <c r="L87" s="256" t="s">
        <v>447</v>
      </c>
      <c r="M87" s="256" t="s">
        <v>289</v>
      </c>
      <c r="N87" s="256" t="s">
        <v>308</v>
      </c>
      <c r="O87" s="248">
        <v>37.15</v>
      </c>
      <c r="P87" s="256" t="s">
        <v>321</v>
      </c>
      <c r="Q87" s="256" t="s">
        <v>309</v>
      </c>
      <c r="R87" s="258"/>
      <c r="S87" s="258"/>
      <c r="T87" s="256" t="s">
        <v>291</v>
      </c>
      <c r="U87" s="256" t="s">
        <v>439</v>
      </c>
      <c r="V87" s="256" t="s">
        <v>305</v>
      </c>
      <c r="W87" s="256" t="s">
        <v>296</v>
      </c>
      <c r="X87" s="258"/>
      <c r="Y87" s="258"/>
      <c r="Z87" s="258"/>
      <c r="AA87" s="256" t="s">
        <v>309</v>
      </c>
      <c r="AB87" s="257">
        <v>45529</v>
      </c>
      <c r="AC87" s="258"/>
      <c r="AD87" s="258"/>
      <c r="AE87" s="258"/>
      <c r="AF87" s="258"/>
      <c r="AG87" s="256" t="s">
        <v>558</v>
      </c>
      <c r="AH87" s="258"/>
      <c r="AI87" s="258"/>
      <c r="AJ87" s="256" t="s">
        <v>558</v>
      </c>
      <c r="AK87" s="258"/>
      <c r="AL87" s="258"/>
      <c r="AM87" s="256" t="s">
        <v>285</v>
      </c>
    </row>
    <row r="88" spans="1:39" ht="12.75" customHeight="1" x14ac:dyDescent="0.35">
      <c r="A88" s="256" t="s">
        <v>589</v>
      </c>
      <c r="B88" s="257">
        <v>45532</v>
      </c>
      <c r="C88" s="256" t="s">
        <v>293</v>
      </c>
      <c r="D88" s="256" t="s">
        <v>294</v>
      </c>
      <c r="E88" s="256" t="s">
        <v>307</v>
      </c>
      <c r="F88" s="256" t="s">
        <v>554</v>
      </c>
      <c r="G88" s="256" t="s">
        <v>555</v>
      </c>
      <c r="H88" s="256" t="s">
        <v>556</v>
      </c>
      <c r="I88" s="256" t="s">
        <v>287</v>
      </c>
      <c r="J88" s="256" t="s">
        <v>557</v>
      </c>
      <c r="K88" s="256" t="s">
        <v>316</v>
      </c>
      <c r="L88" s="256" t="s">
        <v>447</v>
      </c>
      <c r="M88" s="256" t="s">
        <v>289</v>
      </c>
      <c r="N88" s="256" t="s">
        <v>308</v>
      </c>
      <c r="O88" s="248">
        <v>-237.01</v>
      </c>
      <c r="P88" s="256" t="s">
        <v>322</v>
      </c>
      <c r="Q88" s="256" t="s">
        <v>309</v>
      </c>
      <c r="R88" s="258"/>
      <c r="S88" s="258"/>
      <c r="T88" s="256" t="s">
        <v>291</v>
      </c>
      <c r="U88" s="256" t="s">
        <v>439</v>
      </c>
      <c r="V88" s="256" t="s">
        <v>305</v>
      </c>
      <c r="W88" s="256" t="s">
        <v>296</v>
      </c>
      <c r="X88" s="258"/>
      <c r="Y88" s="258"/>
      <c r="Z88" s="258"/>
      <c r="AA88" s="256" t="s">
        <v>309</v>
      </c>
      <c r="AB88" s="257">
        <v>45529</v>
      </c>
      <c r="AC88" s="258"/>
      <c r="AD88" s="258"/>
      <c r="AE88" s="258"/>
      <c r="AF88" s="258"/>
      <c r="AG88" s="256" t="s">
        <v>558</v>
      </c>
      <c r="AH88" s="258"/>
      <c r="AI88" s="258"/>
      <c r="AJ88" s="256" t="s">
        <v>558</v>
      </c>
      <c r="AK88" s="258"/>
      <c r="AL88" s="258"/>
      <c r="AM88" s="256" t="s">
        <v>285</v>
      </c>
    </row>
    <row r="89" spans="1:39" ht="12.75" customHeight="1" x14ac:dyDescent="0.35">
      <c r="A89" s="256" t="s">
        <v>589</v>
      </c>
      <c r="B89" s="257">
        <v>45532</v>
      </c>
      <c r="C89" s="256" t="s">
        <v>293</v>
      </c>
      <c r="D89" s="256" t="s">
        <v>294</v>
      </c>
      <c r="E89" s="256" t="s">
        <v>307</v>
      </c>
      <c r="F89" s="256" t="s">
        <v>554</v>
      </c>
      <c r="G89" s="256" t="s">
        <v>555</v>
      </c>
      <c r="H89" s="256" t="s">
        <v>556</v>
      </c>
      <c r="I89" s="256" t="s">
        <v>287</v>
      </c>
      <c r="J89" s="256" t="s">
        <v>557</v>
      </c>
      <c r="K89" s="256" t="s">
        <v>316</v>
      </c>
      <c r="L89" s="256" t="s">
        <v>447</v>
      </c>
      <c r="M89" s="256" t="s">
        <v>289</v>
      </c>
      <c r="N89" s="256" t="s">
        <v>308</v>
      </c>
      <c r="O89" s="248">
        <v>237.01</v>
      </c>
      <c r="P89" s="256" t="s">
        <v>322</v>
      </c>
      <c r="Q89" s="256" t="s">
        <v>309</v>
      </c>
      <c r="R89" s="258"/>
      <c r="S89" s="258"/>
      <c r="T89" s="256" t="s">
        <v>291</v>
      </c>
      <c r="U89" s="256" t="s">
        <v>439</v>
      </c>
      <c r="V89" s="256" t="s">
        <v>305</v>
      </c>
      <c r="W89" s="256" t="s">
        <v>296</v>
      </c>
      <c r="X89" s="258"/>
      <c r="Y89" s="258"/>
      <c r="Z89" s="258"/>
      <c r="AA89" s="256" t="s">
        <v>309</v>
      </c>
      <c r="AB89" s="257">
        <v>45529</v>
      </c>
      <c r="AC89" s="258"/>
      <c r="AD89" s="258"/>
      <c r="AE89" s="258"/>
      <c r="AF89" s="258"/>
      <c r="AG89" s="256" t="s">
        <v>558</v>
      </c>
      <c r="AH89" s="258"/>
      <c r="AI89" s="258"/>
      <c r="AJ89" s="256" t="s">
        <v>558</v>
      </c>
      <c r="AK89" s="258"/>
      <c r="AL89" s="258"/>
      <c r="AM89" s="256" t="s">
        <v>285</v>
      </c>
    </row>
    <row r="90" spans="1:39" ht="12.75" customHeight="1" x14ac:dyDescent="0.35">
      <c r="A90" s="256" t="s">
        <v>589</v>
      </c>
      <c r="B90" s="257">
        <v>45532</v>
      </c>
      <c r="C90" s="256" t="s">
        <v>293</v>
      </c>
      <c r="D90" s="256" t="s">
        <v>294</v>
      </c>
      <c r="E90" s="256" t="s">
        <v>307</v>
      </c>
      <c r="F90" s="256" t="s">
        <v>554</v>
      </c>
      <c r="G90" s="256" t="s">
        <v>555</v>
      </c>
      <c r="H90" s="256" t="s">
        <v>556</v>
      </c>
      <c r="I90" s="256" t="s">
        <v>287</v>
      </c>
      <c r="J90" s="256" t="s">
        <v>557</v>
      </c>
      <c r="K90" s="256" t="s">
        <v>316</v>
      </c>
      <c r="L90" s="256" t="s">
        <v>447</v>
      </c>
      <c r="M90" s="256" t="s">
        <v>289</v>
      </c>
      <c r="N90" s="256" t="s">
        <v>308</v>
      </c>
      <c r="O90" s="248">
        <v>-11.2</v>
      </c>
      <c r="P90" s="256" t="s">
        <v>319</v>
      </c>
      <c r="Q90" s="256" t="s">
        <v>309</v>
      </c>
      <c r="R90" s="258"/>
      <c r="S90" s="258"/>
      <c r="T90" s="256" t="s">
        <v>291</v>
      </c>
      <c r="U90" s="256" t="s">
        <v>439</v>
      </c>
      <c r="V90" s="256" t="s">
        <v>305</v>
      </c>
      <c r="W90" s="256" t="s">
        <v>296</v>
      </c>
      <c r="X90" s="258"/>
      <c r="Y90" s="258"/>
      <c r="Z90" s="258"/>
      <c r="AA90" s="256" t="s">
        <v>309</v>
      </c>
      <c r="AB90" s="257">
        <v>45529</v>
      </c>
      <c r="AC90" s="258"/>
      <c r="AD90" s="258"/>
      <c r="AE90" s="258"/>
      <c r="AF90" s="258"/>
      <c r="AG90" s="256" t="s">
        <v>558</v>
      </c>
      <c r="AH90" s="258"/>
      <c r="AI90" s="258"/>
      <c r="AJ90" s="256" t="s">
        <v>558</v>
      </c>
      <c r="AK90" s="258"/>
      <c r="AL90" s="258"/>
      <c r="AM90" s="256" t="s">
        <v>285</v>
      </c>
    </row>
    <row r="91" spans="1:39" ht="12.75" customHeight="1" x14ac:dyDescent="0.35">
      <c r="A91" s="256" t="s">
        <v>589</v>
      </c>
      <c r="B91" s="257">
        <v>45532</v>
      </c>
      <c r="C91" s="256" t="s">
        <v>293</v>
      </c>
      <c r="D91" s="256" t="s">
        <v>294</v>
      </c>
      <c r="E91" s="256" t="s">
        <v>307</v>
      </c>
      <c r="F91" s="256" t="s">
        <v>554</v>
      </c>
      <c r="G91" s="256" t="s">
        <v>555</v>
      </c>
      <c r="H91" s="256" t="s">
        <v>556</v>
      </c>
      <c r="I91" s="256" t="s">
        <v>287</v>
      </c>
      <c r="J91" s="256" t="s">
        <v>557</v>
      </c>
      <c r="K91" s="256" t="s">
        <v>316</v>
      </c>
      <c r="L91" s="256" t="s">
        <v>447</v>
      </c>
      <c r="M91" s="256" t="s">
        <v>289</v>
      </c>
      <c r="N91" s="256" t="s">
        <v>308</v>
      </c>
      <c r="O91" s="248">
        <v>11.2</v>
      </c>
      <c r="P91" s="256" t="s">
        <v>319</v>
      </c>
      <c r="Q91" s="256" t="s">
        <v>309</v>
      </c>
      <c r="R91" s="258"/>
      <c r="S91" s="258"/>
      <c r="T91" s="256" t="s">
        <v>291</v>
      </c>
      <c r="U91" s="256" t="s">
        <v>439</v>
      </c>
      <c r="V91" s="256" t="s">
        <v>305</v>
      </c>
      <c r="W91" s="256" t="s">
        <v>296</v>
      </c>
      <c r="X91" s="258"/>
      <c r="Y91" s="258"/>
      <c r="Z91" s="258"/>
      <c r="AA91" s="256" t="s">
        <v>309</v>
      </c>
      <c r="AB91" s="257">
        <v>45529</v>
      </c>
      <c r="AC91" s="258"/>
      <c r="AD91" s="258"/>
      <c r="AE91" s="258"/>
      <c r="AF91" s="258"/>
      <c r="AG91" s="256" t="s">
        <v>558</v>
      </c>
      <c r="AH91" s="258"/>
      <c r="AI91" s="258"/>
      <c r="AJ91" s="256" t="s">
        <v>558</v>
      </c>
      <c r="AK91" s="258"/>
      <c r="AL91" s="258"/>
      <c r="AM91" s="256" t="s">
        <v>285</v>
      </c>
    </row>
    <row r="92" spans="1:39" ht="12.75" customHeight="1" x14ac:dyDescent="0.35">
      <c r="A92" s="256" t="s">
        <v>589</v>
      </c>
      <c r="B92" s="257">
        <v>45532</v>
      </c>
      <c r="C92" s="256" t="s">
        <v>293</v>
      </c>
      <c r="D92" s="256" t="s">
        <v>294</v>
      </c>
      <c r="E92" s="256" t="s">
        <v>307</v>
      </c>
      <c r="F92" s="256" t="s">
        <v>554</v>
      </c>
      <c r="G92" s="256" t="s">
        <v>555</v>
      </c>
      <c r="H92" s="256" t="s">
        <v>556</v>
      </c>
      <c r="I92" s="256" t="s">
        <v>287</v>
      </c>
      <c r="J92" s="256" t="s">
        <v>557</v>
      </c>
      <c r="K92" s="256" t="s">
        <v>316</v>
      </c>
      <c r="L92" s="256" t="s">
        <v>447</v>
      </c>
      <c r="M92" s="256" t="s">
        <v>289</v>
      </c>
      <c r="N92" s="256" t="s">
        <v>308</v>
      </c>
      <c r="O92" s="248">
        <v>6.55</v>
      </c>
      <c r="P92" s="256" t="s">
        <v>317</v>
      </c>
      <c r="Q92" s="256" t="s">
        <v>309</v>
      </c>
      <c r="R92" s="258"/>
      <c r="S92" s="258"/>
      <c r="T92" s="256" t="s">
        <v>291</v>
      </c>
      <c r="U92" s="256" t="s">
        <v>439</v>
      </c>
      <c r="V92" s="256" t="s">
        <v>305</v>
      </c>
      <c r="W92" s="256" t="s">
        <v>296</v>
      </c>
      <c r="X92" s="258"/>
      <c r="Y92" s="258"/>
      <c r="Z92" s="258"/>
      <c r="AA92" s="256" t="s">
        <v>309</v>
      </c>
      <c r="AB92" s="257">
        <v>45529</v>
      </c>
      <c r="AC92" s="258"/>
      <c r="AD92" s="258"/>
      <c r="AE92" s="258"/>
      <c r="AF92" s="258"/>
      <c r="AG92" s="256" t="s">
        <v>558</v>
      </c>
      <c r="AH92" s="258"/>
      <c r="AI92" s="258"/>
      <c r="AJ92" s="256" t="s">
        <v>558</v>
      </c>
      <c r="AK92" s="258"/>
      <c r="AL92" s="258"/>
      <c r="AM92" s="256" t="s">
        <v>285</v>
      </c>
    </row>
    <row r="93" spans="1:39" ht="12.75" customHeight="1" x14ac:dyDescent="0.35">
      <c r="A93" s="256" t="s">
        <v>589</v>
      </c>
      <c r="B93" s="257">
        <v>45532</v>
      </c>
      <c r="C93" s="256" t="s">
        <v>293</v>
      </c>
      <c r="D93" s="256" t="s">
        <v>294</v>
      </c>
      <c r="E93" s="256" t="s">
        <v>307</v>
      </c>
      <c r="F93" s="256" t="s">
        <v>554</v>
      </c>
      <c r="G93" s="256" t="s">
        <v>555</v>
      </c>
      <c r="H93" s="256" t="s">
        <v>556</v>
      </c>
      <c r="I93" s="256" t="s">
        <v>287</v>
      </c>
      <c r="J93" s="256" t="s">
        <v>557</v>
      </c>
      <c r="K93" s="256" t="s">
        <v>316</v>
      </c>
      <c r="L93" s="256" t="s">
        <v>447</v>
      </c>
      <c r="M93" s="256" t="s">
        <v>289</v>
      </c>
      <c r="N93" s="256" t="s">
        <v>308</v>
      </c>
      <c r="O93" s="248">
        <v>-6.55</v>
      </c>
      <c r="P93" s="256" t="s">
        <v>317</v>
      </c>
      <c r="Q93" s="256" t="s">
        <v>309</v>
      </c>
      <c r="R93" s="258"/>
      <c r="S93" s="258"/>
      <c r="T93" s="256" t="s">
        <v>291</v>
      </c>
      <c r="U93" s="256" t="s">
        <v>439</v>
      </c>
      <c r="V93" s="256" t="s">
        <v>305</v>
      </c>
      <c r="W93" s="256" t="s">
        <v>296</v>
      </c>
      <c r="X93" s="258"/>
      <c r="Y93" s="258"/>
      <c r="Z93" s="258"/>
      <c r="AA93" s="256" t="s">
        <v>309</v>
      </c>
      <c r="AB93" s="257">
        <v>45529</v>
      </c>
      <c r="AC93" s="258"/>
      <c r="AD93" s="258"/>
      <c r="AE93" s="258"/>
      <c r="AF93" s="258"/>
      <c r="AG93" s="256" t="s">
        <v>558</v>
      </c>
      <c r="AH93" s="258"/>
      <c r="AI93" s="258"/>
      <c r="AJ93" s="256" t="s">
        <v>558</v>
      </c>
      <c r="AK93" s="258"/>
      <c r="AL93" s="258"/>
      <c r="AM93" s="256" t="s">
        <v>285</v>
      </c>
    </row>
    <row r="94" spans="1:39" ht="12.75" customHeight="1" x14ac:dyDescent="0.35">
      <c r="A94" s="256" t="s">
        <v>589</v>
      </c>
      <c r="B94" s="257">
        <v>45534</v>
      </c>
      <c r="C94" s="256" t="s">
        <v>332</v>
      </c>
      <c r="D94" s="256" t="s">
        <v>333</v>
      </c>
      <c r="E94" s="256" t="s">
        <v>327</v>
      </c>
      <c r="F94" s="256" t="s">
        <v>554</v>
      </c>
      <c r="G94" s="256" t="s">
        <v>555</v>
      </c>
      <c r="H94" s="256" t="s">
        <v>556</v>
      </c>
      <c r="I94" s="256" t="s">
        <v>287</v>
      </c>
      <c r="J94" s="256" t="s">
        <v>656</v>
      </c>
      <c r="K94" s="256" t="s">
        <v>328</v>
      </c>
      <c r="L94" s="256" t="s">
        <v>447</v>
      </c>
      <c r="M94" s="256" t="s">
        <v>289</v>
      </c>
      <c r="N94" s="256" t="s">
        <v>329</v>
      </c>
      <c r="O94" s="248">
        <v>10</v>
      </c>
      <c r="P94" s="256" t="s">
        <v>334</v>
      </c>
      <c r="Q94" s="258"/>
      <c r="R94" s="258"/>
      <c r="S94" s="258"/>
      <c r="T94" s="256" t="s">
        <v>330</v>
      </c>
      <c r="U94" s="258"/>
      <c r="V94" s="258"/>
      <c r="W94" s="258"/>
      <c r="X94" s="258"/>
      <c r="Y94" s="258"/>
      <c r="Z94" s="258"/>
      <c r="AA94" s="258"/>
      <c r="AB94" s="258"/>
      <c r="AC94" s="258"/>
      <c r="AD94" s="258"/>
      <c r="AE94" s="258"/>
      <c r="AF94" s="258"/>
      <c r="AG94" s="256" t="s">
        <v>558</v>
      </c>
      <c r="AH94" s="258"/>
      <c r="AI94" s="258"/>
      <c r="AJ94" s="256" t="s">
        <v>558</v>
      </c>
      <c r="AK94" s="258"/>
      <c r="AL94" s="258"/>
      <c r="AM94" s="256" t="s">
        <v>326</v>
      </c>
    </row>
    <row r="95" spans="1:39" ht="12.75" customHeight="1" x14ac:dyDescent="0.35">
      <c r="A95" s="256" t="s">
        <v>589</v>
      </c>
      <c r="B95" s="257">
        <v>45534</v>
      </c>
      <c r="C95" s="256" t="s">
        <v>332</v>
      </c>
      <c r="D95" s="256" t="s">
        <v>333</v>
      </c>
      <c r="E95" s="256" t="s">
        <v>327</v>
      </c>
      <c r="F95" s="256" t="s">
        <v>554</v>
      </c>
      <c r="G95" s="256" t="s">
        <v>555</v>
      </c>
      <c r="H95" s="256" t="s">
        <v>556</v>
      </c>
      <c r="I95" s="256" t="s">
        <v>287</v>
      </c>
      <c r="J95" s="256" t="s">
        <v>656</v>
      </c>
      <c r="K95" s="256" t="s">
        <v>328</v>
      </c>
      <c r="L95" s="256" t="s">
        <v>447</v>
      </c>
      <c r="M95" s="256" t="s">
        <v>289</v>
      </c>
      <c r="N95" s="256" t="s">
        <v>329</v>
      </c>
      <c r="O95" s="248">
        <v>21.17</v>
      </c>
      <c r="P95" s="256" t="s">
        <v>334</v>
      </c>
      <c r="Q95" s="258"/>
      <c r="R95" s="258"/>
      <c r="S95" s="258"/>
      <c r="T95" s="256" t="s">
        <v>330</v>
      </c>
      <c r="U95" s="258"/>
      <c r="V95" s="258"/>
      <c r="W95" s="258"/>
      <c r="X95" s="258"/>
      <c r="Y95" s="258"/>
      <c r="Z95" s="258"/>
      <c r="AA95" s="258"/>
      <c r="AB95" s="258"/>
      <c r="AC95" s="258"/>
      <c r="AD95" s="258"/>
      <c r="AE95" s="258"/>
      <c r="AF95" s="258"/>
      <c r="AG95" s="256" t="s">
        <v>558</v>
      </c>
      <c r="AH95" s="258"/>
      <c r="AI95" s="258"/>
      <c r="AJ95" s="256" t="s">
        <v>558</v>
      </c>
      <c r="AK95" s="258"/>
      <c r="AL95" s="258"/>
      <c r="AM95" s="256" t="s">
        <v>326</v>
      </c>
    </row>
    <row r="96" spans="1:39" ht="12.75" customHeight="1" x14ac:dyDescent="0.35">
      <c r="A96" s="256" t="s">
        <v>589</v>
      </c>
      <c r="B96" s="257">
        <v>45534</v>
      </c>
      <c r="C96" s="256" t="s">
        <v>332</v>
      </c>
      <c r="D96" s="256" t="s">
        <v>333</v>
      </c>
      <c r="E96" s="256" t="s">
        <v>327</v>
      </c>
      <c r="F96" s="256" t="s">
        <v>554</v>
      </c>
      <c r="G96" s="256" t="s">
        <v>555</v>
      </c>
      <c r="H96" s="256" t="s">
        <v>556</v>
      </c>
      <c r="I96" s="256" t="s">
        <v>287</v>
      </c>
      <c r="J96" s="256" t="s">
        <v>656</v>
      </c>
      <c r="K96" s="256" t="s">
        <v>328</v>
      </c>
      <c r="L96" s="256" t="s">
        <v>447</v>
      </c>
      <c r="M96" s="256" t="s">
        <v>289</v>
      </c>
      <c r="N96" s="256" t="s">
        <v>329</v>
      </c>
      <c r="O96" s="248">
        <v>10</v>
      </c>
      <c r="P96" s="256" t="s">
        <v>331</v>
      </c>
      <c r="Q96" s="258"/>
      <c r="R96" s="258"/>
      <c r="S96" s="258"/>
      <c r="T96" s="256" t="s">
        <v>330</v>
      </c>
      <c r="U96" s="258"/>
      <c r="V96" s="258"/>
      <c r="W96" s="258"/>
      <c r="X96" s="258"/>
      <c r="Y96" s="258"/>
      <c r="Z96" s="258"/>
      <c r="AA96" s="258"/>
      <c r="AB96" s="258"/>
      <c r="AC96" s="258"/>
      <c r="AD96" s="258"/>
      <c r="AE96" s="258"/>
      <c r="AF96" s="258"/>
      <c r="AG96" s="256" t="s">
        <v>558</v>
      </c>
      <c r="AH96" s="258"/>
      <c r="AI96" s="258"/>
      <c r="AJ96" s="256" t="s">
        <v>558</v>
      </c>
      <c r="AK96" s="258"/>
      <c r="AL96" s="258"/>
      <c r="AM96" s="256" t="s">
        <v>326</v>
      </c>
    </row>
    <row r="97" spans="1:39" ht="12.75" customHeight="1" x14ac:dyDescent="0.35">
      <c r="A97" s="256" t="s">
        <v>589</v>
      </c>
      <c r="B97" s="257">
        <v>45534</v>
      </c>
      <c r="C97" s="256" t="s">
        <v>332</v>
      </c>
      <c r="D97" s="256" t="s">
        <v>333</v>
      </c>
      <c r="E97" s="256" t="s">
        <v>327</v>
      </c>
      <c r="F97" s="256" t="s">
        <v>554</v>
      </c>
      <c r="G97" s="256" t="s">
        <v>555</v>
      </c>
      <c r="H97" s="256" t="s">
        <v>556</v>
      </c>
      <c r="I97" s="256" t="s">
        <v>287</v>
      </c>
      <c r="J97" s="256" t="s">
        <v>656</v>
      </c>
      <c r="K97" s="256" t="s">
        <v>328</v>
      </c>
      <c r="L97" s="256" t="s">
        <v>447</v>
      </c>
      <c r="M97" s="256" t="s">
        <v>289</v>
      </c>
      <c r="N97" s="256" t="s">
        <v>329</v>
      </c>
      <c r="O97" s="248">
        <v>10</v>
      </c>
      <c r="P97" s="256" t="s">
        <v>331</v>
      </c>
      <c r="Q97" s="258"/>
      <c r="R97" s="258"/>
      <c r="S97" s="258"/>
      <c r="T97" s="256" t="s">
        <v>330</v>
      </c>
      <c r="U97" s="258"/>
      <c r="V97" s="258"/>
      <c r="W97" s="258"/>
      <c r="X97" s="258"/>
      <c r="Y97" s="258"/>
      <c r="Z97" s="258"/>
      <c r="AA97" s="258"/>
      <c r="AB97" s="258"/>
      <c r="AC97" s="258"/>
      <c r="AD97" s="258"/>
      <c r="AE97" s="258"/>
      <c r="AF97" s="258"/>
      <c r="AG97" s="256" t="s">
        <v>558</v>
      </c>
      <c r="AH97" s="258"/>
      <c r="AI97" s="258"/>
      <c r="AJ97" s="256" t="s">
        <v>558</v>
      </c>
      <c r="AK97" s="258"/>
      <c r="AL97" s="258"/>
      <c r="AM97" s="256" t="s">
        <v>326</v>
      </c>
    </row>
    <row r="98" spans="1:39" ht="12.75" customHeight="1" x14ac:dyDescent="0.35">
      <c r="A98" s="256" t="s">
        <v>620</v>
      </c>
      <c r="B98" s="257">
        <v>45541</v>
      </c>
      <c r="C98" s="256" t="s">
        <v>293</v>
      </c>
      <c r="D98" s="256" t="s">
        <v>294</v>
      </c>
      <c r="E98" s="256" t="s">
        <v>643</v>
      </c>
      <c r="F98" s="256" t="s">
        <v>554</v>
      </c>
      <c r="G98" s="256" t="s">
        <v>555</v>
      </c>
      <c r="H98" s="256" t="s">
        <v>556</v>
      </c>
      <c r="I98" s="256" t="s">
        <v>287</v>
      </c>
      <c r="J98" s="256" t="s">
        <v>644</v>
      </c>
      <c r="K98" s="256" t="s">
        <v>425</v>
      </c>
      <c r="L98" s="256" t="s">
        <v>447</v>
      </c>
      <c r="M98" s="256" t="s">
        <v>289</v>
      </c>
      <c r="N98" s="256" t="s">
        <v>445</v>
      </c>
      <c r="O98" s="248">
        <v>8109.4</v>
      </c>
      <c r="P98" s="256" t="s">
        <v>435</v>
      </c>
      <c r="Q98" s="256" t="s">
        <v>396</v>
      </c>
      <c r="R98" s="258"/>
      <c r="S98" s="258"/>
      <c r="T98" s="256" t="s">
        <v>291</v>
      </c>
      <c r="U98" s="256" t="s">
        <v>439</v>
      </c>
      <c r="V98" s="256" t="s">
        <v>305</v>
      </c>
      <c r="W98" s="256" t="s">
        <v>296</v>
      </c>
      <c r="X98" s="256" t="s">
        <v>403</v>
      </c>
      <c r="Y98" s="257">
        <v>45512.936990740738</v>
      </c>
      <c r="Z98" s="256" t="s">
        <v>441</v>
      </c>
      <c r="AA98" s="256" t="s">
        <v>396</v>
      </c>
      <c r="AB98" s="257">
        <v>45529</v>
      </c>
      <c r="AC98" s="258"/>
      <c r="AD98" s="258"/>
      <c r="AE98" s="258"/>
      <c r="AF98" s="258"/>
      <c r="AG98" s="256" t="s">
        <v>558</v>
      </c>
      <c r="AH98" s="258"/>
      <c r="AI98" s="258"/>
      <c r="AJ98" s="256" t="s">
        <v>558</v>
      </c>
      <c r="AK98" s="258"/>
      <c r="AL98" s="258"/>
      <c r="AM98" s="256" t="s">
        <v>285</v>
      </c>
    </row>
    <row r="99" spans="1:39" ht="12.75" customHeight="1" x14ac:dyDescent="0.35">
      <c r="A99" s="256" t="s">
        <v>620</v>
      </c>
      <c r="B99" s="257">
        <v>45548</v>
      </c>
      <c r="C99" s="256" t="s">
        <v>293</v>
      </c>
      <c r="D99" s="256" t="s">
        <v>294</v>
      </c>
      <c r="E99" s="256" t="s">
        <v>628</v>
      </c>
      <c r="F99" s="256" t="s">
        <v>554</v>
      </c>
      <c r="G99" s="256" t="s">
        <v>555</v>
      </c>
      <c r="H99" s="256" t="s">
        <v>556</v>
      </c>
      <c r="I99" s="256" t="s">
        <v>287</v>
      </c>
      <c r="J99" s="256" t="s">
        <v>597</v>
      </c>
      <c r="K99" s="256" t="s">
        <v>288</v>
      </c>
      <c r="L99" s="256" t="s">
        <v>447</v>
      </c>
      <c r="M99" s="256" t="s">
        <v>289</v>
      </c>
      <c r="N99" s="256" t="s">
        <v>444</v>
      </c>
      <c r="O99" s="248">
        <v>61.79</v>
      </c>
      <c r="P99" s="256" t="s">
        <v>434</v>
      </c>
      <c r="Q99" s="256" t="s">
        <v>437</v>
      </c>
      <c r="R99" s="258"/>
      <c r="S99" s="258"/>
      <c r="T99" s="256" t="s">
        <v>291</v>
      </c>
      <c r="U99" s="256" t="s">
        <v>440</v>
      </c>
      <c r="V99" s="256" t="s">
        <v>295</v>
      </c>
      <c r="W99" s="256" t="s">
        <v>296</v>
      </c>
      <c r="X99" s="258"/>
      <c r="Y99" s="258"/>
      <c r="Z99" s="258"/>
      <c r="AA99" s="256" t="s">
        <v>437</v>
      </c>
      <c r="AB99" s="257">
        <v>45535</v>
      </c>
      <c r="AC99" s="258"/>
      <c r="AD99" s="258"/>
      <c r="AE99" s="258"/>
      <c r="AF99" s="258"/>
      <c r="AG99" s="256" t="s">
        <v>558</v>
      </c>
      <c r="AH99" s="258"/>
      <c r="AI99" s="258"/>
      <c r="AJ99" s="256" t="s">
        <v>558</v>
      </c>
      <c r="AK99" s="258"/>
      <c r="AL99" s="258"/>
      <c r="AM99" s="256" t="s">
        <v>285</v>
      </c>
    </row>
    <row r="100" spans="1:39" ht="12.75" customHeight="1" x14ac:dyDescent="0.35">
      <c r="A100" s="256" t="s">
        <v>620</v>
      </c>
      <c r="B100" s="257">
        <v>45548</v>
      </c>
      <c r="C100" s="256" t="s">
        <v>293</v>
      </c>
      <c r="D100" s="256" t="s">
        <v>294</v>
      </c>
      <c r="E100" s="256" t="s">
        <v>628</v>
      </c>
      <c r="F100" s="256" t="s">
        <v>554</v>
      </c>
      <c r="G100" s="256" t="s">
        <v>555</v>
      </c>
      <c r="H100" s="256" t="s">
        <v>556</v>
      </c>
      <c r="I100" s="256" t="s">
        <v>287</v>
      </c>
      <c r="J100" s="256" t="s">
        <v>597</v>
      </c>
      <c r="K100" s="256" t="s">
        <v>288</v>
      </c>
      <c r="L100" s="256" t="s">
        <v>447</v>
      </c>
      <c r="M100" s="256" t="s">
        <v>289</v>
      </c>
      <c r="N100" s="256" t="s">
        <v>444</v>
      </c>
      <c r="O100" s="248">
        <v>57.300000000000004</v>
      </c>
      <c r="P100" s="256" t="s">
        <v>434</v>
      </c>
      <c r="Q100" s="256" t="s">
        <v>437</v>
      </c>
      <c r="R100" s="258"/>
      <c r="S100" s="258"/>
      <c r="T100" s="256" t="s">
        <v>291</v>
      </c>
      <c r="U100" s="256" t="s">
        <v>440</v>
      </c>
      <c r="V100" s="256" t="s">
        <v>295</v>
      </c>
      <c r="W100" s="256" t="s">
        <v>296</v>
      </c>
      <c r="X100" s="258"/>
      <c r="Y100" s="258"/>
      <c r="Z100" s="258"/>
      <c r="AA100" s="256" t="s">
        <v>437</v>
      </c>
      <c r="AB100" s="257">
        <v>45535</v>
      </c>
      <c r="AC100" s="258"/>
      <c r="AD100" s="258"/>
      <c r="AE100" s="258"/>
      <c r="AF100" s="258"/>
      <c r="AG100" s="256" t="s">
        <v>558</v>
      </c>
      <c r="AH100" s="258"/>
      <c r="AI100" s="258"/>
      <c r="AJ100" s="256" t="s">
        <v>558</v>
      </c>
      <c r="AK100" s="258"/>
      <c r="AL100" s="258"/>
      <c r="AM100" s="256" t="s">
        <v>285</v>
      </c>
    </row>
    <row r="101" spans="1:39" ht="12.75" customHeight="1" x14ac:dyDescent="0.35">
      <c r="A101" s="256" t="s">
        <v>620</v>
      </c>
      <c r="B101" s="257">
        <v>45548</v>
      </c>
      <c r="C101" s="256" t="s">
        <v>293</v>
      </c>
      <c r="D101" s="256" t="s">
        <v>294</v>
      </c>
      <c r="E101" s="256" t="s">
        <v>628</v>
      </c>
      <c r="F101" s="256" t="s">
        <v>554</v>
      </c>
      <c r="G101" s="256" t="s">
        <v>555</v>
      </c>
      <c r="H101" s="256" t="s">
        <v>556</v>
      </c>
      <c r="I101" s="256" t="s">
        <v>287</v>
      </c>
      <c r="J101" s="256" t="s">
        <v>597</v>
      </c>
      <c r="K101" s="256" t="s">
        <v>288</v>
      </c>
      <c r="L101" s="256" t="s">
        <v>447</v>
      </c>
      <c r="M101" s="256" t="s">
        <v>289</v>
      </c>
      <c r="N101" s="256" t="s">
        <v>444</v>
      </c>
      <c r="O101" s="248">
        <v>57.2</v>
      </c>
      <c r="P101" s="256" t="s">
        <v>434</v>
      </c>
      <c r="Q101" s="256" t="s">
        <v>437</v>
      </c>
      <c r="R101" s="258"/>
      <c r="S101" s="258"/>
      <c r="T101" s="256" t="s">
        <v>291</v>
      </c>
      <c r="U101" s="256" t="s">
        <v>440</v>
      </c>
      <c r="V101" s="256" t="s">
        <v>295</v>
      </c>
      <c r="W101" s="256" t="s">
        <v>296</v>
      </c>
      <c r="X101" s="258"/>
      <c r="Y101" s="258"/>
      <c r="Z101" s="258"/>
      <c r="AA101" s="256" t="s">
        <v>437</v>
      </c>
      <c r="AB101" s="257">
        <v>45535</v>
      </c>
      <c r="AC101" s="258"/>
      <c r="AD101" s="258"/>
      <c r="AE101" s="258"/>
      <c r="AF101" s="258"/>
      <c r="AG101" s="256" t="s">
        <v>558</v>
      </c>
      <c r="AH101" s="258"/>
      <c r="AI101" s="258"/>
      <c r="AJ101" s="256" t="s">
        <v>558</v>
      </c>
      <c r="AK101" s="258"/>
      <c r="AL101" s="258"/>
      <c r="AM101" s="256" t="s">
        <v>285</v>
      </c>
    </row>
    <row r="102" spans="1:39" ht="12.75" customHeight="1" x14ac:dyDescent="0.35">
      <c r="A102" s="256" t="s">
        <v>620</v>
      </c>
      <c r="B102" s="257">
        <v>45548</v>
      </c>
      <c r="C102" s="256" t="s">
        <v>293</v>
      </c>
      <c r="D102" s="256" t="s">
        <v>294</v>
      </c>
      <c r="E102" s="256" t="s">
        <v>628</v>
      </c>
      <c r="F102" s="256" t="s">
        <v>554</v>
      </c>
      <c r="G102" s="256" t="s">
        <v>555</v>
      </c>
      <c r="H102" s="256" t="s">
        <v>556</v>
      </c>
      <c r="I102" s="256" t="s">
        <v>287</v>
      </c>
      <c r="J102" s="256" t="s">
        <v>597</v>
      </c>
      <c r="K102" s="256" t="s">
        <v>288</v>
      </c>
      <c r="L102" s="256" t="s">
        <v>447</v>
      </c>
      <c r="M102" s="256" t="s">
        <v>289</v>
      </c>
      <c r="N102" s="256" t="s">
        <v>444</v>
      </c>
      <c r="O102" s="248">
        <v>14.83</v>
      </c>
      <c r="P102" s="256" t="s">
        <v>434</v>
      </c>
      <c r="Q102" s="256" t="s">
        <v>437</v>
      </c>
      <c r="R102" s="258"/>
      <c r="S102" s="258"/>
      <c r="T102" s="256" t="s">
        <v>291</v>
      </c>
      <c r="U102" s="256" t="s">
        <v>440</v>
      </c>
      <c r="V102" s="256" t="s">
        <v>295</v>
      </c>
      <c r="W102" s="256" t="s">
        <v>296</v>
      </c>
      <c r="X102" s="258"/>
      <c r="Y102" s="258"/>
      <c r="Z102" s="258"/>
      <c r="AA102" s="256" t="s">
        <v>437</v>
      </c>
      <c r="AB102" s="257">
        <v>45535</v>
      </c>
      <c r="AC102" s="258"/>
      <c r="AD102" s="258"/>
      <c r="AE102" s="258"/>
      <c r="AF102" s="258"/>
      <c r="AG102" s="256" t="s">
        <v>558</v>
      </c>
      <c r="AH102" s="258"/>
      <c r="AI102" s="258"/>
      <c r="AJ102" s="256" t="s">
        <v>558</v>
      </c>
      <c r="AK102" s="258"/>
      <c r="AL102" s="258"/>
      <c r="AM102" s="256" t="s">
        <v>285</v>
      </c>
    </row>
    <row r="103" spans="1:39" ht="12.75" customHeight="1" x14ac:dyDescent="0.35">
      <c r="A103" s="256" t="s">
        <v>620</v>
      </c>
      <c r="B103" s="257">
        <v>45548</v>
      </c>
      <c r="C103" s="256" t="s">
        <v>293</v>
      </c>
      <c r="D103" s="256" t="s">
        <v>294</v>
      </c>
      <c r="E103" s="256" t="s">
        <v>628</v>
      </c>
      <c r="F103" s="256" t="s">
        <v>554</v>
      </c>
      <c r="G103" s="256" t="s">
        <v>555</v>
      </c>
      <c r="H103" s="256" t="s">
        <v>556</v>
      </c>
      <c r="I103" s="256" t="s">
        <v>287</v>
      </c>
      <c r="J103" s="256" t="s">
        <v>597</v>
      </c>
      <c r="K103" s="256" t="s">
        <v>288</v>
      </c>
      <c r="L103" s="256" t="s">
        <v>447</v>
      </c>
      <c r="M103" s="256" t="s">
        <v>289</v>
      </c>
      <c r="N103" s="256" t="s">
        <v>444</v>
      </c>
      <c r="O103" s="248">
        <v>88.960000000000008</v>
      </c>
      <c r="P103" s="256" t="s">
        <v>434</v>
      </c>
      <c r="Q103" s="256" t="s">
        <v>437</v>
      </c>
      <c r="R103" s="258"/>
      <c r="S103" s="258"/>
      <c r="T103" s="256" t="s">
        <v>291</v>
      </c>
      <c r="U103" s="256" t="s">
        <v>440</v>
      </c>
      <c r="V103" s="256" t="s">
        <v>295</v>
      </c>
      <c r="W103" s="256" t="s">
        <v>296</v>
      </c>
      <c r="X103" s="258"/>
      <c r="Y103" s="258"/>
      <c r="Z103" s="258"/>
      <c r="AA103" s="256" t="s">
        <v>437</v>
      </c>
      <c r="AB103" s="257">
        <v>45535</v>
      </c>
      <c r="AC103" s="258"/>
      <c r="AD103" s="258"/>
      <c r="AE103" s="258"/>
      <c r="AF103" s="258"/>
      <c r="AG103" s="256" t="s">
        <v>558</v>
      </c>
      <c r="AH103" s="258"/>
      <c r="AI103" s="258"/>
      <c r="AJ103" s="256" t="s">
        <v>558</v>
      </c>
      <c r="AK103" s="258"/>
      <c r="AL103" s="258"/>
      <c r="AM103" s="256" t="s">
        <v>285</v>
      </c>
    </row>
    <row r="104" spans="1:39" ht="12.75" customHeight="1" x14ac:dyDescent="0.35">
      <c r="A104" s="256" t="s">
        <v>620</v>
      </c>
      <c r="B104" s="257">
        <v>45548</v>
      </c>
      <c r="C104" s="256" t="s">
        <v>293</v>
      </c>
      <c r="D104" s="256" t="s">
        <v>294</v>
      </c>
      <c r="E104" s="256" t="s">
        <v>628</v>
      </c>
      <c r="F104" s="256" t="s">
        <v>554</v>
      </c>
      <c r="G104" s="256" t="s">
        <v>555</v>
      </c>
      <c r="H104" s="256" t="s">
        <v>556</v>
      </c>
      <c r="I104" s="256" t="s">
        <v>287</v>
      </c>
      <c r="J104" s="256" t="s">
        <v>597</v>
      </c>
      <c r="K104" s="256" t="s">
        <v>288</v>
      </c>
      <c r="L104" s="256" t="s">
        <v>447</v>
      </c>
      <c r="M104" s="256" t="s">
        <v>289</v>
      </c>
      <c r="N104" s="256" t="s">
        <v>444</v>
      </c>
      <c r="O104" s="248">
        <v>67.63</v>
      </c>
      <c r="P104" s="256" t="s">
        <v>434</v>
      </c>
      <c r="Q104" s="256" t="s">
        <v>437</v>
      </c>
      <c r="R104" s="258"/>
      <c r="S104" s="258"/>
      <c r="T104" s="256" t="s">
        <v>291</v>
      </c>
      <c r="U104" s="256" t="s">
        <v>440</v>
      </c>
      <c r="V104" s="256" t="s">
        <v>295</v>
      </c>
      <c r="W104" s="256" t="s">
        <v>296</v>
      </c>
      <c r="X104" s="258"/>
      <c r="Y104" s="258"/>
      <c r="Z104" s="258"/>
      <c r="AA104" s="256" t="s">
        <v>437</v>
      </c>
      <c r="AB104" s="257">
        <v>45535</v>
      </c>
      <c r="AC104" s="258"/>
      <c r="AD104" s="258"/>
      <c r="AE104" s="258"/>
      <c r="AF104" s="258"/>
      <c r="AG104" s="256" t="s">
        <v>558</v>
      </c>
      <c r="AH104" s="258"/>
      <c r="AI104" s="258"/>
      <c r="AJ104" s="256" t="s">
        <v>558</v>
      </c>
      <c r="AK104" s="258"/>
      <c r="AL104" s="258"/>
      <c r="AM104" s="256" t="s">
        <v>285</v>
      </c>
    </row>
    <row r="105" spans="1:39" ht="12.75" customHeight="1" x14ac:dyDescent="0.35">
      <c r="A105" s="256" t="s">
        <v>620</v>
      </c>
      <c r="B105" s="257">
        <v>45548</v>
      </c>
      <c r="C105" s="256" t="s">
        <v>293</v>
      </c>
      <c r="D105" s="256" t="s">
        <v>294</v>
      </c>
      <c r="E105" s="256" t="s">
        <v>628</v>
      </c>
      <c r="F105" s="256" t="s">
        <v>554</v>
      </c>
      <c r="G105" s="256" t="s">
        <v>555</v>
      </c>
      <c r="H105" s="256" t="s">
        <v>556</v>
      </c>
      <c r="I105" s="256" t="s">
        <v>287</v>
      </c>
      <c r="J105" s="256" t="s">
        <v>597</v>
      </c>
      <c r="K105" s="256" t="s">
        <v>288</v>
      </c>
      <c r="L105" s="256" t="s">
        <v>447</v>
      </c>
      <c r="M105" s="256" t="s">
        <v>289</v>
      </c>
      <c r="N105" s="256" t="s">
        <v>444</v>
      </c>
      <c r="O105" s="248">
        <v>0</v>
      </c>
      <c r="P105" s="256" t="s">
        <v>434</v>
      </c>
      <c r="Q105" s="256" t="s">
        <v>437</v>
      </c>
      <c r="R105" s="258"/>
      <c r="S105" s="258"/>
      <c r="T105" s="256" t="s">
        <v>291</v>
      </c>
      <c r="U105" s="256" t="s">
        <v>440</v>
      </c>
      <c r="V105" s="256" t="s">
        <v>295</v>
      </c>
      <c r="W105" s="256" t="s">
        <v>296</v>
      </c>
      <c r="X105" s="258"/>
      <c r="Y105" s="258"/>
      <c r="Z105" s="258"/>
      <c r="AA105" s="256" t="s">
        <v>437</v>
      </c>
      <c r="AB105" s="257">
        <v>45535</v>
      </c>
      <c r="AC105" s="258"/>
      <c r="AD105" s="258"/>
      <c r="AE105" s="258"/>
      <c r="AF105" s="258"/>
      <c r="AG105" s="256" t="s">
        <v>558</v>
      </c>
      <c r="AH105" s="258"/>
      <c r="AI105" s="258"/>
      <c r="AJ105" s="256" t="s">
        <v>558</v>
      </c>
      <c r="AK105" s="258"/>
      <c r="AL105" s="258"/>
      <c r="AM105" s="256" t="s">
        <v>285</v>
      </c>
    </row>
    <row r="106" spans="1:39" ht="12.75" customHeight="1" x14ac:dyDescent="0.35">
      <c r="A106" s="256" t="s">
        <v>620</v>
      </c>
      <c r="B106" s="257">
        <v>45559</v>
      </c>
      <c r="C106" s="256" t="s">
        <v>293</v>
      </c>
      <c r="D106" s="256" t="s">
        <v>294</v>
      </c>
      <c r="E106" s="256" t="s">
        <v>621</v>
      </c>
      <c r="F106" s="256" t="s">
        <v>554</v>
      </c>
      <c r="G106" s="256" t="s">
        <v>555</v>
      </c>
      <c r="H106" s="256" t="s">
        <v>556</v>
      </c>
      <c r="I106" s="256" t="s">
        <v>287</v>
      </c>
      <c r="J106" s="256" t="s">
        <v>557</v>
      </c>
      <c r="K106" s="256" t="s">
        <v>316</v>
      </c>
      <c r="L106" s="256" t="s">
        <v>447</v>
      </c>
      <c r="M106" s="256" t="s">
        <v>289</v>
      </c>
      <c r="N106" s="256" t="s">
        <v>442</v>
      </c>
      <c r="O106" s="248">
        <v>-137.47</v>
      </c>
      <c r="P106" s="256" t="s">
        <v>357</v>
      </c>
      <c r="Q106" s="256" t="s">
        <v>436</v>
      </c>
      <c r="R106" s="258"/>
      <c r="S106" s="258"/>
      <c r="T106" s="256" t="s">
        <v>291</v>
      </c>
      <c r="U106" s="256" t="s">
        <v>439</v>
      </c>
      <c r="V106" s="256" t="s">
        <v>305</v>
      </c>
      <c r="W106" s="256" t="s">
        <v>296</v>
      </c>
      <c r="X106" s="258"/>
      <c r="Y106" s="258"/>
      <c r="Z106" s="258"/>
      <c r="AA106" s="256" t="s">
        <v>436</v>
      </c>
      <c r="AB106" s="257">
        <v>45559</v>
      </c>
      <c r="AC106" s="258"/>
      <c r="AD106" s="258"/>
      <c r="AE106" s="258"/>
      <c r="AF106" s="258"/>
      <c r="AG106" s="256" t="s">
        <v>558</v>
      </c>
      <c r="AH106" s="258"/>
      <c r="AI106" s="258"/>
      <c r="AJ106" s="256" t="s">
        <v>558</v>
      </c>
      <c r="AK106" s="258"/>
      <c r="AL106" s="258"/>
      <c r="AM106" s="256" t="s">
        <v>285</v>
      </c>
    </row>
    <row r="107" spans="1:39" ht="12.75" customHeight="1" x14ac:dyDescent="0.35">
      <c r="A107" s="256" t="s">
        <v>620</v>
      </c>
      <c r="B107" s="257">
        <v>45559</v>
      </c>
      <c r="C107" s="256" t="s">
        <v>293</v>
      </c>
      <c r="D107" s="256" t="s">
        <v>294</v>
      </c>
      <c r="E107" s="256" t="s">
        <v>621</v>
      </c>
      <c r="F107" s="256" t="s">
        <v>554</v>
      </c>
      <c r="G107" s="256" t="s">
        <v>555</v>
      </c>
      <c r="H107" s="256" t="s">
        <v>556</v>
      </c>
      <c r="I107" s="256" t="s">
        <v>287</v>
      </c>
      <c r="J107" s="256" t="s">
        <v>594</v>
      </c>
      <c r="K107" s="256" t="s">
        <v>312</v>
      </c>
      <c r="L107" s="256" t="s">
        <v>447</v>
      </c>
      <c r="M107" s="256" t="s">
        <v>289</v>
      </c>
      <c r="N107" s="256" t="s">
        <v>442</v>
      </c>
      <c r="O107" s="248">
        <v>86.96</v>
      </c>
      <c r="P107" s="256" t="s">
        <v>315</v>
      </c>
      <c r="Q107" s="256" t="s">
        <v>436</v>
      </c>
      <c r="R107" s="258"/>
      <c r="S107" s="258"/>
      <c r="T107" s="256" t="s">
        <v>291</v>
      </c>
      <c r="U107" s="256" t="s">
        <v>439</v>
      </c>
      <c r="V107" s="256" t="s">
        <v>305</v>
      </c>
      <c r="W107" s="256" t="s">
        <v>296</v>
      </c>
      <c r="X107" s="258"/>
      <c r="Y107" s="258"/>
      <c r="Z107" s="258"/>
      <c r="AA107" s="256" t="s">
        <v>436</v>
      </c>
      <c r="AB107" s="257">
        <v>45559</v>
      </c>
      <c r="AC107" s="258"/>
      <c r="AD107" s="258"/>
      <c r="AE107" s="258"/>
      <c r="AF107" s="258"/>
      <c r="AG107" s="256" t="s">
        <v>558</v>
      </c>
      <c r="AH107" s="258"/>
      <c r="AI107" s="258"/>
      <c r="AJ107" s="256" t="s">
        <v>558</v>
      </c>
      <c r="AK107" s="258"/>
      <c r="AL107" s="258"/>
      <c r="AM107" s="256" t="s">
        <v>285</v>
      </c>
    </row>
    <row r="108" spans="1:39" ht="12.75" customHeight="1" x14ac:dyDescent="0.35">
      <c r="A108" s="256" t="s">
        <v>620</v>
      </c>
      <c r="B108" s="257">
        <v>45559</v>
      </c>
      <c r="C108" s="256" t="s">
        <v>293</v>
      </c>
      <c r="D108" s="256" t="s">
        <v>294</v>
      </c>
      <c r="E108" s="256" t="s">
        <v>621</v>
      </c>
      <c r="F108" s="256" t="s">
        <v>554</v>
      </c>
      <c r="G108" s="256" t="s">
        <v>555</v>
      </c>
      <c r="H108" s="256" t="s">
        <v>556</v>
      </c>
      <c r="I108" s="256" t="s">
        <v>287</v>
      </c>
      <c r="J108" s="256" t="s">
        <v>557</v>
      </c>
      <c r="K108" s="256" t="s">
        <v>316</v>
      </c>
      <c r="L108" s="256" t="s">
        <v>447</v>
      </c>
      <c r="M108" s="256" t="s">
        <v>289</v>
      </c>
      <c r="N108" s="256" t="s">
        <v>442</v>
      </c>
      <c r="O108" s="248">
        <v>-162.78</v>
      </c>
      <c r="P108" s="256" t="s">
        <v>247</v>
      </c>
      <c r="Q108" s="256" t="s">
        <v>436</v>
      </c>
      <c r="R108" s="258"/>
      <c r="S108" s="258"/>
      <c r="T108" s="256" t="s">
        <v>291</v>
      </c>
      <c r="U108" s="256" t="s">
        <v>439</v>
      </c>
      <c r="V108" s="256" t="s">
        <v>305</v>
      </c>
      <c r="W108" s="256" t="s">
        <v>296</v>
      </c>
      <c r="X108" s="258"/>
      <c r="Y108" s="258"/>
      <c r="Z108" s="258"/>
      <c r="AA108" s="256" t="s">
        <v>436</v>
      </c>
      <c r="AB108" s="257">
        <v>45559</v>
      </c>
      <c r="AC108" s="258"/>
      <c r="AD108" s="258"/>
      <c r="AE108" s="258"/>
      <c r="AF108" s="258"/>
      <c r="AG108" s="256" t="s">
        <v>558</v>
      </c>
      <c r="AH108" s="258"/>
      <c r="AI108" s="258"/>
      <c r="AJ108" s="256" t="s">
        <v>558</v>
      </c>
      <c r="AK108" s="258"/>
      <c r="AL108" s="258"/>
      <c r="AM108" s="256" t="s">
        <v>285</v>
      </c>
    </row>
    <row r="109" spans="1:39" ht="12.75" customHeight="1" x14ac:dyDescent="0.35">
      <c r="A109" s="256" t="s">
        <v>620</v>
      </c>
      <c r="B109" s="257">
        <v>45559</v>
      </c>
      <c r="C109" s="256" t="s">
        <v>293</v>
      </c>
      <c r="D109" s="256" t="s">
        <v>294</v>
      </c>
      <c r="E109" s="256" t="s">
        <v>621</v>
      </c>
      <c r="F109" s="256" t="s">
        <v>554</v>
      </c>
      <c r="G109" s="256" t="s">
        <v>555</v>
      </c>
      <c r="H109" s="256" t="s">
        <v>556</v>
      </c>
      <c r="I109" s="256" t="s">
        <v>287</v>
      </c>
      <c r="J109" s="256" t="s">
        <v>594</v>
      </c>
      <c r="K109" s="256" t="s">
        <v>312</v>
      </c>
      <c r="L109" s="256" t="s">
        <v>447</v>
      </c>
      <c r="M109" s="256" t="s">
        <v>289</v>
      </c>
      <c r="N109" s="256" t="s">
        <v>442</v>
      </c>
      <c r="O109" s="248">
        <v>444.61</v>
      </c>
      <c r="P109" s="256" t="s">
        <v>426</v>
      </c>
      <c r="Q109" s="256" t="s">
        <v>436</v>
      </c>
      <c r="R109" s="258"/>
      <c r="S109" s="258"/>
      <c r="T109" s="256" t="s">
        <v>291</v>
      </c>
      <c r="U109" s="256" t="s">
        <v>439</v>
      </c>
      <c r="V109" s="256" t="s">
        <v>305</v>
      </c>
      <c r="W109" s="256" t="s">
        <v>296</v>
      </c>
      <c r="X109" s="258"/>
      <c r="Y109" s="258"/>
      <c r="Z109" s="258"/>
      <c r="AA109" s="256" t="s">
        <v>436</v>
      </c>
      <c r="AB109" s="257">
        <v>45559</v>
      </c>
      <c r="AC109" s="258"/>
      <c r="AD109" s="258"/>
      <c r="AE109" s="258"/>
      <c r="AF109" s="258"/>
      <c r="AG109" s="256" t="s">
        <v>558</v>
      </c>
      <c r="AH109" s="258"/>
      <c r="AI109" s="258"/>
      <c r="AJ109" s="256" t="s">
        <v>558</v>
      </c>
      <c r="AK109" s="258"/>
      <c r="AL109" s="258"/>
      <c r="AM109" s="256" t="s">
        <v>285</v>
      </c>
    </row>
    <row r="110" spans="1:39" ht="12.75" customHeight="1" x14ac:dyDescent="0.35">
      <c r="A110" s="256" t="s">
        <v>620</v>
      </c>
      <c r="B110" s="257">
        <v>45559</v>
      </c>
      <c r="C110" s="256" t="s">
        <v>293</v>
      </c>
      <c r="D110" s="256" t="s">
        <v>294</v>
      </c>
      <c r="E110" s="256" t="s">
        <v>621</v>
      </c>
      <c r="F110" s="256" t="s">
        <v>554</v>
      </c>
      <c r="G110" s="256" t="s">
        <v>555</v>
      </c>
      <c r="H110" s="256" t="s">
        <v>556</v>
      </c>
      <c r="I110" s="256" t="s">
        <v>287</v>
      </c>
      <c r="J110" s="256" t="s">
        <v>557</v>
      </c>
      <c r="K110" s="256" t="s">
        <v>316</v>
      </c>
      <c r="L110" s="256" t="s">
        <v>447</v>
      </c>
      <c r="M110" s="256" t="s">
        <v>289</v>
      </c>
      <c r="N110" s="256" t="s">
        <v>442</v>
      </c>
      <c r="O110" s="248">
        <v>8.1999999999999993</v>
      </c>
      <c r="P110" s="256" t="s">
        <v>319</v>
      </c>
      <c r="Q110" s="256" t="s">
        <v>436</v>
      </c>
      <c r="R110" s="258"/>
      <c r="S110" s="258"/>
      <c r="T110" s="256" t="s">
        <v>291</v>
      </c>
      <c r="U110" s="256" t="s">
        <v>439</v>
      </c>
      <c r="V110" s="256" t="s">
        <v>305</v>
      </c>
      <c r="W110" s="256" t="s">
        <v>296</v>
      </c>
      <c r="X110" s="258"/>
      <c r="Y110" s="258"/>
      <c r="Z110" s="258"/>
      <c r="AA110" s="256" t="s">
        <v>436</v>
      </c>
      <c r="AB110" s="257">
        <v>45559</v>
      </c>
      <c r="AC110" s="258"/>
      <c r="AD110" s="258"/>
      <c r="AE110" s="258"/>
      <c r="AF110" s="258"/>
      <c r="AG110" s="256" t="s">
        <v>558</v>
      </c>
      <c r="AH110" s="258"/>
      <c r="AI110" s="258"/>
      <c r="AJ110" s="256" t="s">
        <v>558</v>
      </c>
      <c r="AK110" s="258"/>
      <c r="AL110" s="258"/>
      <c r="AM110" s="256" t="s">
        <v>285</v>
      </c>
    </row>
    <row r="111" spans="1:39" ht="12.75" customHeight="1" x14ac:dyDescent="0.35">
      <c r="A111" s="256" t="s">
        <v>620</v>
      </c>
      <c r="B111" s="257">
        <v>45559</v>
      </c>
      <c r="C111" s="256" t="s">
        <v>293</v>
      </c>
      <c r="D111" s="256" t="s">
        <v>294</v>
      </c>
      <c r="E111" s="256" t="s">
        <v>621</v>
      </c>
      <c r="F111" s="256" t="s">
        <v>554</v>
      </c>
      <c r="G111" s="256" t="s">
        <v>555</v>
      </c>
      <c r="H111" s="256" t="s">
        <v>556</v>
      </c>
      <c r="I111" s="256" t="s">
        <v>287</v>
      </c>
      <c r="J111" s="256" t="s">
        <v>593</v>
      </c>
      <c r="K111" s="256" t="s">
        <v>169</v>
      </c>
      <c r="L111" s="256" t="s">
        <v>447</v>
      </c>
      <c r="M111" s="256" t="s">
        <v>289</v>
      </c>
      <c r="N111" s="256" t="s">
        <v>442</v>
      </c>
      <c r="O111" s="248">
        <v>175.17</v>
      </c>
      <c r="P111" s="256" t="s">
        <v>431</v>
      </c>
      <c r="Q111" s="256" t="s">
        <v>436</v>
      </c>
      <c r="R111" s="258"/>
      <c r="S111" s="258"/>
      <c r="T111" s="256" t="s">
        <v>291</v>
      </c>
      <c r="U111" s="256" t="s">
        <v>439</v>
      </c>
      <c r="V111" s="256" t="s">
        <v>305</v>
      </c>
      <c r="W111" s="256" t="s">
        <v>296</v>
      </c>
      <c r="X111" s="258"/>
      <c r="Y111" s="258"/>
      <c r="Z111" s="258"/>
      <c r="AA111" s="256" t="s">
        <v>436</v>
      </c>
      <c r="AB111" s="257">
        <v>45559</v>
      </c>
      <c r="AC111" s="258"/>
      <c r="AD111" s="258"/>
      <c r="AE111" s="258"/>
      <c r="AF111" s="258"/>
      <c r="AG111" s="256" t="s">
        <v>558</v>
      </c>
      <c r="AH111" s="258"/>
      <c r="AI111" s="258"/>
      <c r="AJ111" s="256" t="s">
        <v>558</v>
      </c>
      <c r="AK111" s="258"/>
      <c r="AL111" s="258"/>
      <c r="AM111" s="256" t="s">
        <v>285</v>
      </c>
    </row>
    <row r="112" spans="1:39" ht="12.75" customHeight="1" x14ac:dyDescent="0.35">
      <c r="A112" s="256" t="s">
        <v>620</v>
      </c>
      <c r="B112" s="257">
        <v>45559</v>
      </c>
      <c r="C112" s="256" t="s">
        <v>293</v>
      </c>
      <c r="D112" s="256" t="s">
        <v>294</v>
      </c>
      <c r="E112" s="256" t="s">
        <v>621</v>
      </c>
      <c r="F112" s="256" t="s">
        <v>554</v>
      </c>
      <c r="G112" s="256" t="s">
        <v>555</v>
      </c>
      <c r="H112" s="256" t="s">
        <v>556</v>
      </c>
      <c r="I112" s="256" t="s">
        <v>287</v>
      </c>
      <c r="J112" s="256" t="s">
        <v>557</v>
      </c>
      <c r="K112" s="256" t="s">
        <v>316</v>
      </c>
      <c r="L112" s="256" t="s">
        <v>447</v>
      </c>
      <c r="M112" s="256" t="s">
        <v>289</v>
      </c>
      <c r="N112" s="256" t="s">
        <v>442</v>
      </c>
      <c r="O112" s="248">
        <v>8.1999999999999993</v>
      </c>
      <c r="P112" s="256" t="s">
        <v>317</v>
      </c>
      <c r="Q112" s="256" t="s">
        <v>436</v>
      </c>
      <c r="R112" s="258"/>
      <c r="S112" s="258"/>
      <c r="T112" s="256" t="s">
        <v>291</v>
      </c>
      <c r="U112" s="256" t="s">
        <v>439</v>
      </c>
      <c r="V112" s="256" t="s">
        <v>305</v>
      </c>
      <c r="W112" s="256" t="s">
        <v>296</v>
      </c>
      <c r="X112" s="258"/>
      <c r="Y112" s="258"/>
      <c r="Z112" s="258"/>
      <c r="AA112" s="256" t="s">
        <v>436</v>
      </c>
      <c r="AB112" s="257">
        <v>45559</v>
      </c>
      <c r="AC112" s="258"/>
      <c r="AD112" s="258"/>
      <c r="AE112" s="258"/>
      <c r="AF112" s="258"/>
      <c r="AG112" s="256" t="s">
        <v>558</v>
      </c>
      <c r="AH112" s="258"/>
      <c r="AI112" s="258"/>
      <c r="AJ112" s="256" t="s">
        <v>558</v>
      </c>
      <c r="AK112" s="258"/>
      <c r="AL112" s="258"/>
      <c r="AM112" s="256" t="s">
        <v>285</v>
      </c>
    </row>
    <row r="113" spans="1:39" ht="12.75" customHeight="1" x14ac:dyDescent="0.35">
      <c r="A113" s="256" t="s">
        <v>620</v>
      </c>
      <c r="B113" s="257">
        <v>45559</v>
      </c>
      <c r="C113" s="256" t="s">
        <v>293</v>
      </c>
      <c r="D113" s="256" t="s">
        <v>294</v>
      </c>
      <c r="E113" s="256" t="s">
        <v>621</v>
      </c>
      <c r="F113" s="256" t="s">
        <v>554</v>
      </c>
      <c r="G113" s="256" t="s">
        <v>555</v>
      </c>
      <c r="H113" s="256" t="s">
        <v>556</v>
      </c>
      <c r="I113" s="256" t="s">
        <v>287</v>
      </c>
      <c r="J113" s="256" t="s">
        <v>557</v>
      </c>
      <c r="K113" s="256" t="s">
        <v>316</v>
      </c>
      <c r="L113" s="256" t="s">
        <v>447</v>
      </c>
      <c r="M113" s="256" t="s">
        <v>289</v>
      </c>
      <c r="N113" s="256" t="s">
        <v>442</v>
      </c>
      <c r="O113" s="248">
        <v>223.51</v>
      </c>
      <c r="P113" s="256" t="s">
        <v>429</v>
      </c>
      <c r="Q113" s="256" t="s">
        <v>436</v>
      </c>
      <c r="R113" s="258"/>
      <c r="S113" s="258"/>
      <c r="T113" s="256" t="s">
        <v>291</v>
      </c>
      <c r="U113" s="256" t="s">
        <v>439</v>
      </c>
      <c r="V113" s="256" t="s">
        <v>305</v>
      </c>
      <c r="W113" s="256" t="s">
        <v>296</v>
      </c>
      <c r="X113" s="258"/>
      <c r="Y113" s="258"/>
      <c r="Z113" s="258"/>
      <c r="AA113" s="256" t="s">
        <v>436</v>
      </c>
      <c r="AB113" s="257">
        <v>45559</v>
      </c>
      <c r="AC113" s="258"/>
      <c r="AD113" s="258"/>
      <c r="AE113" s="258"/>
      <c r="AF113" s="258"/>
      <c r="AG113" s="256" t="s">
        <v>558</v>
      </c>
      <c r="AH113" s="258"/>
      <c r="AI113" s="258"/>
      <c r="AJ113" s="256" t="s">
        <v>558</v>
      </c>
      <c r="AK113" s="258"/>
      <c r="AL113" s="258"/>
      <c r="AM113" s="256" t="s">
        <v>285</v>
      </c>
    </row>
    <row r="114" spans="1:39" ht="12.75" customHeight="1" x14ac:dyDescent="0.35">
      <c r="A114" s="256" t="s">
        <v>620</v>
      </c>
      <c r="B114" s="257">
        <v>45559</v>
      </c>
      <c r="C114" s="256" t="s">
        <v>293</v>
      </c>
      <c r="D114" s="256" t="s">
        <v>294</v>
      </c>
      <c r="E114" s="256" t="s">
        <v>621</v>
      </c>
      <c r="F114" s="256" t="s">
        <v>554</v>
      </c>
      <c r="G114" s="256" t="s">
        <v>555</v>
      </c>
      <c r="H114" s="256" t="s">
        <v>556</v>
      </c>
      <c r="I114" s="256" t="s">
        <v>287</v>
      </c>
      <c r="J114" s="256" t="s">
        <v>557</v>
      </c>
      <c r="K114" s="256" t="s">
        <v>316</v>
      </c>
      <c r="L114" s="256" t="s">
        <v>447</v>
      </c>
      <c r="M114" s="256" t="s">
        <v>289</v>
      </c>
      <c r="N114" s="256" t="s">
        <v>442</v>
      </c>
      <c r="O114" s="248">
        <v>30.05</v>
      </c>
      <c r="P114" s="256" t="s">
        <v>428</v>
      </c>
      <c r="Q114" s="256" t="s">
        <v>436</v>
      </c>
      <c r="R114" s="258"/>
      <c r="S114" s="258"/>
      <c r="T114" s="256" t="s">
        <v>291</v>
      </c>
      <c r="U114" s="256" t="s">
        <v>439</v>
      </c>
      <c r="V114" s="256" t="s">
        <v>305</v>
      </c>
      <c r="W114" s="256" t="s">
        <v>296</v>
      </c>
      <c r="X114" s="258"/>
      <c r="Y114" s="258"/>
      <c r="Z114" s="258"/>
      <c r="AA114" s="256" t="s">
        <v>436</v>
      </c>
      <c r="AB114" s="257">
        <v>45559</v>
      </c>
      <c r="AC114" s="258"/>
      <c r="AD114" s="258"/>
      <c r="AE114" s="258"/>
      <c r="AF114" s="258"/>
      <c r="AG114" s="256" t="s">
        <v>558</v>
      </c>
      <c r="AH114" s="258"/>
      <c r="AI114" s="258"/>
      <c r="AJ114" s="256" t="s">
        <v>558</v>
      </c>
      <c r="AK114" s="258"/>
      <c r="AL114" s="258"/>
      <c r="AM114" s="256" t="s">
        <v>285</v>
      </c>
    </row>
    <row r="115" spans="1:39" ht="12.75" customHeight="1" x14ac:dyDescent="0.35">
      <c r="A115" s="256" t="s">
        <v>620</v>
      </c>
      <c r="B115" s="257">
        <v>45559</v>
      </c>
      <c r="C115" s="256" t="s">
        <v>293</v>
      </c>
      <c r="D115" s="256" t="s">
        <v>294</v>
      </c>
      <c r="E115" s="256" t="s">
        <v>621</v>
      </c>
      <c r="F115" s="256" t="s">
        <v>554</v>
      </c>
      <c r="G115" s="256" t="s">
        <v>555</v>
      </c>
      <c r="H115" s="256" t="s">
        <v>556</v>
      </c>
      <c r="I115" s="256" t="s">
        <v>287</v>
      </c>
      <c r="J115" s="256" t="s">
        <v>557</v>
      </c>
      <c r="K115" s="256" t="s">
        <v>316</v>
      </c>
      <c r="L115" s="256" t="s">
        <v>447</v>
      </c>
      <c r="M115" s="256" t="s">
        <v>289</v>
      </c>
      <c r="N115" s="256" t="s">
        <v>442</v>
      </c>
      <c r="O115" s="248">
        <v>493.21</v>
      </c>
      <c r="P115" s="256" t="s">
        <v>430</v>
      </c>
      <c r="Q115" s="256" t="s">
        <v>436</v>
      </c>
      <c r="R115" s="258"/>
      <c r="S115" s="258"/>
      <c r="T115" s="256" t="s">
        <v>291</v>
      </c>
      <c r="U115" s="256" t="s">
        <v>439</v>
      </c>
      <c r="V115" s="256" t="s">
        <v>305</v>
      </c>
      <c r="W115" s="256" t="s">
        <v>296</v>
      </c>
      <c r="X115" s="258"/>
      <c r="Y115" s="258"/>
      <c r="Z115" s="258"/>
      <c r="AA115" s="256" t="s">
        <v>436</v>
      </c>
      <c r="AB115" s="257">
        <v>45559</v>
      </c>
      <c r="AC115" s="258"/>
      <c r="AD115" s="258"/>
      <c r="AE115" s="258"/>
      <c r="AF115" s="258"/>
      <c r="AG115" s="256" t="s">
        <v>558</v>
      </c>
      <c r="AH115" s="258"/>
      <c r="AI115" s="258"/>
      <c r="AJ115" s="256" t="s">
        <v>558</v>
      </c>
      <c r="AK115" s="258"/>
      <c r="AL115" s="258"/>
      <c r="AM115" s="256" t="s">
        <v>285</v>
      </c>
    </row>
    <row r="116" spans="1:39" ht="12.75" customHeight="1" x14ac:dyDescent="0.35">
      <c r="A116" s="256" t="s">
        <v>620</v>
      </c>
      <c r="B116" s="257">
        <v>45559</v>
      </c>
      <c r="C116" s="256" t="s">
        <v>293</v>
      </c>
      <c r="D116" s="256" t="s">
        <v>294</v>
      </c>
      <c r="E116" s="256" t="s">
        <v>621</v>
      </c>
      <c r="F116" s="256" t="s">
        <v>554</v>
      </c>
      <c r="G116" s="256" t="s">
        <v>555</v>
      </c>
      <c r="H116" s="256" t="s">
        <v>556</v>
      </c>
      <c r="I116" s="256" t="s">
        <v>287</v>
      </c>
      <c r="J116" s="256" t="s">
        <v>557</v>
      </c>
      <c r="K116" s="256" t="s">
        <v>316</v>
      </c>
      <c r="L116" s="256" t="s">
        <v>447</v>
      </c>
      <c r="M116" s="256" t="s">
        <v>289</v>
      </c>
      <c r="N116" s="256" t="s">
        <v>442</v>
      </c>
      <c r="O116" s="248">
        <v>6.55</v>
      </c>
      <c r="P116" s="256" t="s">
        <v>427</v>
      </c>
      <c r="Q116" s="256" t="s">
        <v>436</v>
      </c>
      <c r="R116" s="258"/>
      <c r="S116" s="258"/>
      <c r="T116" s="256" t="s">
        <v>291</v>
      </c>
      <c r="U116" s="256" t="s">
        <v>439</v>
      </c>
      <c r="V116" s="256" t="s">
        <v>305</v>
      </c>
      <c r="W116" s="256" t="s">
        <v>296</v>
      </c>
      <c r="X116" s="258"/>
      <c r="Y116" s="258"/>
      <c r="Z116" s="258"/>
      <c r="AA116" s="256" t="s">
        <v>436</v>
      </c>
      <c r="AB116" s="257">
        <v>45559</v>
      </c>
      <c r="AC116" s="258"/>
      <c r="AD116" s="258"/>
      <c r="AE116" s="258"/>
      <c r="AF116" s="258"/>
      <c r="AG116" s="256" t="s">
        <v>558</v>
      </c>
      <c r="AH116" s="258"/>
      <c r="AI116" s="258"/>
      <c r="AJ116" s="256" t="s">
        <v>558</v>
      </c>
      <c r="AK116" s="258"/>
      <c r="AL116" s="258"/>
      <c r="AM116" s="256" t="s">
        <v>285</v>
      </c>
    </row>
    <row r="117" spans="1:39" ht="12.75" customHeight="1" x14ac:dyDescent="0.35">
      <c r="A117" s="256" t="s">
        <v>620</v>
      </c>
      <c r="B117" s="257">
        <v>45562</v>
      </c>
      <c r="C117" s="256" t="s">
        <v>293</v>
      </c>
      <c r="D117" s="256" t="s">
        <v>294</v>
      </c>
      <c r="E117" s="256" t="s">
        <v>621</v>
      </c>
      <c r="F117" s="256" t="s">
        <v>554</v>
      </c>
      <c r="G117" s="256" t="s">
        <v>555</v>
      </c>
      <c r="H117" s="256" t="s">
        <v>556</v>
      </c>
      <c r="I117" s="256" t="s">
        <v>287</v>
      </c>
      <c r="J117" s="256" t="s">
        <v>644</v>
      </c>
      <c r="K117" s="256" t="s">
        <v>425</v>
      </c>
      <c r="L117" s="256" t="s">
        <v>447</v>
      </c>
      <c r="M117" s="256" t="s">
        <v>289</v>
      </c>
      <c r="N117" s="256" t="s">
        <v>446</v>
      </c>
      <c r="O117" s="248">
        <v>3170.03</v>
      </c>
      <c r="P117" s="256" t="s">
        <v>435</v>
      </c>
      <c r="Q117" s="256" t="s">
        <v>438</v>
      </c>
      <c r="R117" s="258"/>
      <c r="S117" s="258"/>
      <c r="T117" s="256" t="s">
        <v>291</v>
      </c>
      <c r="U117" s="256" t="s">
        <v>439</v>
      </c>
      <c r="V117" s="256" t="s">
        <v>305</v>
      </c>
      <c r="W117" s="256" t="s">
        <v>296</v>
      </c>
      <c r="X117" s="256" t="s">
        <v>403</v>
      </c>
      <c r="Y117" s="257">
        <v>45512.936990740738</v>
      </c>
      <c r="Z117" s="256" t="s">
        <v>441</v>
      </c>
      <c r="AA117" s="256" t="s">
        <v>438</v>
      </c>
      <c r="AB117" s="257">
        <v>45559</v>
      </c>
      <c r="AC117" s="258"/>
      <c r="AD117" s="258"/>
      <c r="AE117" s="258"/>
      <c r="AF117" s="258"/>
      <c r="AG117" s="256" t="s">
        <v>558</v>
      </c>
      <c r="AH117" s="258"/>
      <c r="AI117" s="258"/>
      <c r="AJ117" s="256" t="s">
        <v>558</v>
      </c>
      <c r="AK117" s="258"/>
      <c r="AL117" s="258"/>
      <c r="AM117" s="256" t="s">
        <v>285</v>
      </c>
    </row>
    <row r="118" spans="1:39" ht="12.75" customHeight="1" x14ac:dyDescent="0.35">
      <c r="A118" s="256" t="s">
        <v>620</v>
      </c>
      <c r="B118" s="257">
        <v>45565</v>
      </c>
      <c r="C118" s="256" t="s">
        <v>332</v>
      </c>
      <c r="D118" s="256" t="s">
        <v>333</v>
      </c>
      <c r="E118" s="256" t="s">
        <v>662</v>
      </c>
      <c r="F118" s="256" t="s">
        <v>554</v>
      </c>
      <c r="G118" s="256" t="s">
        <v>555</v>
      </c>
      <c r="H118" s="256" t="s">
        <v>556</v>
      </c>
      <c r="I118" s="256" t="s">
        <v>287</v>
      </c>
      <c r="J118" s="256" t="s">
        <v>656</v>
      </c>
      <c r="K118" s="256" t="s">
        <v>328</v>
      </c>
      <c r="L118" s="256" t="s">
        <v>447</v>
      </c>
      <c r="M118" s="256" t="s">
        <v>289</v>
      </c>
      <c r="N118" s="256" t="s">
        <v>443</v>
      </c>
      <c r="O118" s="248">
        <v>10</v>
      </c>
      <c r="P118" s="256" t="s">
        <v>433</v>
      </c>
      <c r="Q118" s="258"/>
      <c r="R118" s="258"/>
      <c r="S118" s="258"/>
      <c r="T118" s="256" t="s">
        <v>330</v>
      </c>
      <c r="U118" s="258"/>
      <c r="V118" s="258"/>
      <c r="W118" s="258"/>
      <c r="X118" s="258"/>
      <c r="Y118" s="258"/>
      <c r="Z118" s="258"/>
      <c r="AA118" s="258"/>
      <c r="AB118" s="258"/>
      <c r="AC118" s="258"/>
      <c r="AD118" s="258"/>
      <c r="AE118" s="258"/>
      <c r="AF118" s="258"/>
      <c r="AG118" s="256" t="s">
        <v>558</v>
      </c>
      <c r="AH118" s="258"/>
      <c r="AI118" s="258"/>
      <c r="AJ118" s="256" t="s">
        <v>558</v>
      </c>
      <c r="AK118" s="258"/>
      <c r="AL118" s="258"/>
      <c r="AM118" s="256" t="s">
        <v>326</v>
      </c>
    </row>
    <row r="119" spans="1:39" ht="12.75" customHeight="1" x14ac:dyDescent="0.35">
      <c r="A119" s="256" t="s">
        <v>620</v>
      </c>
      <c r="B119" s="257">
        <v>45565</v>
      </c>
      <c r="C119" s="256" t="s">
        <v>332</v>
      </c>
      <c r="D119" s="256" t="s">
        <v>333</v>
      </c>
      <c r="E119" s="256" t="s">
        <v>662</v>
      </c>
      <c r="F119" s="256" t="s">
        <v>554</v>
      </c>
      <c r="G119" s="256" t="s">
        <v>555</v>
      </c>
      <c r="H119" s="256" t="s">
        <v>556</v>
      </c>
      <c r="I119" s="256" t="s">
        <v>287</v>
      </c>
      <c r="J119" s="256" t="s">
        <v>656</v>
      </c>
      <c r="K119" s="256" t="s">
        <v>328</v>
      </c>
      <c r="L119" s="256" t="s">
        <v>447</v>
      </c>
      <c r="M119" s="256" t="s">
        <v>289</v>
      </c>
      <c r="N119" s="256" t="s">
        <v>443</v>
      </c>
      <c r="O119" s="248">
        <v>63.72</v>
      </c>
      <c r="P119" s="256" t="s">
        <v>433</v>
      </c>
      <c r="Q119" s="258"/>
      <c r="R119" s="258"/>
      <c r="S119" s="258"/>
      <c r="T119" s="256" t="s">
        <v>330</v>
      </c>
      <c r="U119" s="258"/>
      <c r="V119" s="258"/>
      <c r="W119" s="258"/>
      <c r="X119" s="258"/>
      <c r="Y119" s="258"/>
      <c r="Z119" s="258"/>
      <c r="AA119" s="258"/>
      <c r="AB119" s="258"/>
      <c r="AC119" s="258"/>
      <c r="AD119" s="258"/>
      <c r="AE119" s="258"/>
      <c r="AF119" s="258"/>
      <c r="AG119" s="256" t="s">
        <v>558</v>
      </c>
      <c r="AH119" s="258"/>
      <c r="AI119" s="258"/>
      <c r="AJ119" s="256" t="s">
        <v>558</v>
      </c>
      <c r="AK119" s="258"/>
      <c r="AL119" s="258"/>
      <c r="AM119" s="256" t="s">
        <v>326</v>
      </c>
    </row>
    <row r="120" spans="1:39" ht="12.75" customHeight="1" x14ac:dyDescent="0.35">
      <c r="A120" s="256" t="s">
        <v>620</v>
      </c>
      <c r="B120" s="257">
        <v>45565</v>
      </c>
      <c r="C120" s="256" t="s">
        <v>332</v>
      </c>
      <c r="D120" s="256" t="s">
        <v>333</v>
      </c>
      <c r="E120" s="256" t="s">
        <v>662</v>
      </c>
      <c r="F120" s="256" t="s">
        <v>554</v>
      </c>
      <c r="G120" s="256" t="s">
        <v>555</v>
      </c>
      <c r="H120" s="256" t="s">
        <v>556</v>
      </c>
      <c r="I120" s="256" t="s">
        <v>287</v>
      </c>
      <c r="J120" s="256" t="s">
        <v>656</v>
      </c>
      <c r="K120" s="256" t="s">
        <v>328</v>
      </c>
      <c r="L120" s="256" t="s">
        <v>447</v>
      </c>
      <c r="M120" s="256" t="s">
        <v>289</v>
      </c>
      <c r="N120" s="256" t="s">
        <v>443</v>
      </c>
      <c r="O120" s="248">
        <v>10</v>
      </c>
      <c r="P120" s="256" t="s">
        <v>432</v>
      </c>
      <c r="Q120" s="258"/>
      <c r="R120" s="258"/>
      <c r="S120" s="258"/>
      <c r="T120" s="256" t="s">
        <v>330</v>
      </c>
      <c r="U120" s="258"/>
      <c r="V120" s="258"/>
      <c r="W120" s="258"/>
      <c r="X120" s="258"/>
      <c r="Y120" s="258"/>
      <c r="Z120" s="258"/>
      <c r="AA120" s="258"/>
      <c r="AB120" s="258"/>
      <c r="AC120" s="258"/>
      <c r="AD120" s="258"/>
      <c r="AE120" s="258"/>
      <c r="AF120" s="258"/>
      <c r="AG120" s="256" t="s">
        <v>558</v>
      </c>
      <c r="AH120" s="258"/>
      <c r="AI120" s="258"/>
      <c r="AJ120" s="256" t="s">
        <v>558</v>
      </c>
      <c r="AK120" s="258"/>
      <c r="AL120" s="258"/>
      <c r="AM120" s="256" t="s">
        <v>326</v>
      </c>
    </row>
    <row r="121" spans="1:39" ht="12.75" customHeight="1" x14ac:dyDescent="0.35">
      <c r="A121" s="256" t="s">
        <v>620</v>
      </c>
      <c r="B121" s="257">
        <v>45565</v>
      </c>
      <c r="C121" s="256" t="s">
        <v>332</v>
      </c>
      <c r="D121" s="256" t="s">
        <v>333</v>
      </c>
      <c r="E121" s="256" t="s">
        <v>662</v>
      </c>
      <c r="F121" s="256" t="s">
        <v>554</v>
      </c>
      <c r="G121" s="256" t="s">
        <v>555</v>
      </c>
      <c r="H121" s="256" t="s">
        <v>556</v>
      </c>
      <c r="I121" s="256" t="s">
        <v>287</v>
      </c>
      <c r="J121" s="256" t="s">
        <v>656</v>
      </c>
      <c r="K121" s="256" t="s">
        <v>328</v>
      </c>
      <c r="L121" s="256" t="s">
        <v>447</v>
      </c>
      <c r="M121" s="256" t="s">
        <v>289</v>
      </c>
      <c r="N121" s="256" t="s">
        <v>443</v>
      </c>
      <c r="O121" s="248">
        <v>10</v>
      </c>
      <c r="P121" s="256" t="s">
        <v>432</v>
      </c>
      <c r="Q121" s="258"/>
      <c r="R121" s="258"/>
      <c r="S121" s="258"/>
      <c r="T121" s="256" t="s">
        <v>330</v>
      </c>
      <c r="U121" s="258"/>
      <c r="V121" s="258"/>
      <c r="W121" s="258"/>
      <c r="X121" s="258"/>
      <c r="Y121" s="258"/>
      <c r="Z121" s="258"/>
      <c r="AA121" s="258"/>
      <c r="AB121" s="258"/>
      <c r="AC121" s="258"/>
      <c r="AD121" s="258"/>
      <c r="AE121" s="258"/>
      <c r="AF121" s="258"/>
      <c r="AG121" s="256" t="s">
        <v>558</v>
      </c>
      <c r="AH121" s="258"/>
      <c r="AI121" s="258"/>
      <c r="AJ121" s="256" t="s">
        <v>558</v>
      </c>
      <c r="AK121" s="258"/>
      <c r="AL121" s="258"/>
      <c r="AM121" s="256" t="s">
        <v>326</v>
      </c>
    </row>
    <row r="122" spans="1:39" ht="12.75" customHeight="1" x14ac:dyDescent="0.35">
      <c r="A122" s="256" t="s">
        <v>487</v>
      </c>
      <c r="B122" s="257">
        <v>45573</v>
      </c>
      <c r="C122" s="256" t="s">
        <v>293</v>
      </c>
      <c r="D122" s="256" t="s">
        <v>294</v>
      </c>
      <c r="E122" s="256" t="s">
        <v>493</v>
      </c>
      <c r="F122" s="256" t="s">
        <v>554</v>
      </c>
      <c r="G122" s="256" t="s">
        <v>555</v>
      </c>
      <c r="H122" s="256" t="s">
        <v>556</v>
      </c>
      <c r="I122" s="256" t="s">
        <v>287</v>
      </c>
      <c r="J122" s="256" t="s">
        <v>597</v>
      </c>
      <c r="K122" s="256" t="s">
        <v>288</v>
      </c>
      <c r="L122" s="256" t="s">
        <v>447</v>
      </c>
      <c r="M122" s="256" t="s">
        <v>289</v>
      </c>
      <c r="N122" s="256" t="s">
        <v>494</v>
      </c>
      <c r="O122" s="248">
        <v>77.86</v>
      </c>
      <c r="P122" s="256" t="s">
        <v>495</v>
      </c>
      <c r="Q122" s="256" t="s">
        <v>496</v>
      </c>
      <c r="R122" s="258"/>
      <c r="S122" s="258"/>
      <c r="T122" s="256" t="s">
        <v>291</v>
      </c>
      <c r="U122" s="256" t="s">
        <v>440</v>
      </c>
      <c r="V122" s="256" t="s">
        <v>295</v>
      </c>
      <c r="W122" s="256" t="s">
        <v>296</v>
      </c>
      <c r="X122" s="258"/>
      <c r="Y122" s="258"/>
      <c r="Z122" s="258"/>
      <c r="AA122" s="256" t="s">
        <v>496</v>
      </c>
      <c r="AB122" s="257">
        <v>45565</v>
      </c>
      <c r="AC122" s="258"/>
      <c r="AD122" s="258"/>
      <c r="AE122" s="258"/>
      <c r="AF122" s="258"/>
      <c r="AG122" s="256" t="s">
        <v>558</v>
      </c>
      <c r="AH122" s="258"/>
      <c r="AI122" s="258"/>
      <c r="AJ122" s="256" t="s">
        <v>558</v>
      </c>
      <c r="AK122" s="258"/>
      <c r="AL122" s="258"/>
      <c r="AM122" s="256" t="s">
        <v>285</v>
      </c>
    </row>
    <row r="123" spans="1:39" ht="12.75" customHeight="1" x14ac:dyDescent="0.35">
      <c r="A123" s="256" t="s">
        <v>487</v>
      </c>
      <c r="B123" s="257">
        <v>45589</v>
      </c>
      <c r="C123" s="256" t="s">
        <v>293</v>
      </c>
      <c r="D123" s="256" t="s">
        <v>294</v>
      </c>
      <c r="E123" s="256" t="s">
        <v>486</v>
      </c>
      <c r="F123" s="256" t="s">
        <v>554</v>
      </c>
      <c r="G123" s="256" t="s">
        <v>555</v>
      </c>
      <c r="H123" s="256" t="s">
        <v>556</v>
      </c>
      <c r="I123" s="256" t="s">
        <v>287</v>
      </c>
      <c r="J123" s="256" t="s">
        <v>557</v>
      </c>
      <c r="K123" s="256" t="s">
        <v>316</v>
      </c>
      <c r="L123" s="256" t="s">
        <v>447</v>
      </c>
      <c r="M123" s="256" t="s">
        <v>289</v>
      </c>
      <c r="N123" s="256" t="s">
        <v>488</v>
      </c>
      <c r="O123" s="248">
        <v>8.1999999999999993</v>
      </c>
      <c r="P123" s="256" t="s">
        <v>489</v>
      </c>
      <c r="Q123" s="256" t="s">
        <v>490</v>
      </c>
      <c r="R123" s="258"/>
      <c r="S123" s="258"/>
      <c r="T123" s="256" t="s">
        <v>291</v>
      </c>
      <c r="U123" s="256" t="s">
        <v>439</v>
      </c>
      <c r="V123" s="256" t="s">
        <v>305</v>
      </c>
      <c r="W123" s="256" t="s">
        <v>296</v>
      </c>
      <c r="X123" s="258"/>
      <c r="Y123" s="258"/>
      <c r="Z123" s="258"/>
      <c r="AA123" s="256" t="s">
        <v>490</v>
      </c>
      <c r="AB123" s="257">
        <v>45589</v>
      </c>
      <c r="AC123" s="258"/>
      <c r="AD123" s="258"/>
      <c r="AE123" s="258"/>
      <c r="AF123" s="258"/>
      <c r="AG123" s="256" t="s">
        <v>558</v>
      </c>
      <c r="AH123" s="258"/>
      <c r="AI123" s="258"/>
      <c r="AJ123" s="256" t="s">
        <v>558</v>
      </c>
      <c r="AK123" s="258"/>
      <c r="AL123" s="258"/>
      <c r="AM123" s="256" t="s">
        <v>285</v>
      </c>
    </row>
    <row r="124" spans="1:39" ht="12.75" customHeight="1" x14ac:dyDescent="0.35">
      <c r="A124" s="256" t="s">
        <v>487</v>
      </c>
      <c r="B124" s="257">
        <v>45589</v>
      </c>
      <c r="C124" s="256" t="s">
        <v>293</v>
      </c>
      <c r="D124" s="256" t="s">
        <v>294</v>
      </c>
      <c r="E124" s="256" t="s">
        <v>486</v>
      </c>
      <c r="F124" s="256" t="s">
        <v>554</v>
      </c>
      <c r="G124" s="256" t="s">
        <v>555</v>
      </c>
      <c r="H124" s="256" t="s">
        <v>556</v>
      </c>
      <c r="I124" s="256" t="s">
        <v>287</v>
      </c>
      <c r="J124" s="256" t="s">
        <v>594</v>
      </c>
      <c r="K124" s="256" t="s">
        <v>312</v>
      </c>
      <c r="L124" s="256" t="s">
        <v>447</v>
      </c>
      <c r="M124" s="256" t="s">
        <v>289</v>
      </c>
      <c r="N124" s="256" t="s">
        <v>488</v>
      </c>
      <c r="O124" s="248">
        <v>329.65</v>
      </c>
      <c r="P124" s="256" t="s">
        <v>499</v>
      </c>
      <c r="Q124" s="256" t="s">
        <v>490</v>
      </c>
      <c r="R124" s="258"/>
      <c r="S124" s="258"/>
      <c r="T124" s="256" t="s">
        <v>291</v>
      </c>
      <c r="U124" s="256" t="s">
        <v>439</v>
      </c>
      <c r="V124" s="256" t="s">
        <v>305</v>
      </c>
      <c r="W124" s="256" t="s">
        <v>296</v>
      </c>
      <c r="X124" s="258"/>
      <c r="Y124" s="258"/>
      <c r="Z124" s="258"/>
      <c r="AA124" s="256" t="s">
        <v>490</v>
      </c>
      <c r="AB124" s="257">
        <v>45589</v>
      </c>
      <c r="AC124" s="258"/>
      <c r="AD124" s="258"/>
      <c r="AE124" s="258"/>
      <c r="AF124" s="258"/>
      <c r="AG124" s="256" t="s">
        <v>558</v>
      </c>
      <c r="AH124" s="258"/>
      <c r="AI124" s="258"/>
      <c r="AJ124" s="256" t="s">
        <v>558</v>
      </c>
      <c r="AK124" s="258"/>
      <c r="AL124" s="258"/>
      <c r="AM124" s="256" t="s">
        <v>285</v>
      </c>
    </row>
    <row r="125" spans="1:39" ht="12.75" customHeight="1" x14ac:dyDescent="0.35">
      <c r="A125" s="256" t="s">
        <v>487</v>
      </c>
      <c r="B125" s="257">
        <v>45589</v>
      </c>
      <c r="C125" s="256" t="s">
        <v>293</v>
      </c>
      <c r="D125" s="256" t="s">
        <v>294</v>
      </c>
      <c r="E125" s="256" t="s">
        <v>486</v>
      </c>
      <c r="F125" s="256" t="s">
        <v>554</v>
      </c>
      <c r="G125" s="256" t="s">
        <v>555</v>
      </c>
      <c r="H125" s="256" t="s">
        <v>556</v>
      </c>
      <c r="I125" s="256" t="s">
        <v>287</v>
      </c>
      <c r="J125" s="256" t="s">
        <v>594</v>
      </c>
      <c r="K125" s="256" t="s">
        <v>312</v>
      </c>
      <c r="L125" s="256" t="s">
        <v>447</v>
      </c>
      <c r="M125" s="256" t="s">
        <v>289</v>
      </c>
      <c r="N125" s="256" t="s">
        <v>488</v>
      </c>
      <c r="O125" s="248">
        <v>-86.96</v>
      </c>
      <c r="P125" s="256" t="s">
        <v>315</v>
      </c>
      <c r="Q125" s="256" t="s">
        <v>490</v>
      </c>
      <c r="R125" s="258"/>
      <c r="S125" s="258"/>
      <c r="T125" s="256" t="s">
        <v>291</v>
      </c>
      <c r="U125" s="256" t="s">
        <v>439</v>
      </c>
      <c r="V125" s="256" t="s">
        <v>305</v>
      </c>
      <c r="W125" s="256" t="s">
        <v>296</v>
      </c>
      <c r="X125" s="258"/>
      <c r="Y125" s="258"/>
      <c r="Z125" s="258"/>
      <c r="AA125" s="256" t="s">
        <v>490</v>
      </c>
      <c r="AB125" s="257">
        <v>45589</v>
      </c>
      <c r="AC125" s="258"/>
      <c r="AD125" s="258"/>
      <c r="AE125" s="258"/>
      <c r="AF125" s="258"/>
      <c r="AG125" s="256" t="s">
        <v>558</v>
      </c>
      <c r="AH125" s="258"/>
      <c r="AI125" s="258"/>
      <c r="AJ125" s="256" t="s">
        <v>558</v>
      </c>
      <c r="AK125" s="258"/>
      <c r="AL125" s="258"/>
      <c r="AM125" s="256" t="s">
        <v>285</v>
      </c>
    </row>
    <row r="126" spans="1:39" ht="12.75" customHeight="1" x14ac:dyDescent="0.35">
      <c r="A126" s="256" t="s">
        <v>487</v>
      </c>
      <c r="B126" s="257">
        <v>45589</v>
      </c>
      <c r="C126" s="256" t="s">
        <v>293</v>
      </c>
      <c r="D126" s="256" t="s">
        <v>294</v>
      </c>
      <c r="E126" s="256" t="s">
        <v>486</v>
      </c>
      <c r="F126" s="256" t="s">
        <v>554</v>
      </c>
      <c r="G126" s="256" t="s">
        <v>555</v>
      </c>
      <c r="H126" s="256" t="s">
        <v>556</v>
      </c>
      <c r="I126" s="256" t="s">
        <v>287</v>
      </c>
      <c r="J126" s="256" t="s">
        <v>557</v>
      </c>
      <c r="K126" s="256" t="s">
        <v>316</v>
      </c>
      <c r="L126" s="256" t="s">
        <v>447</v>
      </c>
      <c r="M126" s="256" t="s">
        <v>289</v>
      </c>
      <c r="N126" s="256" t="s">
        <v>488</v>
      </c>
      <c r="O126" s="248">
        <v>-354.25</v>
      </c>
      <c r="P126" s="256" t="s">
        <v>322</v>
      </c>
      <c r="Q126" s="256" t="s">
        <v>490</v>
      </c>
      <c r="R126" s="258"/>
      <c r="S126" s="258"/>
      <c r="T126" s="256" t="s">
        <v>291</v>
      </c>
      <c r="U126" s="256" t="s">
        <v>439</v>
      </c>
      <c r="V126" s="256" t="s">
        <v>305</v>
      </c>
      <c r="W126" s="256" t="s">
        <v>296</v>
      </c>
      <c r="X126" s="258"/>
      <c r="Y126" s="258"/>
      <c r="Z126" s="258"/>
      <c r="AA126" s="256" t="s">
        <v>490</v>
      </c>
      <c r="AB126" s="257">
        <v>45589</v>
      </c>
      <c r="AC126" s="258"/>
      <c r="AD126" s="258"/>
      <c r="AE126" s="258"/>
      <c r="AF126" s="258"/>
      <c r="AG126" s="256" t="s">
        <v>558</v>
      </c>
      <c r="AH126" s="258"/>
      <c r="AI126" s="258"/>
      <c r="AJ126" s="256" t="s">
        <v>558</v>
      </c>
      <c r="AK126" s="258"/>
      <c r="AL126" s="258"/>
      <c r="AM126" s="256" t="s">
        <v>285</v>
      </c>
    </row>
    <row r="127" spans="1:39" ht="12.75" customHeight="1" x14ac:dyDescent="0.35">
      <c r="A127" s="256" t="s">
        <v>487</v>
      </c>
      <c r="B127" s="257">
        <v>45589</v>
      </c>
      <c r="C127" s="256" t="s">
        <v>293</v>
      </c>
      <c r="D127" s="256" t="s">
        <v>294</v>
      </c>
      <c r="E127" s="256" t="s">
        <v>486</v>
      </c>
      <c r="F127" s="256" t="s">
        <v>554</v>
      </c>
      <c r="G127" s="256" t="s">
        <v>555</v>
      </c>
      <c r="H127" s="256" t="s">
        <v>556</v>
      </c>
      <c r="I127" s="256" t="s">
        <v>287</v>
      </c>
      <c r="J127" s="256" t="s">
        <v>594</v>
      </c>
      <c r="K127" s="256" t="s">
        <v>312</v>
      </c>
      <c r="L127" s="256" t="s">
        <v>447</v>
      </c>
      <c r="M127" s="256" t="s">
        <v>289</v>
      </c>
      <c r="N127" s="256" t="s">
        <v>488</v>
      </c>
      <c r="O127" s="248">
        <v>199.37</v>
      </c>
      <c r="P127" s="256" t="s">
        <v>498</v>
      </c>
      <c r="Q127" s="256" t="s">
        <v>490</v>
      </c>
      <c r="R127" s="258"/>
      <c r="S127" s="258"/>
      <c r="T127" s="256" t="s">
        <v>291</v>
      </c>
      <c r="U127" s="256" t="s">
        <v>439</v>
      </c>
      <c r="V127" s="256" t="s">
        <v>305</v>
      </c>
      <c r="W127" s="256" t="s">
        <v>296</v>
      </c>
      <c r="X127" s="258"/>
      <c r="Y127" s="258"/>
      <c r="Z127" s="258"/>
      <c r="AA127" s="256" t="s">
        <v>490</v>
      </c>
      <c r="AB127" s="257">
        <v>45589</v>
      </c>
      <c r="AC127" s="258"/>
      <c r="AD127" s="258"/>
      <c r="AE127" s="258"/>
      <c r="AF127" s="258"/>
      <c r="AG127" s="256" t="s">
        <v>558</v>
      </c>
      <c r="AH127" s="258"/>
      <c r="AI127" s="258"/>
      <c r="AJ127" s="256" t="s">
        <v>558</v>
      </c>
      <c r="AK127" s="258"/>
      <c r="AL127" s="258"/>
      <c r="AM127" s="256" t="s">
        <v>285</v>
      </c>
    </row>
    <row r="128" spans="1:39" ht="12.75" customHeight="1" x14ac:dyDescent="0.35">
      <c r="A128" s="256" t="s">
        <v>487</v>
      </c>
      <c r="B128" s="257">
        <v>45589</v>
      </c>
      <c r="C128" s="256" t="s">
        <v>293</v>
      </c>
      <c r="D128" s="256" t="s">
        <v>294</v>
      </c>
      <c r="E128" s="256" t="s">
        <v>486</v>
      </c>
      <c r="F128" s="256" t="s">
        <v>554</v>
      </c>
      <c r="G128" s="256" t="s">
        <v>555</v>
      </c>
      <c r="H128" s="256" t="s">
        <v>556</v>
      </c>
      <c r="I128" s="256" t="s">
        <v>287</v>
      </c>
      <c r="J128" s="256" t="s">
        <v>557</v>
      </c>
      <c r="K128" s="256" t="s">
        <v>316</v>
      </c>
      <c r="L128" s="256" t="s">
        <v>447</v>
      </c>
      <c r="M128" s="256" t="s">
        <v>289</v>
      </c>
      <c r="N128" s="256" t="s">
        <v>488</v>
      </c>
      <c r="O128" s="248">
        <v>8.1999999999999993</v>
      </c>
      <c r="P128" s="256" t="s">
        <v>491</v>
      </c>
      <c r="Q128" s="256" t="s">
        <v>490</v>
      </c>
      <c r="R128" s="258"/>
      <c r="S128" s="258"/>
      <c r="T128" s="256" t="s">
        <v>291</v>
      </c>
      <c r="U128" s="256" t="s">
        <v>439</v>
      </c>
      <c r="V128" s="256" t="s">
        <v>305</v>
      </c>
      <c r="W128" s="256" t="s">
        <v>296</v>
      </c>
      <c r="X128" s="258"/>
      <c r="Y128" s="258"/>
      <c r="Z128" s="258"/>
      <c r="AA128" s="256" t="s">
        <v>490</v>
      </c>
      <c r="AB128" s="257">
        <v>45589</v>
      </c>
      <c r="AC128" s="258"/>
      <c r="AD128" s="258"/>
      <c r="AE128" s="258"/>
      <c r="AF128" s="258"/>
      <c r="AG128" s="256" t="s">
        <v>558</v>
      </c>
      <c r="AH128" s="258"/>
      <c r="AI128" s="258"/>
      <c r="AJ128" s="256" t="s">
        <v>558</v>
      </c>
      <c r="AK128" s="258"/>
      <c r="AL128" s="258"/>
      <c r="AM128" s="256" t="s">
        <v>285</v>
      </c>
    </row>
    <row r="129" spans="1:266" ht="12.75" customHeight="1" x14ac:dyDescent="0.35">
      <c r="A129" s="256" t="s">
        <v>487</v>
      </c>
      <c r="B129" s="257">
        <v>45589</v>
      </c>
      <c r="C129" s="256" t="s">
        <v>293</v>
      </c>
      <c r="D129" s="256" t="s">
        <v>294</v>
      </c>
      <c r="E129" s="256" t="s">
        <v>486</v>
      </c>
      <c r="F129" s="256" t="s">
        <v>554</v>
      </c>
      <c r="G129" s="256" t="s">
        <v>555</v>
      </c>
      <c r="H129" s="256" t="s">
        <v>556</v>
      </c>
      <c r="I129" s="256" t="s">
        <v>287</v>
      </c>
      <c r="J129" s="256" t="s">
        <v>557</v>
      </c>
      <c r="K129" s="256" t="s">
        <v>316</v>
      </c>
      <c r="L129" s="256" t="s">
        <v>447</v>
      </c>
      <c r="M129" s="256" t="s">
        <v>289</v>
      </c>
      <c r="N129" s="256" t="s">
        <v>488</v>
      </c>
      <c r="O129" s="248">
        <v>79.3</v>
      </c>
      <c r="P129" s="256" t="s">
        <v>430</v>
      </c>
      <c r="Q129" s="256" t="s">
        <v>490</v>
      </c>
      <c r="R129" s="258"/>
      <c r="S129" s="258"/>
      <c r="T129" s="256" t="s">
        <v>291</v>
      </c>
      <c r="U129" s="256" t="s">
        <v>439</v>
      </c>
      <c r="V129" s="256" t="s">
        <v>305</v>
      </c>
      <c r="W129" s="256" t="s">
        <v>296</v>
      </c>
      <c r="X129" s="258"/>
      <c r="Y129" s="258"/>
      <c r="Z129" s="258"/>
      <c r="AA129" s="256" t="s">
        <v>490</v>
      </c>
      <c r="AB129" s="257">
        <v>45589</v>
      </c>
      <c r="AC129" s="258"/>
      <c r="AD129" s="258"/>
      <c r="AE129" s="258"/>
      <c r="AF129" s="258"/>
      <c r="AG129" s="256" t="s">
        <v>558</v>
      </c>
      <c r="AH129" s="258"/>
      <c r="AI129" s="258"/>
      <c r="AJ129" s="256" t="s">
        <v>558</v>
      </c>
      <c r="AK129" s="258"/>
      <c r="AL129" s="258"/>
      <c r="AM129" s="256" t="s">
        <v>285</v>
      </c>
    </row>
    <row r="130" spans="1:266" ht="12.75" customHeight="1" x14ac:dyDescent="0.35">
      <c r="A130" s="256" t="s">
        <v>487</v>
      </c>
      <c r="B130" s="257">
        <v>45589</v>
      </c>
      <c r="C130" s="256" t="s">
        <v>293</v>
      </c>
      <c r="D130" s="256" t="s">
        <v>294</v>
      </c>
      <c r="E130" s="256" t="s">
        <v>486</v>
      </c>
      <c r="F130" s="256" t="s">
        <v>554</v>
      </c>
      <c r="G130" s="256" t="s">
        <v>555</v>
      </c>
      <c r="H130" s="256" t="s">
        <v>556</v>
      </c>
      <c r="I130" s="256" t="s">
        <v>287</v>
      </c>
      <c r="J130" s="256" t="s">
        <v>594</v>
      </c>
      <c r="K130" s="256" t="s">
        <v>312</v>
      </c>
      <c r="L130" s="256" t="s">
        <v>447</v>
      </c>
      <c r="M130" s="256" t="s">
        <v>289</v>
      </c>
      <c r="N130" s="256" t="s">
        <v>488</v>
      </c>
      <c r="O130" s="248">
        <v>166.09</v>
      </c>
      <c r="P130" s="256" t="s">
        <v>497</v>
      </c>
      <c r="Q130" s="256" t="s">
        <v>490</v>
      </c>
      <c r="R130" s="258"/>
      <c r="S130" s="258"/>
      <c r="T130" s="256" t="s">
        <v>291</v>
      </c>
      <c r="U130" s="256" t="s">
        <v>439</v>
      </c>
      <c r="V130" s="256" t="s">
        <v>305</v>
      </c>
      <c r="W130" s="256" t="s">
        <v>296</v>
      </c>
      <c r="X130" s="258"/>
      <c r="Y130" s="258"/>
      <c r="Z130" s="258"/>
      <c r="AA130" s="256" t="s">
        <v>490</v>
      </c>
      <c r="AB130" s="257">
        <v>45589</v>
      </c>
      <c r="AC130" s="258"/>
      <c r="AD130" s="258"/>
      <c r="AE130" s="258"/>
      <c r="AF130" s="258"/>
      <c r="AG130" s="256" t="s">
        <v>558</v>
      </c>
      <c r="AH130" s="258"/>
      <c r="AI130" s="258"/>
      <c r="AJ130" s="256" t="s">
        <v>558</v>
      </c>
      <c r="AK130" s="258"/>
      <c r="AL130" s="258"/>
      <c r="AM130" s="256" t="s">
        <v>285</v>
      </c>
    </row>
    <row r="131" spans="1:266" ht="12.75" customHeight="1" x14ac:dyDescent="0.35">
      <c r="A131" s="256" t="s">
        <v>487</v>
      </c>
      <c r="B131" s="257">
        <v>45589</v>
      </c>
      <c r="C131" s="256" t="s">
        <v>293</v>
      </c>
      <c r="D131" s="256" t="s">
        <v>294</v>
      </c>
      <c r="E131" s="256" t="s">
        <v>486</v>
      </c>
      <c r="F131" s="256" t="s">
        <v>554</v>
      </c>
      <c r="G131" s="256" t="s">
        <v>555</v>
      </c>
      <c r="H131" s="256" t="s">
        <v>556</v>
      </c>
      <c r="I131" s="256" t="s">
        <v>287</v>
      </c>
      <c r="J131" s="256" t="s">
        <v>557</v>
      </c>
      <c r="K131" s="256" t="s">
        <v>316</v>
      </c>
      <c r="L131" s="256" t="s">
        <v>447</v>
      </c>
      <c r="M131" s="256" t="s">
        <v>289</v>
      </c>
      <c r="N131" s="256" t="s">
        <v>488</v>
      </c>
      <c r="O131" s="248">
        <v>19.399999999999999</v>
      </c>
      <c r="P131" s="256" t="s">
        <v>492</v>
      </c>
      <c r="Q131" s="256" t="s">
        <v>490</v>
      </c>
      <c r="R131" s="258"/>
      <c r="S131" s="258"/>
      <c r="T131" s="256" t="s">
        <v>291</v>
      </c>
      <c r="U131" s="256" t="s">
        <v>439</v>
      </c>
      <c r="V131" s="256" t="s">
        <v>305</v>
      </c>
      <c r="W131" s="256" t="s">
        <v>296</v>
      </c>
      <c r="X131" s="258"/>
      <c r="Y131" s="258"/>
      <c r="Z131" s="258"/>
      <c r="AA131" s="256" t="s">
        <v>490</v>
      </c>
      <c r="AB131" s="257">
        <v>45589</v>
      </c>
      <c r="AC131" s="258"/>
      <c r="AD131" s="258"/>
      <c r="AE131" s="258"/>
      <c r="AF131" s="258"/>
      <c r="AG131" s="256" t="s">
        <v>558</v>
      </c>
      <c r="AH131" s="258"/>
      <c r="AI131" s="258"/>
      <c r="AJ131" s="256" t="s">
        <v>558</v>
      </c>
      <c r="AK131" s="258"/>
      <c r="AL131" s="258"/>
      <c r="AM131" s="256" t="s">
        <v>285</v>
      </c>
    </row>
    <row r="132" spans="1:266" s="297" customFormat="1" ht="14" x14ac:dyDescent="0.3">
      <c r="A132" s="235" t="s">
        <v>748</v>
      </c>
      <c r="B132" s="238">
        <v>45620</v>
      </c>
      <c r="C132" s="235" t="s">
        <v>293</v>
      </c>
      <c r="D132" s="235" t="s">
        <v>294</v>
      </c>
      <c r="E132" s="235" t="s">
        <v>749</v>
      </c>
      <c r="F132" s="235" t="s">
        <v>554</v>
      </c>
      <c r="G132" s="235" t="s">
        <v>555</v>
      </c>
      <c r="H132" s="235" t="s">
        <v>556</v>
      </c>
      <c r="I132" s="235" t="s">
        <v>287</v>
      </c>
      <c r="J132" s="235" t="s">
        <v>557</v>
      </c>
      <c r="K132" s="235" t="s">
        <v>316</v>
      </c>
      <c r="L132" s="235" t="s">
        <v>447</v>
      </c>
      <c r="M132" s="235" t="s">
        <v>289</v>
      </c>
      <c r="N132" s="235" t="s">
        <v>750</v>
      </c>
      <c r="O132" s="236">
        <v>6.55</v>
      </c>
      <c r="P132" s="235" t="s">
        <v>751</v>
      </c>
      <c r="Q132" s="235" t="s">
        <v>752</v>
      </c>
      <c r="R132" s="298"/>
      <c r="S132" s="298"/>
      <c r="T132" s="235" t="s">
        <v>291</v>
      </c>
      <c r="U132" s="235" t="s">
        <v>439</v>
      </c>
      <c r="V132" s="235" t="s">
        <v>305</v>
      </c>
      <c r="W132" s="235" t="s">
        <v>296</v>
      </c>
      <c r="X132" s="298"/>
      <c r="Y132" s="298"/>
      <c r="Z132" s="298"/>
      <c r="AA132" s="235" t="s">
        <v>752</v>
      </c>
      <c r="AB132" s="238">
        <v>45620</v>
      </c>
      <c r="AC132" s="298"/>
      <c r="AD132" s="298"/>
      <c r="AE132" s="298"/>
      <c r="AF132" s="298"/>
      <c r="AG132" s="235" t="s">
        <v>558</v>
      </c>
      <c r="AH132" s="298"/>
      <c r="AI132" s="298"/>
      <c r="AJ132" s="235" t="s">
        <v>558</v>
      </c>
      <c r="AK132" s="298"/>
      <c r="AL132" s="298"/>
      <c r="AM132" s="235" t="s">
        <v>285</v>
      </c>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14"/>
      <c r="BZ132" s="214"/>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4"/>
      <c r="DI132" s="214"/>
      <c r="DJ132" s="214"/>
      <c r="DK132" s="214"/>
      <c r="DL132" s="214"/>
      <c r="DM132" s="214"/>
      <c r="DN132" s="214"/>
      <c r="DO132" s="214"/>
      <c r="DP132" s="214"/>
      <c r="DQ132" s="214"/>
      <c r="DR132" s="214"/>
      <c r="DS132" s="214"/>
      <c r="DT132" s="214"/>
      <c r="DU132" s="214"/>
      <c r="DV132" s="214"/>
      <c r="DW132" s="214"/>
      <c r="DX132" s="214"/>
      <c r="DY132" s="214"/>
      <c r="DZ132" s="214"/>
      <c r="EA132" s="214"/>
      <c r="EB132" s="214"/>
      <c r="EC132" s="214"/>
      <c r="ED132" s="214"/>
      <c r="EE132" s="214"/>
      <c r="EF132" s="214"/>
      <c r="EG132" s="214"/>
      <c r="EH132" s="214"/>
      <c r="EI132" s="214"/>
      <c r="EJ132" s="214"/>
      <c r="EK132" s="214"/>
      <c r="EL132" s="214"/>
      <c r="EM132" s="214"/>
      <c r="EN132" s="214"/>
      <c r="EO132" s="214"/>
      <c r="EP132" s="214"/>
      <c r="EQ132" s="214"/>
      <c r="ER132" s="214"/>
      <c r="ES132" s="214"/>
      <c r="ET132" s="214"/>
      <c r="EU132" s="214"/>
      <c r="EV132" s="214"/>
      <c r="EW132" s="214"/>
      <c r="EX132" s="214"/>
      <c r="EY132" s="214"/>
      <c r="EZ132" s="214"/>
      <c r="FA132" s="214"/>
      <c r="FB132" s="214"/>
      <c r="FC132" s="214"/>
      <c r="FD132" s="214"/>
      <c r="FE132" s="214"/>
      <c r="FF132" s="214"/>
      <c r="FG132" s="214"/>
      <c r="FH132" s="214"/>
      <c r="FI132" s="214"/>
      <c r="FJ132" s="214"/>
      <c r="FK132" s="214"/>
      <c r="FL132" s="214"/>
      <c r="FM132" s="214"/>
      <c r="FN132" s="214"/>
      <c r="FO132" s="214"/>
      <c r="FP132" s="214"/>
      <c r="FQ132" s="214"/>
      <c r="FR132" s="214"/>
      <c r="FS132" s="214"/>
      <c r="FT132" s="214"/>
      <c r="FU132" s="214"/>
      <c r="FV132" s="214"/>
      <c r="FW132" s="214"/>
      <c r="FX132" s="214"/>
      <c r="FY132" s="214"/>
      <c r="FZ132" s="214"/>
      <c r="GA132" s="214"/>
      <c r="GB132" s="214"/>
      <c r="GC132" s="214"/>
      <c r="GD132" s="214"/>
      <c r="GE132" s="214"/>
      <c r="GF132" s="214"/>
      <c r="GG132" s="214"/>
      <c r="GH132" s="214"/>
      <c r="GI132" s="214"/>
      <c r="GJ132" s="214"/>
      <c r="GK132" s="214"/>
      <c r="GL132" s="214"/>
      <c r="GM132" s="214"/>
      <c r="GN132" s="214"/>
      <c r="GO132" s="214"/>
      <c r="GP132" s="214"/>
      <c r="GQ132" s="214"/>
      <c r="GR132" s="214"/>
      <c r="GS132" s="214"/>
      <c r="GT132" s="214"/>
      <c r="GU132" s="214"/>
      <c r="GV132" s="214"/>
      <c r="GW132" s="214"/>
      <c r="GX132" s="214"/>
      <c r="GY132" s="214"/>
      <c r="GZ132" s="214"/>
      <c r="HA132" s="214"/>
      <c r="HB132" s="214"/>
      <c r="HC132" s="214"/>
      <c r="HD132" s="214"/>
      <c r="HE132" s="214"/>
      <c r="HF132" s="214"/>
      <c r="HG132" s="214"/>
      <c r="HH132" s="214"/>
      <c r="HI132" s="214"/>
      <c r="HJ132" s="214"/>
      <c r="HK132" s="214"/>
      <c r="HL132" s="214"/>
      <c r="HM132" s="214"/>
      <c r="HN132" s="214"/>
      <c r="HO132" s="214"/>
      <c r="HP132" s="214"/>
      <c r="HQ132" s="214"/>
      <c r="HR132" s="214"/>
      <c r="HS132" s="214"/>
      <c r="HT132" s="214"/>
      <c r="HU132" s="214"/>
      <c r="HV132" s="214"/>
      <c r="HW132" s="214"/>
      <c r="HX132" s="214"/>
      <c r="HY132" s="214"/>
      <c r="HZ132" s="214"/>
      <c r="IA132" s="214"/>
      <c r="IB132" s="214"/>
      <c r="IC132" s="214"/>
      <c r="ID132" s="214"/>
      <c r="IE132" s="214"/>
      <c r="IF132" s="214"/>
      <c r="IG132" s="214"/>
      <c r="IH132" s="214"/>
      <c r="II132" s="214"/>
      <c r="IJ132" s="214"/>
      <c r="IK132" s="214"/>
      <c r="IL132" s="214"/>
      <c r="IM132" s="214"/>
      <c r="IN132" s="214"/>
      <c r="IO132" s="214"/>
      <c r="IP132" s="214"/>
      <c r="IQ132" s="214"/>
      <c r="IR132" s="214"/>
      <c r="IS132" s="214"/>
      <c r="IT132" s="214"/>
      <c r="IU132" s="214"/>
      <c r="IV132" s="214"/>
      <c r="IW132" s="214"/>
      <c r="IX132" s="214"/>
      <c r="IY132" s="214"/>
      <c r="IZ132" s="214"/>
      <c r="JA132" s="214"/>
      <c r="JB132" s="214"/>
      <c r="JC132" s="214"/>
      <c r="JD132" s="214"/>
      <c r="JE132" s="214"/>
      <c r="JF132" s="214"/>
    </row>
    <row r="133" spans="1:266" s="297" customFormat="1" ht="14" x14ac:dyDescent="0.3">
      <c r="A133" s="235" t="s">
        <v>748</v>
      </c>
      <c r="B133" s="238">
        <v>45620</v>
      </c>
      <c r="C133" s="235" t="s">
        <v>293</v>
      </c>
      <c r="D133" s="235" t="s">
        <v>294</v>
      </c>
      <c r="E133" s="235" t="s">
        <v>749</v>
      </c>
      <c r="F133" s="235" t="s">
        <v>554</v>
      </c>
      <c r="G133" s="235" t="s">
        <v>555</v>
      </c>
      <c r="H133" s="235" t="s">
        <v>556</v>
      </c>
      <c r="I133" s="235" t="s">
        <v>287</v>
      </c>
      <c r="J133" s="235" t="s">
        <v>557</v>
      </c>
      <c r="K133" s="235" t="s">
        <v>316</v>
      </c>
      <c r="L133" s="235" t="s">
        <v>447</v>
      </c>
      <c r="M133" s="235" t="s">
        <v>289</v>
      </c>
      <c r="N133" s="235" t="s">
        <v>750</v>
      </c>
      <c r="O133" s="236">
        <v>6.55</v>
      </c>
      <c r="P133" s="235" t="s">
        <v>753</v>
      </c>
      <c r="Q133" s="235" t="s">
        <v>752</v>
      </c>
      <c r="R133" s="298"/>
      <c r="S133" s="298"/>
      <c r="T133" s="235" t="s">
        <v>291</v>
      </c>
      <c r="U133" s="235" t="s">
        <v>439</v>
      </c>
      <c r="V133" s="235" t="s">
        <v>305</v>
      </c>
      <c r="W133" s="235" t="s">
        <v>296</v>
      </c>
      <c r="X133" s="298"/>
      <c r="Y133" s="298"/>
      <c r="Z133" s="298"/>
      <c r="AA133" s="235" t="s">
        <v>752</v>
      </c>
      <c r="AB133" s="238">
        <v>45620</v>
      </c>
      <c r="AC133" s="298"/>
      <c r="AD133" s="298"/>
      <c r="AE133" s="298"/>
      <c r="AF133" s="298"/>
      <c r="AG133" s="235" t="s">
        <v>558</v>
      </c>
      <c r="AH133" s="298"/>
      <c r="AI133" s="298"/>
      <c r="AJ133" s="235" t="s">
        <v>558</v>
      </c>
      <c r="AK133" s="298"/>
      <c r="AL133" s="298"/>
      <c r="AM133" s="235" t="s">
        <v>285</v>
      </c>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214"/>
      <c r="CT133" s="214"/>
      <c r="CU133" s="214"/>
      <c r="CV133" s="214"/>
      <c r="CW133" s="214"/>
      <c r="CX133" s="214"/>
      <c r="CY133" s="214"/>
      <c r="CZ133" s="214"/>
      <c r="DA133" s="214"/>
      <c r="DB133" s="214"/>
      <c r="DC133" s="214"/>
      <c r="DD133" s="214"/>
      <c r="DE133" s="214"/>
      <c r="DF133" s="214"/>
      <c r="DG133" s="214"/>
      <c r="DH133" s="214"/>
      <c r="DI133" s="214"/>
      <c r="DJ133" s="214"/>
      <c r="DK133" s="214"/>
      <c r="DL133" s="214"/>
      <c r="DM133" s="214"/>
      <c r="DN133" s="214"/>
      <c r="DO133" s="214"/>
      <c r="DP133" s="214"/>
      <c r="DQ133" s="214"/>
      <c r="DR133" s="214"/>
      <c r="DS133" s="214"/>
      <c r="DT133" s="214"/>
      <c r="DU133" s="214"/>
      <c r="DV133" s="214"/>
      <c r="DW133" s="214"/>
      <c r="DX133" s="214"/>
      <c r="DY133" s="214"/>
      <c r="DZ133" s="214"/>
      <c r="EA133" s="214"/>
      <c r="EB133" s="214"/>
      <c r="EC133" s="214"/>
      <c r="ED133" s="214"/>
      <c r="EE133" s="214"/>
      <c r="EF133" s="214"/>
      <c r="EG133" s="214"/>
      <c r="EH133" s="214"/>
      <c r="EI133" s="214"/>
      <c r="EJ133" s="214"/>
      <c r="EK133" s="214"/>
      <c r="EL133" s="214"/>
      <c r="EM133" s="214"/>
      <c r="EN133" s="214"/>
      <c r="EO133" s="214"/>
      <c r="EP133" s="214"/>
      <c r="EQ133" s="214"/>
      <c r="ER133" s="214"/>
      <c r="ES133" s="214"/>
      <c r="ET133" s="214"/>
      <c r="EU133" s="214"/>
      <c r="EV133" s="214"/>
      <c r="EW133" s="214"/>
      <c r="EX133" s="214"/>
      <c r="EY133" s="214"/>
      <c r="EZ133" s="214"/>
      <c r="FA133" s="214"/>
      <c r="FB133" s="214"/>
      <c r="FC133" s="214"/>
      <c r="FD133" s="214"/>
      <c r="FE133" s="214"/>
      <c r="FF133" s="214"/>
      <c r="FG133" s="214"/>
      <c r="FH133" s="214"/>
      <c r="FI133" s="214"/>
      <c r="FJ133" s="214"/>
      <c r="FK133" s="214"/>
      <c r="FL133" s="214"/>
      <c r="FM133" s="214"/>
      <c r="FN133" s="214"/>
      <c r="FO133" s="214"/>
      <c r="FP133" s="214"/>
      <c r="FQ133" s="214"/>
      <c r="FR133" s="214"/>
      <c r="FS133" s="214"/>
      <c r="FT133" s="214"/>
      <c r="FU133" s="214"/>
      <c r="FV133" s="214"/>
      <c r="FW133" s="214"/>
      <c r="FX133" s="214"/>
      <c r="FY133" s="214"/>
      <c r="FZ133" s="214"/>
      <c r="GA133" s="214"/>
      <c r="GB133" s="214"/>
      <c r="GC133" s="214"/>
      <c r="GD133" s="214"/>
      <c r="GE133" s="214"/>
      <c r="GF133" s="214"/>
      <c r="GG133" s="214"/>
      <c r="GH133" s="214"/>
      <c r="GI133" s="214"/>
      <c r="GJ133" s="214"/>
      <c r="GK133" s="214"/>
      <c r="GL133" s="214"/>
      <c r="GM133" s="214"/>
      <c r="GN133" s="214"/>
      <c r="GO133" s="214"/>
      <c r="GP133" s="214"/>
      <c r="GQ133" s="214"/>
      <c r="GR133" s="214"/>
      <c r="GS133" s="214"/>
      <c r="GT133" s="214"/>
      <c r="GU133" s="214"/>
      <c r="GV133" s="214"/>
      <c r="GW133" s="214"/>
      <c r="GX133" s="214"/>
      <c r="GY133" s="214"/>
      <c r="GZ133" s="214"/>
      <c r="HA133" s="214"/>
      <c r="HB133" s="214"/>
      <c r="HC133" s="214"/>
      <c r="HD133" s="214"/>
      <c r="HE133" s="214"/>
      <c r="HF133" s="214"/>
      <c r="HG133" s="214"/>
      <c r="HH133" s="214"/>
      <c r="HI133" s="214"/>
      <c r="HJ133" s="214"/>
      <c r="HK133" s="214"/>
      <c r="HL133" s="214"/>
      <c r="HM133" s="214"/>
      <c r="HN133" s="214"/>
      <c r="HO133" s="214"/>
      <c r="HP133" s="214"/>
      <c r="HQ133" s="214"/>
      <c r="HR133" s="214"/>
      <c r="HS133" s="214"/>
      <c r="HT133" s="214"/>
      <c r="HU133" s="214"/>
      <c r="HV133" s="214"/>
      <c r="HW133" s="214"/>
      <c r="HX133" s="214"/>
      <c r="HY133" s="214"/>
      <c r="HZ133" s="214"/>
      <c r="IA133" s="214"/>
      <c r="IB133" s="214"/>
      <c r="IC133" s="214"/>
      <c r="ID133" s="214"/>
      <c r="IE133" s="214"/>
      <c r="IF133" s="214"/>
      <c r="IG133" s="214"/>
      <c r="IH133" s="214"/>
      <c r="II133" s="214"/>
      <c r="IJ133" s="214"/>
      <c r="IK133" s="214"/>
      <c r="IL133" s="214"/>
      <c r="IM133" s="214"/>
      <c r="IN133" s="214"/>
      <c r="IO133" s="214"/>
      <c r="IP133" s="214"/>
      <c r="IQ133" s="214"/>
      <c r="IR133" s="214"/>
      <c r="IS133" s="214"/>
      <c r="IT133" s="214"/>
      <c r="IU133" s="214"/>
      <c r="IV133" s="214"/>
      <c r="IW133" s="214"/>
      <c r="IX133" s="214"/>
      <c r="IY133" s="214"/>
      <c r="IZ133" s="214"/>
      <c r="JA133" s="214"/>
      <c r="JB133" s="214"/>
      <c r="JC133" s="214"/>
      <c r="JD133" s="214"/>
      <c r="JE133" s="214"/>
      <c r="JF133" s="214"/>
    </row>
    <row r="134" spans="1:266" s="297" customFormat="1" ht="14" x14ac:dyDescent="0.3">
      <c r="A134" s="235" t="s">
        <v>748</v>
      </c>
      <c r="B134" s="238">
        <v>45620</v>
      </c>
      <c r="C134" s="235" t="s">
        <v>293</v>
      </c>
      <c r="D134" s="235" t="s">
        <v>294</v>
      </c>
      <c r="E134" s="235" t="s">
        <v>749</v>
      </c>
      <c r="F134" s="235" t="s">
        <v>554</v>
      </c>
      <c r="G134" s="235" t="s">
        <v>555</v>
      </c>
      <c r="H134" s="235" t="s">
        <v>556</v>
      </c>
      <c r="I134" s="235" t="s">
        <v>287</v>
      </c>
      <c r="J134" s="235" t="s">
        <v>557</v>
      </c>
      <c r="K134" s="235" t="s">
        <v>316</v>
      </c>
      <c r="L134" s="235" t="s">
        <v>447</v>
      </c>
      <c r="M134" s="235" t="s">
        <v>289</v>
      </c>
      <c r="N134" s="235" t="s">
        <v>750</v>
      </c>
      <c r="O134" s="236">
        <v>6.55</v>
      </c>
      <c r="P134" s="235" t="s">
        <v>754</v>
      </c>
      <c r="Q134" s="235" t="s">
        <v>752</v>
      </c>
      <c r="R134" s="298"/>
      <c r="S134" s="298"/>
      <c r="T134" s="235" t="s">
        <v>291</v>
      </c>
      <c r="U134" s="235" t="s">
        <v>439</v>
      </c>
      <c r="V134" s="235" t="s">
        <v>305</v>
      </c>
      <c r="W134" s="235" t="s">
        <v>296</v>
      </c>
      <c r="X134" s="298"/>
      <c r="Y134" s="298"/>
      <c r="Z134" s="298"/>
      <c r="AA134" s="235" t="s">
        <v>752</v>
      </c>
      <c r="AB134" s="238">
        <v>45620</v>
      </c>
      <c r="AC134" s="298"/>
      <c r="AD134" s="298"/>
      <c r="AE134" s="298"/>
      <c r="AF134" s="298"/>
      <c r="AG134" s="235" t="s">
        <v>558</v>
      </c>
      <c r="AH134" s="298"/>
      <c r="AI134" s="298"/>
      <c r="AJ134" s="235" t="s">
        <v>558</v>
      </c>
      <c r="AK134" s="298"/>
      <c r="AL134" s="298"/>
      <c r="AM134" s="235" t="s">
        <v>285</v>
      </c>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4"/>
      <c r="DL134" s="214"/>
      <c r="DM134" s="214"/>
      <c r="DN134" s="214"/>
      <c r="DO134" s="214"/>
      <c r="DP134" s="214"/>
      <c r="DQ134" s="214"/>
      <c r="DR134" s="214"/>
      <c r="DS134" s="214"/>
      <c r="DT134" s="214"/>
      <c r="DU134" s="214"/>
      <c r="DV134" s="214"/>
      <c r="DW134" s="214"/>
      <c r="DX134" s="214"/>
      <c r="DY134" s="214"/>
      <c r="DZ134" s="214"/>
      <c r="EA134" s="214"/>
      <c r="EB134" s="214"/>
      <c r="EC134" s="214"/>
      <c r="ED134" s="214"/>
      <c r="EE134" s="214"/>
      <c r="EF134" s="214"/>
      <c r="EG134" s="214"/>
      <c r="EH134" s="214"/>
      <c r="EI134" s="214"/>
      <c r="EJ134" s="214"/>
      <c r="EK134" s="214"/>
      <c r="EL134" s="214"/>
      <c r="EM134" s="214"/>
      <c r="EN134" s="214"/>
      <c r="EO134" s="214"/>
      <c r="EP134" s="214"/>
      <c r="EQ134" s="214"/>
      <c r="ER134" s="214"/>
      <c r="ES134" s="214"/>
      <c r="ET134" s="214"/>
      <c r="EU134" s="214"/>
      <c r="EV134" s="214"/>
      <c r="EW134" s="214"/>
      <c r="EX134" s="214"/>
      <c r="EY134" s="214"/>
      <c r="EZ134" s="214"/>
      <c r="FA134" s="214"/>
      <c r="FB134" s="214"/>
      <c r="FC134" s="214"/>
      <c r="FD134" s="214"/>
      <c r="FE134" s="214"/>
      <c r="FF134" s="214"/>
      <c r="FG134" s="214"/>
      <c r="FH134" s="214"/>
      <c r="FI134" s="214"/>
      <c r="FJ134" s="214"/>
      <c r="FK134" s="214"/>
      <c r="FL134" s="214"/>
      <c r="FM134" s="214"/>
      <c r="FN134" s="214"/>
      <c r="FO134" s="214"/>
      <c r="FP134" s="214"/>
      <c r="FQ134" s="214"/>
      <c r="FR134" s="214"/>
      <c r="FS134" s="214"/>
      <c r="FT134" s="214"/>
      <c r="FU134" s="214"/>
      <c r="FV134" s="214"/>
      <c r="FW134" s="214"/>
      <c r="FX134" s="214"/>
      <c r="FY134" s="214"/>
      <c r="FZ134" s="214"/>
      <c r="GA134" s="214"/>
      <c r="GB134" s="214"/>
      <c r="GC134" s="214"/>
      <c r="GD134" s="214"/>
      <c r="GE134" s="214"/>
      <c r="GF134" s="214"/>
      <c r="GG134" s="214"/>
      <c r="GH134" s="214"/>
      <c r="GI134" s="214"/>
      <c r="GJ134" s="214"/>
      <c r="GK134" s="214"/>
      <c r="GL134" s="214"/>
      <c r="GM134" s="214"/>
      <c r="GN134" s="214"/>
      <c r="GO134" s="214"/>
      <c r="GP134" s="214"/>
      <c r="GQ134" s="214"/>
      <c r="GR134" s="214"/>
      <c r="GS134" s="214"/>
      <c r="GT134" s="214"/>
      <c r="GU134" s="214"/>
      <c r="GV134" s="214"/>
      <c r="GW134" s="214"/>
      <c r="GX134" s="214"/>
      <c r="GY134" s="214"/>
      <c r="GZ134" s="214"/>
      <c r="HA134" s="214"/>
      <c r="HB134" s="214"/>
      <c r="HC134" s="214"/>
      <c r="HD134" s="214"/>
      <c r="HE134" s="214"/>
      <c r="HF134" s="214"/>
      <c r="HG134" s="214"/>
      <c r="HH134" s="214"/>
      <c r="HI134" s="214"/>
      <c r="HJ134" s="214"/>
      <c r="HK134" s="214"/>
      <c r="HL134" s="214"/>
      <c r="HM134" s="214"/>
      <c r="HN134" s="214"/>
      <c r="HO134" s="214"/>
      <c r="HP134" s="214"/>
      <c r="HQ134" s="214"/>
      <c r="HR134" s="214"/>
      <c r="HS134" s="214"/>
      <c r="HT134" s="214"/>
      <c r="HU134" s="214"/>
      <c r="HV134" s="214"/>
      <c r="HW134" s="214"/>
      <c r="HX134" s="214"/>
      <c r="HY134" s="214"/>
      <c r="HZ134" s="214"/>
      <c r="IA134" s="214"/>
      <c r="IB134" s="214"/>
      <c r="IC134" s="214"/>
      <c r="ID134" s="214"/>
      <c r="IE134" s="214"/>
      <c r="IF134" s="214"/>
      <c r="IG134" s="214"/>
      <c r="IH134" s="214"/>
      <c r="II134" s="214"/>
      <c r="IJ134" s="214"/>
      <c r="IK134" s="214"/>
      <c r="IL134" s="214"/>
      <c r="IM134" s="214"/>
      <c r="IN134" s="214"/>
      <c r="IO134" s="214"/>
      <c r="IP134" s="214"/>
      <c r="IQ134" s="214"/>
      <c r="IR134" s="214"/>
      <c r="IS134" s="214"/>
      <c r="IT134" s="214"/>
      <c r="IU134" s="214"/>
      <c r="IV134" s="214"/>
      <c r="IW134" s="214"/>
      <c r="IX134" s="214"/>
      <c r="IY134" s="214"/>
      <c r="IZ134" s="214"/>
      <c r="JA134" s="214"/>
      <c r="JB134" s="214"/>
      <c r="JC134" s="214"/>
      <c r="JD134" s="214"/>
      <c r="JE134" s="214"/>
      <c r="JF134" s="214"/>
    </row>
    <row r="135" spans="1:266" s="297" customFormat="1" ht="14" x14ac:dyDescent="0.3">
      <c r="A135" s="235" t="s">
        <v>748</v>
      </c>
      <c r="B135" s="238">
        <v>45620</v>
      </c>
      <c r="C135" s="235" t="s">
        <v>293</v>
      </c>
      <c r="D135" s="235" t="s">
        <v>294</v>
      </c>
      <c r="E135" s="235" t="s">
        <v>749</v>
      </c>
      <c r="F135" s="235" t="s">
        <v>554</v>
      </c>
      <c r="G135" s="235" t="s">
        <v>555</v>
      </c>
      <c r="H135" s="235" t="s">
        <v>556</v>
      </c>
      <c r="I135" s="235" t="s">
        <v>287</v>
      </c>
      <c r="J135" s="235" t="s">
        <v>557</v>
      </c>
      <c r="K135" s="235" t="s">
        <v>316</v>
      </c>
      <c r="L135" s="235" t="s">
        <v>447</v>
      </c>
      <c r="M135" s="235" t="s">
        <v>289</v>
      </c>
      <c r="N135" s="235" t="s">
        <v>750</v>
      </c>
      <c r="O135" s="236">
        <v>6.55</v>
      </c>
      <c r="P135" s="235" t="s">
        <v>755</v>
      </c>
      <c r="Q135" s="235" t="s">
        <v>752</v>
      </c>
      <c r="R135" s="298"/>
      <c r="S135" s="298"/>
      <c r="T135" s="235" t="s">
        <v>291</v>
      </c>
      <c r="U135" s="235" t="s">
        <v>439</v>
      </c>
      <c r="V135" s="235" t="s">
        <v>305</v>
      </c>
      <c r="W135" s="235" t="s">
        <v>296</v>
      </c>
      <c r="X135" s="298"/>
      <c r="Y135" s="298"/>
      <c r="Z135" s="298"/>
      <c r="AA135" s="235" t="s">
        <v>752</v>
      </c>
      <c r="AB135" s="238">
        <v>45620</v>
      </c>
      <c r="AC135" s="298"/>
      <c r="AD135" s="298"/>
      <c r="AE135" s="298"/>
      <c r="AF135" s="298"/>
      <c r="AG135" s="235" t="s">
        <v>558</v>
      </c>
      <c r="AH135" s="298"/>
      <c r="AI135" s="298"/>
      <c r="AJ135" s="235" t="s">
        <v>558</v>
      </c>
      <c r="AK135" s="298"/>
      <c r="AL135" s="298"/>
      <c r="AM135" s="235" t="s">
        <v>285</v>
      </c>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c r="CF135" s="214"/>
      <c r="CG135" s="214"/>
      <c r="CH135" s="214"/>
      <c r="CI135" s="214"/>
      <c r="CJ135" s="214"/>
      <c r="CK135" s="214"/>
      <c r="CL135" s="214"/>
      <c r="CM135" s="214"/>
      <c r="CN135" s="214"/>
      <c r="CO135" s="214"/>
      <c r="CP135" s="214"/>
      <c r="CQ135" s="214"/>
      <c r="CR135" s="214"/>
      <c r="CS135" s="214"/>
      <c r="CT135" s="214"/>
      <c r="CU135" s="214"/>
      <c r="CV135" s="214"/>
      <c r="CW135" s="214"/>
      <c r="CX135" s="214"/>
      <c r="CY135" s="214"/>
      <c r="CZ135" s="214"/>
      <c r="DA135" s="214"/>
      <c r="DB135" s="214"/>
      <c r="DC135" s="214"/>
      <c r="DD135" s="214"/>
      <c r="DE135" s="214"/>
      <c r="DF135" s="214"/>
      <c r="DG135" s="214"/>
      <c r="DH135" s="214"/>
      <c r="DI135" s="214"/>
      <c r="DJ135" s="214"/>
      <c r="DK135" s="214"/>
      <c r="DL135" s="214"/>
      <c r="DM135" s="214"/>
      <c r="DN135" s="214"/>
      <c r="DO135" s="214"/>
      <c r="DP135" s="214"/>
      <c r="DQ135" s="214"/>
      <c r="DR135" s="214"/>
      <c r="DS135" s="214"/>
      <c r="DT135" s="214"/>
      <c r="DU135" s="214"/>
      <c r="DV135" s="214"/>
      <c r="DW135" s="214"/>
      <c r="DX135" s="214"/>
      <c r="DY135" s="214"/>
      <c r="DZ135" s="214"/>
      <c r="EA135" s="214"/>
      <c r="EB135" s="214"/>
      <c r="EC135" s="214"/>
      <c r="ED135" s="214"/>
      <c r="EE135" s="214"/>
      <c r="EF135" s="214"/>
      <c r="EG135" s="214"/>
      <c r="EH135" s="214"/>
      <c r="EI135" s="214"/>
      <c r="EJ135" s="214"/>
      <c r="EK135" s="214"/>
      <c r="EL135" s="214"/>
      <c r="EM135" s="214"/>
      <c r="EN135" s="214"/>
      <c r="EO135" s="214"/>
      <c r="EP135" s="214"/>
      <c r="EQ135" s="214"/>
      <c r="ER135" s="214"/>
      <c r="ES135" s="214"/>
      <c r="ET135" s="214"/>
      <c r="EU135" s="214"/>
      <c r="EV135" s="214"/>
      <c r="EW135" s="214"/>
      <c r="EX135" s="214"/>
      <c r="EY135" s="214"/>
      <c r="EZ135" s="214"/>
      <c r="FA135" s="214"/>
      <c r="FB135" s="214"/>
      <c r="FC135" s="214"/>
      <c r="FD135" s="214"/>
      <c r="FE135" s="214"/>
      <c r="FF135" s="214"/>
      <c r="FG135" s="214"/>
      <c r="FH135" s="214"/>
      <c r="FI135" s="214"/>
      <c r="FJ135" s="214"/>
      <c r="FK135" s="214"/>
      <c r="FL135" s="214"/>
      <c r="FM135" s="214"/>
      <c r="FN135" s="214"/>
      <c r="FO135" s="214"/>
      <c r="FP135" s="214"/>
      <c r="FQ135" s="214"/>
      <c r="FR135" s="214"/>
      <c r="FS135" s="214"/>
      <c r="FT135" s="214"/>
      <c r="FU135" s="214"/>
      <c r="FV135" s="214"/>
      <c r="FW135" s="214"/>
      <c r="FX135" s="214"/>
      <c r="FY135" s="214"/>
      <c r="FZ135" s="214"/>
      <c r="GA135" s="214"/>
      <c r="GB135" s="214"/>
      <c r="GC135" s="214"/>
      <c r="GD135" s="214"/>
      <c r="GE135" s="214"/>
      <c r="GF135" s="214"/>
      <c r="GG135" s="214"/>
      <c r="GH135" s="214"/>
      <c r="GI135" s="214"/>
      <c r="GJ135" s="214"/>
      <c r="GK135" s="214"/>
      <c r="GL135" s="214"/>
      <c r="GM135" s="214"/>
      <c r="GN135" s="214"/>
      <c r="GO135" s="214"/>
      <c r="GP135" s="214"/>
      <c r="GQ135" s="214"/>
      <c r="GR135" s="214"/>
      <c r="GS135" s="214"/>
      <c r="GT135" s="214"/>
      <c r="GU135" s="214"/>
      <c r="GV135" s="214"/>
      <c r="GW135" s="214"/>
      <c r="GX135" s="214"/>
      <c r="GY135" s="214"/>
      <c r="GZ135" s="214"/>
      <c r="HA135" s="214"/>
      <c r="HB135" s="214"/>
      <c r="HC135" s="214"/>
      <c r="HD135" s="214"/>
      <c r="HE135" s="214"/>
      <c r="HF135" s="214"/>
      <c r="HG135" s="214"/>
      <c r="HH135" s="214"/>
      <c r="HI135" s="214"/>
      <c r="HJ135" s="214"/>
      <c r="HK135" s="214"/>
      <c r="HL135" s="214"/>
      <c r="HM135" s="214"/>
      <c r="HN135" s="214"/>
      <c r="HO135" s="214"/>
      <c r="HP135" s="214"/>
      <c r="HQ135" s="214"/>
      <c r="HR135" s="214"/>
      <c r="HS135" s="214"/>
      <c r="HT135" s="214"/>
      <c r="HU135" s="214"/>
      <c r="HV135" s="214"/>
      <c r="HW135" s="214"/>
      <c r="HX135" s="214"/>
      <c r="HY135" s="214"/>
      <c r="HZ135" s="214"/>
      <c r="IA135" s="214"/>
      <c r="IB135" s="214"/>
      <c r="IC135" s="214"/>
      <c r="ID135" s="214"/>
      <c r="IE135" s="214"/>
      <c r="IF135" s="214"/>
      <c r="IG135" s="214"/>
      <c r="IH135" s="214"/>
      <c r="II135" s="214"/>
      <c r="IJ135" s="214"/>
      <c r="IK135" s="214"/>
      <c r="IL135" s="214"/>
      <c r="IM135" s="214"/>
      <c r="IN135" s="214"/>
      <c r="IO135" s="214"/>
      <c r="IP135" s="214"/>
      <c r="IQ135" s="214"/>
      <c r="IR135" s="214"/>
      <c r="IS135" s="214"/>
      <c r="IT135" s="214"/>
      <c r="IU135" s="214"/>
      <c r="IV135" s="214"/>
      <c r="IW135" s="214"/>
      <c r="IX135" s="214"/>
      <c r="IY135" s="214"/>
      <c r="IZ135" s="214"/>
      <c r="JA135" s="214"/>
      <c r="JB135" s="214"/>
      <c r="JC135" s="214"/>
      <c r="JD135" s="214"/>
      <c r="JE135" s="214"/>
      <c r="JF135" s="214"/>
    </row>
    <row r="136" spans="1:266" s="297" customFormat="1" ht="14" x14ac:dyDescent="0.3">
      <c r="A136" s="235" t="s">
        <v>748</v>
      </c>
      <c r="B136" s="238">
        <v>45620</v>
      </c>
      <c r="C136" s="235" t="s">
        <v>293</v>
      </c>
      <c r="D136" s="235" t="s">
        <v>294</v>
      </c>
      <c r="E136" s="235" t="s">
        <v>749</v>
      </c>
      <c r="F136" s="235" t="s">
        <v>554</v>
      </c>
      <c r="G136" s="235" t="s">
        <v>555</v>
      </c>
      <c r="H136" s="235" t="s">
        <v>556</v>
      </c>
      <c r="I136" s="235" t="s">
        <v>287</v>
      </c>
      <c r="J136" s="235" t="s">
        <v>557</v>
      </c>
      <c r="K136" s="235" t="s">
        <v>316</v>
      </c>
      <c r="L136" s="235" t="s">
        <v>447</v>
      </c>
      <c r="M136" s="235" t="s">
        <v>289</v>
      </c>
      <c r="N136" s="235" t="s">
        <v>750</v>
      </c>
      <c r="O136" s="236">
        <v>8.1999999999999993</v>
      </c>
      <c r="P136" s="235" t="s">
        <v>317</v>
      </c>
      <c r="Q136" s="235" t="s">
        <v>752</v>
      </c>
      <c r="R136" s="298"/>
      <c r="S136" s="298"/>
      <c r="T136" s="235" t="s">
        <v>291</v>
      </c>
      <c r="U136" s="235" t="s">
        <v>439</v>
      </c>
      <c r="V136" s="235" t="s">
        <v>305</v>
      </c>
      <c r="W136" s="235" t="s">
        <v>296</v>
      </c>
      <c r="X136" s="298"/>
      <c r="Y136" s="298"/>
      <c r="Z136" s="298"/>
      <c r="AA136" s="235" t="s">
        <v>752</v>
      </c>
      <c r="AB136" s="238">
        <v>45620</v>
      </c>
      <c r="AC136" s="298"/>
      <c r="AD136" s="298"/>
      <c r="AE136" s="298"/>
      <c r="AF136" s="298"/>
      <c r="AG136" s="235" t="s">
        <v>558</v>
      </c>
      <c r="AH136" s="298"/>
      <c r="AI136" s="298"/>
      <c r="AJ136" s="235" t="s">
        <v>558</v>
      </c>
      <c r="AK136" s="298"/>
      <c r="AL136" s="298"/>
      <c r="AM136" s="235" t="s">
        <v>285</v>
      </c>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T136" s="214"/>
      <c r="BU136" s="214"/>
      <c r="BV136" s="214"/>
      <c r="BW136" s="214"/>
      <c r="BX136" s="214"/>
      <c r="BY136" s="214"/>
      <c r="BZ136" s="214"/>
      <c r="CA136" s="214"/>
      <c r="CB136" s="214"/>
      <c r="CC136" s="214"/>
      <c r="CD136" s="214"/>
      <c r="CE136" s="214"/>
      <c r="CF136" s="214"/>
      <c r="CG136" s="214"/>
      <c r="CH136" s="214"/>
      <c r="CI136" s="214"/>
      <c r="CJ136" s="214"/>
      <c r="CK136" s="214"/>
      <c r="CL136" s="214"/>
      <c r="CM136" s="214"/>
      <c r="CN136" s="214"/>
      <c r="CO136" s="214"/>
      <c r="CP136" s="214"/>
      <c r="CQ136" s="214"/>
      <c r="CR136" s="214"/>
      <c r="CS136" s="214"/>
      <c r="CT136" s="214"/>
      <c r="CU136" s="214"/>
      <c r="CV136" s="214"/>
      <c r="CW136" s="214"/>
      <c r="CX136" s="214"/>
      <c r="CY136" s="214"/>
      <c r="CZ136" s="214"/>
      <c r="DA136" s="214"/>
      <c r="DB136" s="214"/>
      <c r="DC136" s="214"/>
      <c r="DD136" s="214"/>
      <c r="DE136" s="214"/>
      <c r="DF136" s="214"/>
      <c r="DG136" s="214"/>
      <c r="DH136" s="214"/>
      <c r="DI136" s="214"/>
      <c r="DJ136" s="214"/>
      <c r="DK136" s="214"/>
      <c r="DL136" s="214"/>
      <c r="DM136" s="214"/>
      <c r="DN136" s="214"/>
      <c r="DO136" s="214"/>
      <c r="DP136" s="214"/>
      <c r="DQ136" s="214"/>
      <c r="DR136" s="214"/>
      <c r="DS136" s="214"/>
      <c r="DT136" s="214"/>
      <c r="DU136" s="214"/>
      <c r="DV136" s="214"/>
      <c r="DW136" s="214"/>
      <c r="DX136" s="214"/>
      <c r="DY136" s="214"/>
      <c r="DZ136" s="214"/>
      <c r="EA136" s="214"/>
      <c r="EB136" s="214"/>
      <c r="EC136" s="214"/>
      <c r="ED136" s="214"/>
      <c r="EE136" s="214"/>
      <c r="EF136" s="214"/>
      <c r="EG136" s="214"/>
      <c r="EH136" s="214"/>
      <c r="EI136" s="214"/>
      <c r="EJ136" s="214"/>
      <c r="EK136" s="214"/>
      <c r="EL136" s="214"/>
      <c r="EM136" s="214"/>
      <c r="EN136" s="214"/>
      <c r="EO136" s="214"/>
      <c r="EP136" s="214"/>
      <c r="EQ136" s="214"/>
      <c r="ER136" s="214"/>
      <c r="ES136" s="214"/>
      <c r="ET136" s="214"/>
      <c r="EU136" s="214"/>
      <c r="EV136" s="214"/>
      <c r="EW136" s="214"/>
      <c r="EX136" s="214"/>
      <c r="EY136" s="214"/>
      <c r="EZ136" s="214"/>
      <c r="FA136" s="214"/>
      <c r="FB136" s="214"/>
      <c r="FC136" s="214"/>
      <c r="FD136" s="214"/>
      <c r="FE136" s="214"/>
      <c r="FF136" s="214"/>
      <c r="FG136" s="214"/>
      <c r="FH136" s="214"/>
      <c r="FI136" s="214"/>
      <c r="FJ136" s="214"/>
      <c r="FK136" s="214"/>
      <c r="FL136" s="214"/>
      <c r="FM136" s="214"/>
      <c r="FN136" s="214"/>
      <c r="FO136" s="214"/>
      <c r="FP136" s="214"/>
      <c r="FQ136" s="214"/>
      <c r="FR136" s="214"/>
      <c r="FS136" s="214"/>
      <c r="FT136" s="214"/>
      <c r="FU136" s="214"/>
      <c r="FV136" s="214"/>
      <c r="FW136" s="214"/>
      <c r="FX136" s="214"/>
      <c r="FY136" s="214"/>
      <c r="FZ136" s="214"/>
      <c r="GA136" s="214"/>
      <c r="GB136" s="214"/>
      <c r="GC136" s="214"/>
      <c r="GD136" s="214"/>
      <c r="GE136" s="214"/>
      <c r="GF136" s="214"/>
      <c r="GG136" s="214"/>
      <c r="GH136" s="214"/>
      <c r="GI136" s="214"/>
      <c r="GJ136" s="214"/>
      <c r="GK136" s="214"/>
      <c r="GL136" s="214"/>
      <c r="GM136" s="214"/>
      <c r="GN136" s="214"/>
      <c r="GO136" s="214"/>
      <c r="GP136" s="214"/>
      <c r="GQ136" s="214"/>
      <c r="GR136" s="214"/>
      <c r="GS136" s="214"/>
      <c r="GT136" s="214"/>
      <c r="GU136" s="214"/>
      <c r="GV136" s="214"/>
      <c r="GW136" s="214"/>
      <c r="GX136" s="214"/>
      <c r="GY136" s="214"/>
      <c r="GZ136" s="214"/>
      <c r="HA136" s="214"/>
      <c r="HB136" s="214"/>
      <c r="HC136" s="214"/>
      <c r="HD136" s="214"/>
      <c r="HE136" s="214"/>
      <c r="HF136" s="214"/>
      <c r="HG136" s="214"/>
      <c r="HH136" s="214"/>
      <c r="HI136" s="214"/>
      <c r="HJ136" s="214"/>
      <c r="HK136" s="214"/>
      <c r="HL136" s="214"/>
      <c r="HM136" s="214"/>
      <c r="HN136" s="214"/>
      <c r="HO136" s="214"/>
      <c r="HP136" s="214"/>
      <c r="HQ136" s="214"/>
      <c r="HR136" s="214"/>
      <c r="HS136" s="214"/>
      <c r="HT136" s="214"/>
      <c r="HU136" s="214"/>
      <c r="HV136" s="214"/>
      <c r="HW136" s="214"/>
      <c r="HX136" s="214"/>
      <c r="HY136" s="214"/>
      <c r="HZ136" s="214"/>
      <c r="IA136" s="214"/>
      <c r="IB136" s="214"/>
      <c r="IC136" s="214"/>
      <c r="ID136" s="214"/>
      <c r="IE136" s="214"/>
      <c r="IF136" s="214"/>
      <c r="IG136" s="214"/>
      <c r="IH136" s="214"/>
      <c r="II136" s="214"/>
      <c r="IJ136" s="214"/>
      <c r="IK136" s="214"/>
      <c r="IL136" s="214"/>
      <c r="IM136" s="214"/>
      <c r="IN136" s="214"/>
      <c r="IO136" s="214"/>
      <c r="IP136" s="214"/>
      <c r="IQ136" s="214"/>
      <c r="IR136" s="214"/>
      <c r="IS136" s="214"/>
      <c r="IT136" s="214"/>
      <c r="IU136" s="214"/>
      <c r="IV136" s="214"/>
      <c r="IW136" s="214"/>
      <c r="IX136" s="214"/>
      <c r="IY136" s="214"/>
      <c r="IZ136" s="214"/>
      <c r="JA136" s="214"/>
      <c r="JB136" s="214"/>
      <c r="JC136" s="214"/>
      <c r="JD136" s="214"/>
      <c r="JE136" s="214"/>
      <c r="JF136" s="214"/>
    </row>
    <row r="137" spans="1:266" s="297" customFormat="1" ht="14" x14ac:dyDescent="0.3">
      <c r="A137" s="235" t="s">
        <v>748</v>
      </c>
      <c r="B137" s="238">
        <v>45620</v>
      </c>
      <c r="C137" s="235" t="s">
        <v>293</v>
      </c>
      <c r="D137" s="235" t="s">
        <v>294</v>
      </c>
      <c r="E137" s="235" t="s">
        <v>749</v>
      </c>
      <c r="F137" s="235" t="s">
        <v>554</v>
      </c>
      <c r="G137" s="235" t="s">
        <v>555</v>
      </c>
      <c r="H137" s="235" t="s">
        <v>556</v>
      </c>
      <c r="I137" s="235" t="s">
        <v>287</v>
      </c>
      <c r="J137" s="235" t="s">
        <v>557</v>
      </c>
      <c r="K137" s="235" t="s">
        <v>316</v>
      </c>
      <c r="L137" s="235" t="s">
        <v>447</v>
      </c>
      <c r="M137" s="235" t="s">
        <v>289</v>
      </c>
      <c r="N137" s="235" t="s">
        <v>750</v>
      </c>
      <c r="O137" s="236">
        <v>23.95</v>
      </c>
      <c r="P137" s="235" t="s">
        <v>756</v>
      </c>
      <c r="Q137" s="235" t="s">
        <v>752</v>
      </c>
      <c r="R137" s="298"/>
      <c r="S137" s="298"/>
      <c r="T137" s="235" t="s">
        <v>291</v>
      </c>
      <c r="U137" s="235" t="s">
        <v>439</v>
      </c>
      <c r="V137" s="235" t="s">
        <v>305</v>
      </c>
      <c r="W137" s="235" t="s">
        <v>296</v>
      </c>
      <c r="X137" s="298"/>
      <c r="Y137" s="298"/>
      <c r="Z137" s="298"/>
      <c r="AA137" s="235" t="s">
        <v>752</v>
      </c>
      <c r="AB137" s="238">
        <v>45620</v>
      </c>
      <c r="AC137" s="298"/>
      <c r="AD137" s="298"/>
      <c r="AE137" s="298"/>
      <c r="AF137" s="298"/>
      <c r="AG137" s="235" t="s">
        <v>558</v>
      </c>
      <c r="AH137" s="298"/>
      <c r="AI137" s="298"/>
      <c r="AJ137" s="235" t="s">
        <v>558</v>
      </c>
      <c r="AK137" s="298"/>
      <c r="AL137" s="298"/>
      <c r="AM137" s="235" t="s">
        <v>285</v>
      </c>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4"/>
      <c r="BM137" s="214"/>
      <c r="BN137" s="214"/>
      <c r="BO137" s="214"/>
      <c r="BP137" s="214"/>
      <c r="BQ137" s="214"/>
      <c r="BR137" s="214"/>
      <c r="BS137" s="214"/>
      <c r="BT137" s="214"/>
      <c r="BU137" s="214"/>
      <c r="BV137" s="214"/>
      <c r="BW137" s="214"/>
      <c r="BX137" s="214"/>
      <c r="BY137" s="214"/>
      <c r="BZ137" s="214"/>
      <c r="CA137" s="214"/>
      <c r="CB137" s="214"/>
      <c r="CC137" s="214"/>
      <c r="CD137" s="214"/>
      <c r="CE137" s="214"/>
      <c r="CF137" s="214"/>
      <c r="CG137" s="214"/>
      <c r="CH137" s="214"/>
      <c r="CI137" s="214"/>
      <c r="CJ137" s="214"/>
      <c r="CK137" s="214"/>
      <c r="CL137" s="214"/>
      <c r="CM137" s="214"/>
      <c r="CN137" s="214"/>
      <c r="CO137" s="214"/>
      <c r="CP137" s="214"/>
      <c r="CQ137" s="214"/>
      <c r="CR137" s="214"/>
      <c r="CS137" s="214"/>
      <c r="CT137" s="214"/>
      <c r="CU137" s="214"/>
      <c r="CV137" s="214"/>
      <c r="CW137" s="214"/>
      <c r="CX137" s="214"/>
      <c r="CY137" s="214"/>
      <c r="CZ137" s="214"/>
      <c r="DA137" s="214"/>
      <c r="DB137" s="214"/>
      <c r="DC137" s="214"/>
      <c r="DD137" s="214"/>
      <c r="DE137" s="214"/>
      <c r="DF137" s="214"/>
      <c r="DG137" s="214"/>
      <c r="DH137" s="214"/>
      <c r="DI137" s="214"/>
      <c r="DJ137" s="214"/>
      <c r="DK137" s="214"/>
      <c r="DL137" s="214"/>
      <c r="DM137" s="214"/>
      <c r="DN137" s="214"/>
      <c r="DO137" s="214"/>
      <c r="DP137" s="214"/>
      <c r="DQ137" s="214"/>
      <c r="DR137" s="214"/>
      <c r="DS137" s="214"/>
      <c r="DT137" s="214"/>
      <c r="DU137" s="214"/>
      <c r="DV137" s="214"/>
      <c r="DW137" s="214"/>
      <c r="DX137" s="214"/>
      <c r="DY137" s="214"/>
      <c r="DZ137" s="214"/>
      <c r="EA137" s="214"/>
      <c r="EB137" s="214"/>
      <c r="EC137" s="214"/>
      <c r="ED137" s="214"/>
      <c r="EE137" s="214"/>
      <c r="EF137" s="214"/>
      <c r="EG137" s="214"/>
      <c r="EH137" s="214"/>
      <c r="EI137" s="214"/>
      <c r="EJ137" s="214"/>
      <c r="EK137" s="214"/>
      <c r="EL137" s="214"/>
      <c r="EM137" s="214"/>
      <c r="EN137" s="214"/>
      <c r="EO137" s="214"/>
      <c r="EP137" s="214"/>
      <c r="EQ137" s="214"/>
      <c r="ER137" s="214"/>
      <c r="ES137" s="214"/>
      <c r="ET137" s="214"/>
      <c r="EU137" s="214"/>
      <c r="EV137" s="214"/>
      <c r="EW137" s="214"/>
      <c r="EX137" s="214"/>
      <c r="EY137" s="214"/>
      <c r="EZ137" s="214"/>
      <c r="FA137" s="214"/>
      <c r="FB137" s="214"/>
      <c r="FC137" s="214"/>
      <c r="FD137" s="214"/>
      <c r="FE137" s="214"/>
      <c r="FF137" s="214"/>
      <c r="FG137" s="214"/>
      <c r="FH137" s="214"/>
      <c r="FI137" s="214"/>
      <c r="FJ137" s="214"/>
      <c r="FK137" s="214"/>
      <c r="FL137" s="214"/>
      <c r="FM137" s="214"/>
      <c r="FN137" s="214"/>
      <c r="FO137" s="214"/>
      <c r="FP137" s="214"/>
      <c r="FQ137" s="214"/>
      <c r="FR137" s="214"/>
      <c r="FS137" s="214"/>
      <c r="FT137" s="214"/>
      <c r="FU137" s="214"/>
      <c r="FV137" s="214"/>
      <c r="FW137" s="214"/>
      <c r="FX137" s="214"/>
      <c r="FY137" s="214"/>
      <c r="FZ137" s="214"/>
      <c r="GA137" s="214"/>
      <c r="GB137" s="214"/>
      <c r="GC137" s="214"/>
      <c r="GD137" s="214"/>
      <c r="GE137" s="214"/>
      <c r="GF137" s="214"/>
      <c r="GG137" s="214"/>
      <c r="GH137" s="214"/>
      <c r="GI137" s="214"/>
      <c r="GJ137" s="214"/>
      <c r="GK137" s="214"/>
      <c r="GL137" s="214"/>
      <c r="GM137" s="214"/>
      <c r="GN137" s="214"/>
      <c r="GO137" s="214"/>
      <c r="GP137" s="214"/>
      <c r="GQ137" s="214"/>
      <c r="GR137" s="214"/>
      <c r="GS137" s="214"/>
      <c r="GT137" s="214"/>
      <c r="GU137" s="214"/>
      <c r="GV137" s="214"/>
      <c r="GW137" s="214"/>
      <c r="GX137" s="214"/>
      <c r="GY137" s="214"/>
      <c r="GZ137" s="214"/>
      <c r="HA137" s="214"/>
      <c r="HB137" s="214"/>
      <c r="HC137" s="214"/>
      <c r="HD137" s="214"/>
      <c r="HE137" s="214"/>
      <c r="HF137" s="214"/>
      <c r="HG137" s="214"/>
      <c r="HH137" s="214"/>
      <c r="HI137" s="214"/>
      <c r="HJ137" s="214"/>
      <c r="HK137" s="214"/>
      <c r="HL137" s="214"/>
      <c r="HM137" s="214"/>
      <c r="HN137" s="214"/>
      <c r="HO137" s="214"/>
      <c r="HP137" s="214"/>
      <c r="HQ137" s="214"/>
      <c r="HR137" s="214"/>
      <c r="HS137" s="214"/>
      <c r="HT137" s="214"/>
      <c r="HU137" s="214"/>
      <c r="HV137" s="214"/>
      <c r="HW137" s="214"/>
      <c r="HX137" s="214"/>
      <c r="HY137" s="214"/>
      <c r="HZ137" s="214"/>
      <c r="IA137" s="214"/>
      <c r="IB137" s="214"/>
      <c r="IC137" s="214"/>
      <c r="ID137" s="214"/>
      <c r="IE137" s="214"/>
      <c r="IF137" s="214"/>
      <c r="IG137" s="214"/>
      <c r="IH137" s="214"/>
      <c r="II137" s="214"/>
      <c r="IJ137" s="214"/>
      <c r="IK137" s="214"/>
      <c r="IL137" s="214"/>
      <c r="IM137" s="214"/>
      <c r="IN137" s="214"/>
      <c r="IO137" s="214"/>
      <c r="IP137" s="214"/>
      <c r="IQ137" s="214"/>
      <c r="IR137" s="214"/>
      <c r="IS137" s="214"/>
      <c r="IT137" s="214"/>
      <c r="IU137" s="214"/>
      <c r="IV137" s="214"/>
      <c r="IW137" s="214"/>
      <c r="IX137" s="214"/>
      <c r="IY137" s="214"/>
      <c r="IZ137" s="214"/>
      <c r="JA137" s="214"/>
      <c r="JB137" s="214"/>
      <c r="JC137" s="214"/>
      <c r="JD137" s="214"/>
      <c r="JE137" s="214"/>
      <c r="JF137" s="214"/>
    </row>
    <row r="138" spans="1:266" s="297" customFormat="1" ht="14" x14ac:dyDescent="0.3">
      <c r="A138" s="235" t="s">
        <v>748</v>
      </c>
      <c r="B138" s="238">
        <v>45620</v>
      </c>
      <c r="C138" s="235" t="s">
        <v>293</v>
      </c>
      <c r="D138" s="235" t="s">
        <v>294</v>
      </c>
      <c r="E138" s="235" t="s">
        <v>749</v>
      </c>
      <c r="F138" s="235" t="s">
        <v>554</v>
      </c>
      <c r="G138" s="235" t="s">
        <v>555</v>
      </c>
      <c r="H138" s="235" t="s">
        <v>556</v>
      </c>
      <c r="I138" s="235" t="s">
        <v>287</v>
      </c>
      <c r="J138" s="235" t="s">
        <v>557</v>
      </c>
      <c r="K138" s="235" t="s">
        <v>316</v>
      </c>
      <c r="L138" s="235" t="s">
        <v>447</v>
      </c>
      <c r="M138" s="235" t="s">
        <v>289</v>
      </c>
      <c r="N138" s="235" t="s">
        <v>750</v>
      </c>
      <c r="O138" s="236">
        <v>23.95</v>
      </c>
      <c r="P138" s="235" t="s">
        <v>757</v>
      </c>
      <c r="Q138" s="235" t="s">
        <v>752</v>
      </c>
      <c r="R138" s="298"/>
      <c r="S138" s="298"/>
      <c r="T138" s="235" t="s">
        <v>291</v>
      </c>
      <c r="U138" s="235" t="s">
        <v>439</v>
      </c>
      <c r="V138" s="235" t="s">
        <v>305</v>
      </c>
      <c r="W138" s="235" t="s">
        <v>296</v>
      </c>
      <c r="X138" s="298"/>
      <c r="Y138" s="298"/>
      <c r="Z138" s="298"/>
      <c r="AA138" s="235" t="s">
        <v>752</v>
      </c>
      <c r="AB138" s="238">
        <v>45620</v>
      </c>
      <c r="AC138" s="298"/>
      <c r="AD138" s="298"/>
      <c r="AE138" s="298"/>
      <c r="AF138" s="298"/>
      <c r="AG138" s="235" t="s">
        <v>558</v>
      </c>
      <c r="AH138" s="298"/>
      <c r="AI138" s="298"/>
      <c r="AJ138" s="235" t="s">
        <v>558</v>
      </c>
      <c r="AK138" s="298"/>
      <c r="AL138" s="298"/>
      <c r="AM138" s="235" t="s">
        <v>285</v>
      </c>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4"/>
      <c r="CJ138" s="214"/>
      <c r="CK138" s="214"/>
      <c r="CL138" s="214"/>
      <c r="CM138" s="214"/>
      <c r="CN138" s="214"/>
      <c r="CO138" s="214"/>
      <c r="CP138" s="214"/>
      <c r="CQ138" s="214"/>
      <c r="CR138" s="214"/>
      <c r="CS138" s="214"/>
      <c r="CT138" s="214"/>
      <c r="CU138" s="214"/>
      <c r="CV138" s="214"/>
      <c r="CW138" s="214"/>
      <c r="CX138" s="214"/>
      <c r="CY138" s="214"/>
      <c r="CZ138" s="214"/>
      <c r="DA138" s="214"/>
      <c r="DB138" s="214"/>
      <c r="DC138" s="214"/>
      <c r="DD138" s="214"/>
      <c r="DE138" s="214"/>
      <c r="DF138" s="214"/>
      <c r="DG138" s="214"/>
      <c r="DH138" s="214"/>
      <c r="DI138" s="214"/>
      <c r="DJ138" s="214"/>
      <c r="DK138" s="214"/>
      <c r="DL138" s="214"/>
      <c r="DM138" s="214"/>
      <c r="DN138" s="214"/>
      <c r="DO138" s="214"/>
      <c r="DP138" s="214"/>
      <c r="DQ138" s="214"/>
      <c r="DR138" s="214"/>
      <c r="DS138" s="214"/>
      <c r="DT138" s="214"/>
      <c r="DU138" s="214"/>
      <c r="DV138" s="214"/>
      <c r="DW138" s="214"/>
      <c r="DX138" s="214"/>
      <c r="DY138" s="214"/>
      <c r="DZ138" s="214"/>
      <c r="EA138" s="214"/>
      <c r="EB138" s="214"/>
      <c r="EC138" s="214"/>
      <c r="ED138" s="214"/>
      <c r="EE138" s="214"/>
      <c r="EF138" s="214"/>
      <c r="EG138" s="214"/>
      <c r="EH138" s="214"/>
      <c r="EI138" s="214"/>
      <c r="EJ138" s="214"/>
      <c r="EK138" s="214"/>
      <c r="EL138" s="214"/>
      <c r="EM138" s="214"/>
      <c r="EN138" s="214"/>
      <c r="EO138" s="214"/>
      <c r="EP138" s="214"/>
      <c r="EQ138" s="214"/>
      <c r="ER138" s="214"/>
      <c r="ES138" s="214"/>
      <c r="ET138" s="214"/>
      <c r="EU138" s="214"/>
      <c r="EV138" s="214"/>
      <c r="EW138" s="214"/>
      <c r="EX138" s="214"/>
      <c r="EY138" s="214"/>
      <c r="EZ138" s="214"/>
      <c r="FA138" s="214"/>
      <c r="FB138" s="214"/>
      <c r="FC138" s="214"/>
      <c r="FD138" s="214"/>
      <c r="FE138" s="214"/>
      <c r="FF138" s="214"/>
      <c r="FG138" s="214"/>
      <c r="FH138" s="214"/>
      <c r="FI138" s="214"/>
      <c r="FJ138" s="214"/>
      <c r="FK138" s="214"/>
      <c r="FL138" s="214"/>
      <c r="FM138" s="214"/>
      <c r="FN138" s="214"/>
      <c r="FO138" s="214"/>
      <c r="FP138" s="214"/>
      <c r="FQ138" s="214"/>
      <c r="FR138" s="214"/>
      <c r="FS138" s="214"/>
      <c r="FT138" s="214"/>
      <c r="FU138" s="214"/>
      <c r="FV138" s="214"/>
      <c r="FW138" s="214"/>
      <c r="FX138" s="214"/>
      <c r="FY138" s="214"/>
      <c r="FZ138" s="214"/>
      <c r="GA138" s="214"/>
      <c r="GB138" s="214"/>
      <c r="GC138" s="214"/>
      <c r="GD138" s="214"/>
      <c r="GE138" s="214"/>
      <c r="GF138" s="214"/>
      <c r="GG138" s="214"/>
      <c r="GH138" s="214"/>
      <c r="GI138" s="214"/>
      <c r="GJ138" s="214"/>
      <c r="GK138" s="214"/>
      <c r="GL138" s="214"/>
      <c r="GM138" s="214"/>
      <c r="GN138" s="214"/>
      <c r="GO138" s="214"/>
      <c r="GP138" s="214"/>
      <c r="GQ138" s="214"/>
      <c r="GR138" s="214"/>
      <c r="GS138" s="214"/>
      <c r="GT138" s="214"/>
      <c r="GU138" s="214"/>
      <c r="GV138" s="214"/>
      <c r="GW138" s="214"/>
      <c r="GX138" s="214"/>
      <c r="GY138" s="214"/>
      <c r="GZ138" s="214"/>
      <c r="HA138" s="214"/>
      <c r="HB138" s="214"/>
      <c r="HC138" s="214"/>
      <c r="HD138" s="214"/>
      <c r="HE138" s="214"/>
      <c r="HF138" s="214"/>
      <c r="HG138" s="214"/>
      <c r="HH138" s="214"/>
      <c r="HI138" s="214"/>
      <c r="HJ138" s="214"/>
      <c r="HK138" s="214"/>
      <c r="HL138" s="214"/>
      <c r="HM138" s="214"/>
      <c r="HN138" s="214"/>
      <c r="HO138" s="214"/>
      <c r="HP138" s="214"/>
      <c r="HQ138" s="214"/>
      <c r="HR138" s="214"/>
      <c r="HS138" s="214"/>
      <c r="HT138" s="214"/>
      <c r="HU138" s="214"/>
      <c r="HV138" s="214"/>
      <c r="HW138" s="214"/>
      <c r="HX138" s="214"/>
      <c r="HY138" s="214"/>
      <c r="HZ138" s="214"/>
      <c r="IA138" s="214"/>
      <c r="IB138" s="214"/>
      <c r="IC138" s="214"/>
      <c r="ID138" s="214"/>
      <c r="IE138" s="214"/>
      <c r="IF138" s="214"/>
      <c r="IG138" s="214"/>
      <c r="IH138" s="214"/>
      <c r="II138" s="214"/>
      <c r="IJ138" s="214"/>
      <c r="IK138" s="214"/>
      <c r="IL138" s="214"/>
      <c r="IM138" s="214"/>
      <c r="IN138" s="214"/>
      <c r="IO138" s="214"/>
      <c r="IP138" s="214"/>
      <c r="IQ138" s="214"/>
      <c r="IR138" s="214"/>
      <c r="IS138" s="214"/>
      <c r="IT138" s="214"/>
      <c r="IU138" s="214"/>
      <c r="IV138" s="214"/>
      <c r="IW138" s="214"/>
      <c r="IX138" s="214"/>
      <c r="IY138" s="214"/>
      <c r="IZ138" s="214"/>
      <c r="JA138" s="214"/>
      <c r="JB138" s="214"/>
      <c r="JC138" s="214"/>
      <c r="JD138" s="214"/>
      <c r="JE138" s="214"/>
      <c r="JF138" s="214"/>
    </row>
    <row r="139" spans="1:266" s="297" customFormat="1" ht="14" x14ac:dyDescent="0.3">
      <c r="A139" s="235" t="s">
        <v>748</v>
      </c>
      <c r="B139" s="238">
        <v>45620</v>
      </c>
      <c r="C139" s="235" t="s">
        <v>293</v>
      </c>
      <c r="D139" s="235" t="s">
        <v>294</v>
      </c>
      <c r="E139" s="235" t="s">
        <v>749</v>
      </c>
      <c r="F139" s="235" t="s">
        <v>554</v>
      </c>
      <c r="G139" s="235" t="s">
        <v>555</v>
      </c>
      <c r="H139" s="235" t="s">
        <v>556</v>
      </c>
      <c r="I139" s="235" t="s">
        <v>287</v>
      </c>
      <c r="J139" s="235" t="s">
        <v>557</v>
      </c>
      <c r="K139" s="235" t="s">
        <v>316</v>
      </c>
      <c r="L139" s="235" t="s">
        <v>447</v>
      </c>
      <c r="M139" s="235" t="s">
        <v>289</v>
      </c>
      <c r="N139" s="235" t="s">
        <v>750</v>
      </c>
      <c r="O139" s="236">
        <v>271.58999999999997</v>
      </c>
      <c r="P139" s="235" t="s">
        <v>758</v>
      </c>
      <c r="Q139" s="235" t="s">
        <v>752</v>
      </c>
      <c r="R139" s="298"/>
      <c r="S139" s="298"/>
      <c r="T139" s="235" t="s">
        <v>291</v>
      </c>
      <c r="U139" s="235" t="s">
        <v>439</v>
      </c>
      <c r="V139" s="235" t="s">
        <v>305</v>
      </c>
      <c r="W139" s="235" t="s">
        <v>296</v>
      </c>
      <c r="X139" s="298"/>
      <c r="Y139" s="298"/>
      <c r="Z139" s="298"/>
      <c r="AA139" s="235" t="s">
        <v>752</v>
      </c>
      <c r="AB139" s="238">
        <v>45620</v>
      </c>
      <c r="AC139" s="298"/>
      <c r="AD139" s="298"/>
      <c r="AE139" s="298"/>
      <c r="AF139" s="298"/>
      <c r="AG139" s="235" t="s">
        <v>558</v>
      </c>
      <c r="AH139" s="298"/>
      <c r="AI139" s="298"/>
      <c r="AJ139" s="235" t="s">
        <v>558</v>
      </c>
      <c r="AK139" s="298"/>
      <c r="AL139" s="298"/>
      <c r="AM139" s="235" t="s">
        <v>285</v>
      </c>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c r="CF139" s="214"/>
      <c r="CG139" s="214"/>
      <c r="CH139" s="214"/>
      <c r="CI139" s="214"/>
      <c r="CJ139" s="214"/>
      <c r="CK139" s="214"/>
      <c r="CL139" s="214"/>
      <c r="CM139" s="214"/>
      <c r="CN139" s="214"/>
      <c r="CO139" s="214"/>
      <c r="CP139" s="214"/>
      <c r="CQ139" s="214"/>
      <c r="CR139" s="214"/>
      <c r="CS139" s="214"/>
      <c r="CT139" s="214"/>
      <c r="CU139" s="214"/>
      <c r="CV139" s="214"/>
      <c r="CW139" s="214"/>
      <c r="CX139" s="214"/>
      <c r="CY139" s="214"/>
      <c r="CZ139" s="214"/>
      <c r="DA139" s="214"/>
      <c r="DB139" s="214"/>
      <c r="DC139" s="214"/>
      <c r="DD139" s="214"/>
      <c r="DE139" s="214"/>
      <c r="DF139" s="214"/>
      <c r="DG139" s="214"/>
      <c r="DH139" s="214"/>
      <c r="DI139" s="214"/>
      <c r="DJ139" s="214"/>
      <c r="DK139" s="214"/>
      <c r="DL139" s="214"/>
      <c r="DM139" s="214"/>
      <c r="DN139" s="214"/>
      <c r="DO139" s="214"/>
      <c r="DP139" s="214"/>
      <c r="DQ139" s="214"/>
      <c r="DR139" s="214"/>
      <c r="DS139" s="214"/>
      <c r="DT139" s="214"/>
      <c r="DU139" s="214"/>
      <c r="DV139" s="214"/>
      <c r="DW139" s="214"/>
      <c r="DX139" s="214"/>
      <c r="DY139" s="214"/>
      <c r="DZ139" s="214"/>
      <c r="EA139" s="214"/>
      <c r="EB139" s="214"/>
      <c r="EC139" s="214"/>
      <c r="ED139" s="214"/>
      <c r="EE139" s="214"/>
      <c r="EF139" s="214"/>
      <c r="EG139" s="214"/>
      <c r="EH139" s="214"/>
      <c r="EI139" s="214"/>
      <c r="EJ139" s="214"/>
      <c r="EK139" s="214"/>
      <c r="EL139" s="214"/>
      <c r="EM139" s="214"/>
      <c r="EN139" s="214"/>
      <c r="EO139" s="214"/>
      <c r="EP139" s="214"/>
      <c r="EQ139" s="214"/>
      <c r="ER139" s="214"/>
      <c r="ES139" s="214"/>
      <c r="ET139" s="214"/>
      <c r="EU139" s="214"/>
      <c r="EV139" s="214"/>
      <c r="EW139" s="214"/>
      <c r="EX139" s="214"/>
      <c r="EY139" s="214"/>
      <c r="EZ139" s="214"/>
      <c r="FA139" s="214"/>
      <c r="FB139" s="214"/>
      <c r="FC139" s="214"/>
      <c r="FD139" s="214"/>
      <c r="FE139" s="214"/>
      <c r="FF139" s="214"/>
      <c r="FG139" s="214"/>
      <c r="FH139" s="214"/>
      <c r="FI139" s="214"/>
      <c r="FJ139" s="214"/>
      <c r="FK139" s="214"/>
      <c r="FL139" s="214"/>
      <c r="FM139" s="214"/>
      <c r="FN139" s="214"/>
      <c r="FO139" s="214"/>
      <c r="FP139" s="214"/>
      <c r="FQ139" s="214"/>
      <c r="FR139" s="214"/>
      <c r="FS139" s="214"/>
      <c r="FT139" s="214"/>
      <c r="FU139" s="214"/>
      <c r="FV139" s="214"/>
      <c r="FW139" s="214"/>
      <c r="FX139" s="214"/>
      <c r="FY139" s="214"/>
      <c r="FZ139" s="214"/>
      <c r="GA139" s="214"/>
      <c r="GB139" s="214"/>
      <c r="GC139" s="214"/>
      <c r="GD139" s="214"/>
      <c r="GE139" s="214"/>
      <c r="GF139" s="214"/>
      <c r="GG139" s="214"/>
      <c r="GH139" s="214"/>
      <c r="GI139" s="214"/>
      <c r="GJ139" s="214"/>
      <c r="GK139" s="214"/>
      <c r="GL139" s="214"/>
      <c r="GM139" s="214"/>
      <c r="GN139" s="214"/>
      <c r="GO139" s="214"/>
      <c r="GP139" s="214"/>
      <c r="GQ139" s="214"/>
      <c r="GR139" s="214"/>
      <c r="GS139" s="214"/>
      <c r="GT139" s="214"/>
      <c r="GU139" s="214"/>
      <c r="GV139" s="214"/>
      <c r="GW139" s="214"/>
      <c r="GX139" s="214"/>
      <c r="GY139" s="214"/>
      <c r="GZ139" s="214"/>
      <c r="HA139" s="214"/>
      <c r="HB139" s="214"/>
      <c r="HC139" s="214"/>
      <c r="HD139" s="214"/>
      <c r="HE139" s="214"/>
      <c r="HF139" s="214"/>
      <c r="HG139" s="214"/>
      <c r="HH139" s="214"/>
      <c r="HI139" s="214"/>
      <c r="HJ139" s="214"/>
      <c r="HK139" s="214"/>
      <c r="HL139" s="214"/>
      <c r="HM139" s="214"/>
      <c r="HN139" s="214"/>
      <c r="HO139" s="214"/>
      <c r="HP139" s="214"/>
      <c r="HQ139" s="214"/>
      <c r="HR139" s="214"/>
      <c r="HS139" s="214"/>
      <c r="HT139" s="214"/>
      <c r="HU139" s="214"/>
      <c r="HV139" s="214"/>
      <c r="HW139" s="214"/>
      <c r="HX139" s="214"/>
      <c r="HY139" s="214"/>
      <c r="HZ139" s="214"/>
      <c r="IA139" s="214"/>
      <c r="IB139" s="214"/>
      <c r="IC139" s="214"/>
      <c r="ID139" s="214"/>
      <c r="IE139" s="214"/>
      <c r="IF139" s="214"/>
      <c r="IG139" s="214"/>
      <c r="IH139" s="214"/>
      <c r="II139" s="214"/>
      <c r="IJ139" s="214"/>
      <c r="IK139" s="214"/>
      <c r="IL139" s="214"/>
      <c r="IM139" s="214"/>
      <c r="IN139" s="214"/>
      <c r="IO139" s="214"/>
      <c r="IP139" s="214"/>
      <c r="IQ139" s="214"/>
      <c r="IR139" s="214"/>
      <c r="IS139" s="214"/>
      <c r="IT139" s="214"/>
      <c r="IU139" s="214"/>
      <c r="IV139" s="214"/>
      <c r="IW139" s="214"/>
      <c r="IX139" s="214"/>
      <c r="IY139" s="214"/>
      <c r="IZ139" s="214"/>
      <c r="JA139" s="214"/>
      <c r="JB139" s="214"/>
      <c r="JC139" s="214"/>
      <c r="JD139" s="214"/>
      <c r="JE139" s="214"/>
      <c r="JF139" s="214"/>
    </row>
    <row r="140" spans="1:266" s="297" customFormat="1" ht="14" x14ac:dyDescent="0.3">
      <c r="A140" s="235" t="s">
        <v>748</v>
      </c>
      <c r="B140" s="238">
        <v>45620</v>
      </c>
      <c r="C140" s="235" t="s">
        <v>293</v>
      </c>
      <c r="D140" s="235" t="s">
        <v>294</v>
      </c>
      <c r="E140" s="235" t="s">
        <v>749</v>
      </c>
      <c r="F140" s="235" t="s">
        <v>554</v>
      </c>
      <c r="G140" s="235" t="s">
        <v>555</v>
      </c>
      <c r="H140" s="235" t="s">
        <v>556</v>
      </c>
      <c r="I140" s="235" t="s">
        <v>287</v>
      </c>
      <c r="J140" s="235" t="s">
        <v>557</v>
      </c>
      <c r="K140" s="235" t="s">
        <v>316</v>
      </c>
      <c r="L140" s="235" t="s">
        <v>447</v>
      </c>
      <c r="M140" s="235" t="s">
        <v>289</v>
      </c>
      <c r="N140" s="235" t="s">
        <v>750</v>
      </c>
      <c r="O140" s="236">
        <v>500.6</v>
      </c>
      <c r="P140" s="235" t="s">
        <v>759</v>
      </c>
      <c r="Q140" s="235" t="s">
        <v>752</v>
      </c>
      <c r="R140" s="298"/>
      <c r="S140" s="298"/>
      <c r="T140" s="235" t="s">
        <v>291</v>
      </c>
      <c r="U140" s="235" t="s">
        <v>439</v>
      </c>
      <c r="V140" s="235" t="s">
        <v>305</v>
      </c>
      <c r="W140" s="235" t="s">
        <v>296</v>
      </c>
      <c r="X140" s="298"/>
      <c r="Y140" s="298"/>
      <c r="Z140" s="298"/>
      <c r="AA140" s="235" t="s">
        <v>752</v>
      </c>
      <c r="AB140" s="238">
        <v>45620</v>
      </c>
      <c r="AC140" s="298"/>
      <c r="AD140" s="298"/>
      <c r="AE140" s="298"/>
      <c r="AF140" s="298"/>
      <c r="AG140" s="235" t="s">
        <v>558</v>
      </c>
      <c r="AH140" s="298"/>
      <c r="AI140" s="298"/>
      <c r="AJ140" s="235" t="s">
        <v>558</v>
      </c>
      <c r="AK140" s="298"/>
      <c r="AL140" s="298"/>
      <c r="AM140" s="235" t="s">
        <v>285</v>
      </c>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c r="BI140" s="214"/>
      <c r="BJ140" s="214"/>
      <c r="BK140" s="214"/>
      <c r="BL140" s="214"/>
      <c r="BM140" s="214"/>
      <c r="BN140" s="214"/>
      <c r="BO140" s="214"/>
      <c r="BP140" s="214"/>
      <c r="BQ140" s="214"/>
      <c r="BR140" s="214"/>
      <c r="BS140" s="214"/>
      <c r="BT140" s="214"/>
      <c r="BU140" s="214"/>
      <c r="BV140" s="214"/>
      <c r="BW140" s="214"/>
      <c r="BX140" s="214"/>
      <c r="BY140" s="214"/>
      <c r="BZ140" s="214"/>
      <c r="CA140" s="214"/>
      <c r="CB140" s="214"/>
      <c r="CC140" s="214"/>
      <c r="CD140" s="214"/>
      <c r="CE140" s="214"/>
      <c r="CF140" s="214"/>
      <c r="CG140" s="214"/>
      <c r="CH140" s="214"/>
      <c r="CI140" s="214"/>
      <c r="CJ140" s="214"/>
      <c r="CK140" s="214"/>
      <c r="CL140" s="214"/>
      <c r="CM140" s="214"/>
      <c r="CN140" s="214"/>
      <c r="CO140" s="214"/>
      <c r="CP140" s="214"/>
      <c r="CQ140" s="214"/>
      <c r="CR140" s="214"/>
      <c r="CS140" s="214"/>
      <c r="CT140" s="214"/>
      <c r="CU140" s="214"/>
      <c r="CV140" s="214"/>
      <c r="CW140" s="214"/>
      <c r="CX140" s="214"/>
      <c r="CY140" s="214"/>
      <c r="CZ140" s="214"/>
      <c r="DA140" s="214"/>
      <c r="DB140" s="214"/>
      <c r="DC140" s="214"/>
      <c r="DD140" s="214"/>
      <c r="DE140" s="214"/>
      <c r="DF140" s="214"/>
      <c r="DG140" s="214"/>
      <c r="DH140" s="214"/>
      <c r="DI140" s="214"/>
      <c r="DJ140" s="214"/>
      <c r="DK140" s="214"/>
      <c r="DL140" s="214"/>
      <c r="DM140" s="214"/>
      <c r="DN140" s="214"/>
      <c r="DO140" s="214"/>
      <c r="DP140" s="214"/>
      <c r="DQ140" s="214"/>
      <c r="DR140" s="214"/>
      <c r="DS140" s="214"/>
      <c r="DT140" s="214"/>
      <c r="DU140" s="214"/>
      <c r="DV140" s="214"/>
      <c r="DW140" s="214"/>
      <c r="DX140" s="214"/>
      <c r="DY140" s="214"/>
      <c r="DZ140" s="214"/>
      <c r="EA140" s="214"/>
      <c r="EB140" s="214"/>
      <c r="EC140" s="214"/>
      <c r="ED140" s="214"/>
      <c r="EE140" s="214"/>
      <c r="EF140" s="214"/>
      <c r="EG140" s="214"/>
      <c r="EH140" s="214"/>
      <c r="EI140" s="214"/>
      <c r="EJ140" s="214"/>
      <c r="EK140" s="214"/>
      <c r="EL140" s="214"/>
      <c r="EM140" s="214"/>
      <c r="EN140" s="214"/>
      <c r="EO140" s="214"/>
      <c r="EP140" s="214"/>
      <c r="EQ140" s="214"/>
      <c r="ER140" s="214"/>
      <c r="ES140" s="214"/>
      <c r="ET140" s="214"/>
      <c r="EU140" s="214"/>
      <c r="EV140" s="214"/>
      <c r="EW140" s="214"/>
      <c r="EX140" s="214"/>
      <c r="EY140" s="214"/>
      <c r="EZ140" s="214"/>
      <c r="FA140" s="214"/>
      <c r="FB140" s="214"/>
      <c r="FC140" s="214"/>
      <c r="FD140" s="214"/>
      <c r="FE140" s="214"/>
      <c r="FF140" s="214"/>
      <c r="FG140" s="214"/>
      <c r="FH140" s="214"/>
      <c r="FI140" s="214"/>
      <c r="FJ140" s="214"/>
      <c r="FK140" s="214"/>
      <c r="FL140" s="214"/>
      <c r="FM140" s="214"/>
      <c r="FN140" s="214"/>
      <c r="FO140" s="214"/>
      <c r="FP140" s="214"/>
      <c r="FQ140" s="214"/>
      <c r="FR140" s="214"/>
      <c r="FS140" s="214"/>
      <c r="FT140" s="214"/>
      <c r="FU140" s="214"/>
      <c r="FV140" s="214"/>
      <c r="FW140" s="214"/>
      <c r="FX140" s="214"/>
      <c r="FY140" s="214"/>
      <c r="FZ140" s="214"/>
      <c r="GA140" s="214"/>
      <c r="GB140" s="214"/>
      <c r="GC140" s="214"/>
      <c r="GD140" s="214"/>
      <c r="GE140" s="214"/>
      <c r="GF140" s="214"/>
      <c r="GG140" s="214"/>
      <c r="GH140" s="214"/>
      <c r="GI140" s="214"/>
      <c r="GJ140" s="214"/>
      <c r="GK140" s="214"/>
      <c r="GL140" s="214"/>
      <c r="GM140" s="214"/>
      <c r="GN140" s="214"/>
      <c r="GO140" s="214"/>
      <c r="GP140" s="214"/>
      <c r="GQ140" s="214"/>
      <c r="GR140" s="214"/>
      <c r="GS140" s="214"/>
      <c r="GT140" s="214"/>
      <c r="GU140" s="214"/>
      <c r="GV140" s="214"/>
      <c r="GW140" s="214"/>
      <c r="GX140" s="214"/>
      <c r="GY140" s="214"/>
      <c r="GZ140" s="214"/>
      <c r="HA140" s="214"/>
      <c r="HB140" s="214"/>
      <c r="HC140" s="214"/>
      <c r="HD140" s="214"/>
      <c r="HE140" s="214"/>
      <c r="HF140" s="214"/>
      <c r="HG140" s="214"/>
      <c r="HH140" s="214"/>
      <c r="HI140" s="214"/>
      <c r="HJ140" s="214"/>
      <c r="HK140" s="214"/>
      <c r="HL140" s="214"/>
      <c r="HM140" s="214"/>
      <c r="HN140" s="214"/>
      <c r="HO140" s="214"/>
      <c r="HP140" s="214"/>
      <c r="HQ140" s="214"/>
      <c r="HR140" s="214"/>
      <c r="HS140" s="214"/>
      <c r="HT140" s="214"/>
      <c r="HU140" s="214"/>
      <c r="HV140" s="214"/>
      <c r="HW140" s="214"/>
      <c r="HX140" s="214"/>
      <c r="HY140" s="214"/>
      <c r="HZ140" s="214"/>
      <c r="IA140" s="214"/>
      <c r="IB140" s="214"/>
      <c r="IC140" s="214"/>
      <c r="ID140" s="214"/>
      <c r="IE140" s="214"/>
      <c r="IF140" s="214"/>
      <c r="IG140" s="214"/>
      <c r="IH140" s="214"/>
      <c r="II140" s="214"/>
      <c r="IJ140" s="214"/>
      <c r="IK140" s="214"/>
      <c r="IL140" s="214"/>
      <c r="IM140" s="214"/>
      <c r="IN140" s="214"/>
      <c r="IO140" s="214"/>
      <c r="IP140" s="214"/>
      <c r="IQ140" s="214"/>
      <c r="IR140" s="214"/>
      <c r="IS140" s="214"/>
      <c r="IT140" s="214"/>
      <c r="IU140" s="214"/>
      <c r="IV140" s="214"/>
      <c r="IW140" s="214"/>
      <c r="IX140" s="214"/>
      <c r="IY140" s="214"/>
      <c r="IZ140" s="214"/>
      <c r="JA140" s="214"/>
      <c r="JB140" s="214"/>
      <c r="JC140" s="214"/>
      <c r="JD140" s="214"/>
      <c r="JE140" s="214"/>
      <c r="JF140" s="214"/>
    </row>
    <row r="141" spans="1:266" s="297" customFormat="1" ht="14" x14ac:dyDescent="0.3">
      <c r="A141" s="235" t="s">
        <v>748</v>
      </c>
      <c r="B141" s="238">
        <v>45620</v>
      </c>
      <c r="C141" s="235" t="s">
        <v>293</v>
      </c>
      <c r="D141" s="235" t="s">
        <v>294</v>
      </c>
      <c r="E141" s="235" t="s">
        <v>749</v>
      </c>
      <c r="F141" s="235" t="s">
        <v>554</v>
      </c>
      <c r="G141" s="235" t="s">
        <v>555</v>
      </c>
      <c r="H141" s="235" t="s">
        <v>556</v>
      </c>
      <c r="I141" s="235" t="s">
        <v>287</v>
      </c>
      <c r="J141" s="235" t="s">
        <v>557</v>
      </c>
      <c r="K141" s="235" t="s">
        <v>316</v>
      </c>
      <c r="L141" s="235" t="s">
        <v>447</v>
      </c>
      <c r="M141" s="235" t="s">
        <v>289</v>
      </c>
      <c r="N141" s="235" t="s">
        <v>750</v>
      </c>
      <c r="O141" s="236">
        <v>573.54999999999995</v>
      </c>
      <c r="P141" s="235" t="s">
        <v>760</v>
      </c>
      <c r="Q141" s="235" t="s">
        <v>752</v>
      </c>
      <c r="R141" s="298"/>
      <c r="S141" s="298"/>
      <c r="T141" s="235" t="s">
        <v>291</v>
      </c>
      <c r="U141" s="235" t="s">
        <v>439</v>
      </c>
      <c r="V141" s="235" t="s">
        <v>305</v>
      </c>
      <c r="W141" s="235" t="s">
        <v>296</v>
      </c>
      <c r="X141" s="298"/>
      <c r="Y141" s="298"/>
      <c r="Z141" s="298"/>
      <c r="AA141" s="235" t="s">
        <v>752</v>
      </c>
      <c r="AB141" s="238">
        <v>45620</v>
      </c>
      <c r="AC141" s="298"/>
      <c r="AD141" s="298"/>
      <c r="AE141" s="298"/>
      <c r="AF141" s="298"/>
      <c r="AG141" s="235" t="s">
        <v>558</v>
      </c>
      <c r="AH141" s="298"/>
      <c r="AI141" s="298"/>
      <c r="AJ141" s="235" t="s">
        <v>558</v>
      </c>
      <c r="AK141" s="298"/>
      <c r="AL141" s="298"/>
      <c r="AM141" s="235" t="s">
        <v>285</v>
      </c>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c r="BI141" s="214"/>
      <c r="BJ141" s="214"/>
      <c r="BK141" s="214"/>
      <c r="BL141" s="214"/>
      <c r="BM141" s="214"/>
      <c r="BN141" s="214"/>
      <c r="BO141" s="214"/>
      <c r="BP141" s="214"/>
      <c r="BQ141" s="214"/>
      <c r="BR141" s="214"/>
      <c r="BS141" s="214"/>
      <c r="BT141" s="214"/>
      <c r="BU141" s="214"/>
      <c r="BV141" s="214"/>
      <c r="BW141" s="214"/>
      <c r="BX141" s="214"/>
      <c r="BY141" s="214"/>
      <c r="BZ141" s="214"/>
      <c r="CA141" s="214"/>
      <c r="CB141" s="214"/>
      <c r="CC141" s="214"/>
      <c r="CD141" s="214"/>
      <c r="CE141" s="214"/>
      <c r="CF141" s="214"/>
      <c r="CG141" s="214"/>
      <c r="CH141" s="214"/>
      <c r="CI141" s="214"/>
      <c r="CJ141" s="214"/>
      <c r="CK141" s="214"/>
      <c r="CL141" s="214"/>
      <c r="CM141" s="214"/>
      <c r="CN141" s="214"/>
      <c r="CO141" s="214"/>
      <c r="CP141" s="214"/>
      <c r="CQ141" s="214"/>
      <c r="CR141" s="214"/>
      <c r="CS141" s="214"/>
      <c r="CT141" s="214"/>
      <c r="CU141" s="214"/>
      <c r="CV141" s="214"/>
      <c r="CW141" s="214"/>
      <c r="CX141" s="214"/>
      <c r="CY141" s="214"/>
      <c r="CZ141" s="214"/>
      <c r="DA141" s="214"/>
      <c r="DB141" s="214"/>
      <c r="DC141" s="214"/>
      <c r="DD141" s="214"/>
      <c r="DE141" s="214"/>
      <c r="DF141" s="214"/>
      <c r="DG141" s="214"/>
      <c r="DH141" s="214"/>
      <c r="DI141" s="214"/>
      <c r="DJ141" s="214"/>
      <c r="DK141" s="214"/>
      <c r="DL141" s="214"/>
      <c r="DM141" s="214"/>
      <c r="DN141" s="214"/>
      <c r="DO141" s="214"/>
      <c r="DP141" s="214"/>
      <c r="DQ141" s="214"/>
      <c r="DR141" s="214"/>
      <c r="DS141" s="214"/>
      <c r="DT141" s="214"/>
      <c r="DU141" s="214"/>
      <c r="DV141" s="214"/>
      <c r="DW141" s="214"/>
      <c r="DX141" s="214"/>
      <c r="DY141" s="214"/>
      <c r="DZ141" s="214"/>
      <c r="EA141" s="214"/>
      <c r="EB141" s="214"/>
      <c r="EC141" s="214"/>
      <c r="ED141" s="214"/>
      <c r="EE141" s="214"/>
      <c r="EF141" s="214"/>
      <c r="EG141" s="214"/>
      <c r="EH141" s="214"/>
      <c r="EI141" s="214"/>
      <c r="EJ141" s="214"/>
      <c r="EK141" s="214"/>
      <c r="EL141" s="214"/>
      <c r="EM141" s="214"/>
      <c r="EN141" s="214"/>
      <c r="EO141" s="214"/>
      <c r="EP141" s="214"/>
      <c r="EQ141" s="214"/>
      <c r="ER141" s="214"/>
      <c r="ES141" s="214"/>
      <c r="ET141" s="214"/>
      <c r="EU141" s="214"/>
      <c r="EV141" s="214"/>
      <c r="EW141" s="214"/>
      <c r="EX141" s="214"/>
      <c r="EY141" s="214"/>
      <c r="EZ141" s="214"/>
      <c r="FA141" s="214"/>
      <c r="FB141" s="214"/>
      <c r="FC141" s="214"/>
      <c r="FD141" s="214"/>
      <c r="FE141" s="214"/>
      <c r="FF141" s="214"/>
      <c r="FG141" s="214"/>
      <c r="FH141" s="214"/>
      <c r="FI141" s="214"/>
      <c r="FJ141" s="214"/>
      <c r="FK141" s="214"/>
      <c r="FL141" s="214"/>
      <c r="FM141" s="214"/>
      <c r="FN141" s="214"/>
      <c r="FO141" s="214"/>
      <c r="FP141" s="214"/>
      <c r="FQ141" s="214"/>
      <c r="FR141" s="214"/>
      <c r="FS141" s="214"/>
      <c r="FT141" s="214"/>
      <c r="FU141" s="214"/>
      <c r="FV141" s="214"/>
      <c r="FW141" s="214"/>
      <c r="FX141" s="214"/>
      <c r="FY141" s="214"/>
      <c r="FZ141" s="214"/>
      <c r="GA141" s="214"/>
      <c r="GB141" s="214"/>
      <c r="GC141" s="214"/>
      <c r="GD141" s="214"/>
      <c r="GE141" s="214"/>
      <c r="GF141" s="214"/>
      <c r="GG141" s="214"/>
      <c r="GH141" s="214"/>
      <c r="GI141" s="214"/>
      <c r="GJ141" s="214"/>
      <c r="GK141" s="214"/>
      <c r="GL141" s="214"/>
      <c r="GM141" s="214"/>
      <c r="GN141" s="214"/>
      <c r="GO141" s="214"/>
      <c r="GP141" s="214"/>
      <c r="GQ141" s="214"/>
      <c r="GR141" s="214"/>
      <c r="GS141" s="214"/>
      <c r="GT141" s="214"/>
      <c r="GU141" s="214"/>
      <c r="GV141" s="214"/>
      <c r="GW141" s="214"/>
      <c r="GX141" s="214"/>
      <c r="GY141" s="214"/>
      <c r="GZ141" s="214"/>
      <c r="HA141" s="214"/>
      <c r="HB141" s="214"/>
      <c r="HC141" s="214"/>
      <c r="HD141" s="214"/>
      <c r="HE141" s="214"/>
      <c r="HF141" s="214"/>
      <c r="HG141" s="214"/>
      <c r="HH141" s="214"/>
      <c r="HI141" s="214"/>
      <c r="HJ141" s="214"/>
      <c r="HK141" s="214"/>
      <c r="HL141" s="214"/>
      <c r="HM141" s="214"/>
      <c r="HN141" s="214"/>
      <c r="HO141" s="214"/>
      <c r="HP141" s="214"/>
      <c r="HQ141" s="214"/>
      <c r="HR141" s="214"/>
      <c r="HS141" s="214"/>
      <c r="HT141" s="214"/>
      <c r="HU141" s="214"/>
      <c r="HV141" s="214"/>
      <c r="HW141" s="214"/>
      <c r="HX141" s="214"/>
      <c r="HY141" s="214"/>
      <c r="HZ141" s="214"/>
      <c r="IA141" s="214"/>
      <c r="IB141" s="214"/>
      <c r="IC141" s="214"/>
      <c r="ID141" s="214"/>
      <c r="IE141" s="214"/>
      <c r="IF141" s="214"/>
      <c r="IG141" s="214"/>
      <c r="IH141" s="214"/>
      <c r="II141" s="214"/>
      <c r="IJ141" s="214"/>
      <c r="IK141" s="214"/>
      <c r="IL141" s="214"/>
      <c r="IM141" s="214"/>
      <c r="IN141" s="214"/>
      <c r="IO141" s="214"/>
      <c r="IP141" s="214"/>
      <c r="IQ141" s="214"/>
      <c r="IR141" s="214"/>
      <c r="IS141" s="214"/>
      <c r="IT141" s="214"/>
      <c r="IU141" s="214"/>
      <c r="IV141" s="214"/>
      <c r="IW141" s="214"/>
      <c r="IX141" s="214"/>
      <c r="IY141" s="214"/>
      <c r="IZ141" s="214"/>
      <c r="JA141" s="214"/>
      <c r="JB141" s="214"/>
      <c r="JC141" s="214"/>
      <c r="JD141" s="214"/>
      <c r="JE141" s="214"/>
      <c r="JF141" s="214"/>
    </row>
    <row r="142" spans="1:266" s="297" customFormat="1" ht="14" x14ac:dyDescent="0.3">
      <c r="A142" s="235" t="s">
        <v>748</v>
      </c>
      <c r="B142" s="238">
        <v>45620</v>
      </c>
      <c r="C142" s="235" t="s">
        <v>293</v>
      </c>
      <c r="D142" s="235" t="s">
        <v>294</v>
      </c>
      <c r="E142" s="235" t="s">
        <v>749</v>
      </c>
      <c r="F142" s="235" t="s">
        <v>554</v>
      </c>
      <c r="G142" s="235" t="s">
        <v>555</v>
      </c>
      <c r="H142" s="235" t="s">
        <v>556</v>
      </c>
      <c r="I142" s="235" t="s">
        <v>287</v>
      </c>
      <c r="J142" s="235" t="s">
        <v>557</v>
      </c>
      <c r="K142" s="235" t="s">
        <v>316</v>
      </c>
      <c r="L142" s="235" t="s">
        <v>447</v>
      </c>
      <c r="M142" s="235" t="s">
        <v>289</v>
      </c>
      <c r="N142" s="235" t="s">
        <v>750</v>
      </c>
      <c r="O142" s="236">
        <v>678.2</v>
      </c>
      <c r="P142" s="235" t="s">
        <v>761</v>
      </c>
      <c r="Q142" s="235" t="s">
        <v>752</v>
      </c>
      <c r="R142" s="298"/>
      <c r="S142" s="298"/>
      <c r="T142" s="235" t="s">
        <v>291</v>
      </c>
      <c r="U142" s="235" t="s">
        <v>439</v>
      </c>
      <c r="V142" s="235" t="s">
        <v>305</v>
      </c>
      <c r="W142" s="235" t="s">
        <v>296</v>
      </c>
      <c r="X142" s="298"/>
      <c r="Y142" s="298"/>
      <c r="Z142" s="298"/>
      <c r="AA142" s="235" t="s">
        <v>752</v>
      </c>
      <c r="AB142" s="238">
        <v>45620</v>
      </c>
      <c r="AC142" s="298"/>
      <c r="AD142" s="298"/>
      <c r="AE142" s="298"/>
      <c r="AF142" s="298"/>
      <c r="AG142" s="235" t="s">
        <v>558</v>
      </c>
      <c r="AH142" s="298"/>
      <c r="AI142" s="298"/>
      <c r="AJ142" s="235" t="s">
        <v>558</v>
      </c>
      <c r="AK142" s="298"/>
      <c r="AL142" s="298"/>
      <c r="AM142" s="235" t="s">
        <v>285</v>
      </c>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c r="BI142" s="214"/>
      <c r="BJ142" s="214"/>
      <c r="BK142" s="214"/>
      <c r="BL142" s="214"/>
      <c r="BM142" s="214"/>
      <c r="BN142" s="214"/>
      <c r="BO142" s="214"/>
      <c r="BP142" s="214"/>
      <c r="BQ142" s="214"/>
      <c r="BR142" s="214"/>
      <c r="BS142" s="214"/>
      <c r="BT142" s="214"/>
      <c r="BU142" s="214"/>
      <c r="BV142" s="214"/>
      <c r="BW142" s="214"/>
      <c r="BX142" s="214"/>
      <c r="BY142" s="214"/>
      <c r="BZ142" s="214"/>
      <c r="CA142" s="214"/>
      <c r="CB142" s="214"/>
      <c r="CC142" s="214"/>
      <c r="CD142" s="214"/>
      <c r="CE142" s="214"/>
      <c r="CF142" s="214"/>
      <c r="CG142" s="214"/>
      <c r="CH142" s="214"/>
      <c r="CI142" s="214"/>
      <c r="CJ142" s="214"/>
      <c r="CK142" s="214"/>
      <c r="CL142" s="214"/>
      <c r="CM142" s="214"/>
      <c r="CN142" s="214"/>
      <c r="CO142" s="214"/>
      <c r="CP142" s="214"/>
      <c r="CQ142" s="214"/>
      <c r="CR142" s="214"/>
      <c r="CS142" s="214"/>
      <c r="CT142" s="214"/>
      <c r="CU142" s="214"/>
      <c r="CV142" s="214"/>
      <c r="CW142" s="214"/>
      <c r="CX142" s="214"/>
      <c r="CY142" s="214"/>
      <c r="CZ142" s="214"/>
      <c r="DA142" s="214"/>
      <c r="DB142" s="214"/>
      <c r="DC142" s="214"/>
      <c r="DD142" s="214"/>
      <c r="DE142" s="214"/>
      <c r="DF142" s="214"/>
      <c r="DG142" s="214"/>
      <c r="DH142" s="214"/>
      <c r="DI142" s="214"/>
      <c r="DJ142" s="214"/>
      <c r="DK142" s="214"/>
      <c r="DL142" s="214"/>
      <c r="DM142" s="214"/>
      <c r="DN142" s="214"/>
      <c r="DO142" s="214"/>
      <c r="DP142" s="214"/>
      <c r="DQ142" s="214"/>
      <c r="DR142" s="214"/>
      <c r="DS142" s="214"/>
      <c r="DT142" s="214"/>
      <c r="DU142" s="214"/>
      <c r="DV142" s="214"/>
      <c r="DW142" s="214"/>
      <c r="DX142" s="214"/>
      <c r="DY142" s="214"/>
      <c r="DZ142" s="214"/>
      <c r="EA142" s="214"/>
      <c r="EB142" s="214"/>
      <c r="EC142" s="214"/>
      <c r="ED142" s="214"/>
      <c r="EE142" s="214"/>
      <c r="EF142" s="214"/>
      <c r="EG142" s="214"/>
      <c r="EH142" s="214"/>
      <c r="EI142" s="214"/>
      <c r="EJ142" s="214"/>
      <c r="EK142" s="214"/>
      <c r="EL142" s="214"/>
      <c r="EM142" s="214"/>
      <c r="EN142" s="214"/>
      <c r="EO142" s="214"/>
      <c r="EP142" s="214"/>
      <c r="EQ142" s="214"/>
      <c r="ER142" s="214"/>
      <c r="ES142" s="214"/>
      <c r="ET142" s="214"/>
      <c r="EU142" s="214"/>
      <c r="EV142" s="214"/>
      <c r="EW142" s="214"/>
      <c r="EX142" s="214"/>
      <c r="EY142" s="214"/>
      <c r="EZ142" s="214"/>
      <c r="FA142" s="214"/>
      <c r="FB142" s="214"/>
      <c r="FC142" s="214"/>
      <c r="FD142" s="214"/>
      <c r="FE142" s="214"/>
      <c r="FF142" s="214"/>
      <c r="FG142" s="214"/>
      <c r="FH142" s="214"/>
      <c r="FI142" s="214"/>
      <c r="FJ142" s="214"/>
      <c r="FK142" s="214"/>
      <c r="FL142" s="214"/>
      <c r="FM142" s="214"/>
      <c r="FN142" s="214"/>
      <c r="FO142" s="214"/>
      <c r="FP142" s="214"/>
      <c r="FQ142" s="214"/>
      <c r="FR142" s="214"/>
      <c r="FS142" s="214"/>
      <c r="FT142" s="214"/>
      <c r="FU142" s="214"/>
      <c r="FV142" s="214"/>
      <c r="FW142" s="214"/>
      <c r="FX142" s="214"/>
      <c r="FY142" s="214"/>
      <c r="FZ142" s="214"/>
      <c r="GA142" s="214"/>
      <c r="GB142" s="214"/>
      <c r="GC142" s="214"/>
      <c r="GD142" s="214"/>
      <c r="GE142" s="214"/>
      <c r="GF142" s="214"/>
      <c r="GG142" s="214"/>
      <c r="GH142" s="214"/>
      <c r="GI142" s="214"/>
      <c r="GJ142" s="214"/>
      <c r="GK142" s="214"/>
      <c r="GL142" s="214"/>
      <c r="GM142" s="214"/>
      <c r="GN142" s="214"/>
      <c r="GO142" s="214"/>
      <c r="GP142" s="214"/>
      <c r="GQ142" s="214"/>
      <c r="GR142" s="214"/>
      <c r="GS142" s="214"/>
      <c r="GT142" s="214"/>
      <c r="GU142" s="214"/>
      <c r="GV142" s="214"/>
      <c r="GW142" s="214"/>
      <c r="GX142" s="214"/>
      <c r="GY142" s="214"/>
      <c r="GZ142" s="214"/>
      <c r="HA142" s="214"/>
      <c r="HB142" s="214"/>
      <c r="HC142" s="214"/>
      <c r="HD142" s="214"/>
      <c r="HE142" s="214"/>
      <c r="HF142" s="214"/>
      <c r="HG142" s="214"/>
      <c r="HH142" s="214"/>
      <c r="HI142" s="214"/>
      <c r="HJ142" s="214"/>
      <c r="HK142" s="214"/>
      <c r="HL142" s="214"/>
      <c r="HM142" s="214"/>
      <c r="HN142" s="214"/>
      <c r="HO142" s="214"/>
      <c r="HP142" s="214"/>
      <c r="HQ142" s="214"/>
      <c r="HR142" s="214"/>
      <c r="HS142" s="214"/>
      <c r="HT142" s="214"/>
      <c r="HU142" s="214"/>
      <c r="HV142" s="214"/>
      <c r="HW142" s="214"/>
      <c r="HX142" s="214"/>
      <c r="HY142" s="214"/>
      <c r="HZ142" s="214"/>
      <c r="IA142" s="214"/>
      <c r="IB142" s="214"/>
      <c r="IC142" s="214"/>
      <c r="ID142" s="214"/>
      <c r="IE142" s="214"/>
      <c r="IF142" s="214"/>
      <c r="IG142" s="214"/>
      <c r="IH142" s="214"/>
      <c r="II142" s="214"/>
      <c r="IJ142" s="214"/>
      <c r="IK142" s="214"/>
      <c r="IL142" s="214"/>
      <c r="IM142" s="214"/>
      <c r="IN142" s="214"/>
      <c r="IO142" s="214"/>
      <c r="IP142" s="214"/>
      <c r="IQ142" s="214"/>
      <c r="IR142" s="214"/>
      <c r="IS142" s="214"/>
      <c r="IT142" s="214"/>
      <c r="IU142" s="214"/>
      <c r="IV142" s="214"/>
      <c r="IW142" s="214"/>
      <c r="IX142" s="214"/>
      <c r="IY142" s="214"/>
      <c r="IZ142" s="214"/>
      <c r="JA142" s="214"/>
      <c r="JB142" s="214"/>
      <c r="JC142" s="214"/>
      <c r="JD142" s="214"/>
      <c r="JE142" s="214"/>
      <c r="JF142" s="214"/>
    </row>
    <row r="143" spans="1:266" s="297" customFormat="1" ht="14" x14ac:dyDescent="0.3">
      <c r="A143" s="235" t="s">
        <v>748</v>
      </c>
      <c r="B143" s="238">
        <v>45620</v>
      </c>
      <c r="C143" s="235" t="s">
        <v>293</v>
      </c>
      <c r="D143" s="235" t="s">
        <v>294</v>
      </c>
      <c r="E143" s="235" t="s">
        <v>749</v>
      </c>
      <c r="F143" s="235" t="s">
        <v>554</v>
      </c>
      <c r="G143" s="235" t="s">
        <v>555</v>
      </c>
      <c r="H143" s="235" t="s">
        <v>556</v>
      </c>
      <c r="I143" s="235" t="s">
        <v>287</v>
      </c>
      <c r="J143" s="235" t="s">
        <v>557</v>
      </c>
      <c r="K143" s="235" t="s">
        <v>316</v>
      </c>
      <c r="L143" s="235" t="s">
        <v>447</v>
      </c>
      <c r="M143" s="235" t="s">
        <v>289</v>
      </c>
      <c r="N143" s="235" t="s">
        <v>750</v>
      </c>
      <c r="O143" s="236">
        <v>-114.83</v>
      </c>
      <c r="P143" s="235" t="s">
        <v>762</v>
      </c>
      <c r="Q143" s="235" t="s">
        <v>752</v>
      </c>
      <c r="R143" s="298"/>
      <c r="S143" s="298"/>
      <c r="T143" s="235" t="s">
        <v>291</v>
      </c>
      <c r="U143" s="235" t="s">
        <v>439</v>
      </c>
      <c r="V143" s="235" t="s">
        <v>305</v>
      </c>
      <c r="W143" s="235" t="s">
        <v>296</v>
      </c>
      <c r="X143" s="298"/>
      <c r="Y143" s="298"/>
      <c r="Z143" s="298"/>
      <c r="AA143" s="235" t="s">
        <v>752</v>
      </c>
      <c r="AB143" s="238">
        <v>45620</v>
      </c>
      <c r="AC143" s="298"/>
      <c r="AD143" s="298"/>
      <c r="AE143" s="298"/>
      <c r="AF143" s="298"/>
      <c r="AG143" s="235" t="s">
        <v>558</v>
      </c>
      <c r="AH143" s="298"/>
      <c r="AI143" s="298"/>
      <c r="AJ143" s="235" t="s">
        <v>558</v>
      </c>
      <c r="AK143" s="298"/>
      <c r="AL143" s="298"/>
      <c r="AM143" s="235" t="s">
        <v>285</v>
      </c>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214"/>
      <c r="CI143" s="214"/>
      <c r="CJ143" s="214"/>
      <c r="CK143" s="214"/>
      <c r="CL143" s="214"/>
      <c r="CM143" s="214"/>
      <c r="CN143" s="214"/>
      <c r="CO143" s="214"/>
      <c r="CP143" s="214"/>
      <c r="CQ143" s="214"/>
      <c r="CR143" s="214"/>
      <c r="CS143" s="214"/>
      <c r="CT143" s="214"/>
      <c r="CU143" s="214"/>
      <c r="CV143" s="214"/>
      <c r="CW143" s="214"/>
      <c r="CX143" s="214"/>
      <c r="CY143" s="214"/>
      <c r="CZ143" s="214"/>
      <c r="DA143" s="214"/>
      <c r="DB143" s="214"/>
      <c r="DC143" s="214"/>
      <c r="DD143" s="214"/>
      <c r="DE143" s="214"/>
      <c r="DF143" s="214"/>
      <c r="DG143" s="214"/>
      <c r="DH143" s="214"/>
      <c r="DI143" s="214"/>
      <c r="DJ143" s="214"/>
      <c r="DK143" s="214"/>
      <c r="DL143" s="214"/>
      <c r="DM143" s="214"/>
      <c r="DN143" s="214"/>
      <c r="DO143" s="214"/>
      <c r="DP143" s="214"/>
      <c r="DQ143" s="214"/>
      <c r="DR143" s="214"/>
      <c r="DS143" s="214"/>
      <c r="DT143" s="214"/>
      <c r="DU143" s="214"/>
      <c r="DV143" s="214"/>
      <c r="DW143" s="214"/>
      <c r="DX143" s="214"/>
      <c r="DY143" s="214"/>
      <c r="DZ143" s="214"/>
      <c r="EA143" s="214"/>
      <c r="EB143" s="214"/>
      <c r="EC143" s="214"/>
      <c r="ED143" s="214"/>
      <c r="EE143" s="214"/>
      <c r="EF143" s="214"/>
      <c r="EG143" s="214"/>
      <c r="EH143" s="214"/>
      <c r="EI143" s="214"/>
      <c r="EJ143" s="214"/>
      <c r="EK143" s="214"/>
      <c r="EL143" s="214"/>
      <c r="EM143" s="214"/>
      <c r="EN143" s="214"/>
      <c r="EO143" s="214"/>
      <c r="EP143" s="214"/>
      <c r="EQ143" s="214"/>
      <c r="ER143" s="214"/>
      <c r="ES143" s="214"/>
      <c r="ET143" s="214"/>
      <c r="EU143" s="214"/>
      <c r="EV143" s="214"/>
      <c r="EW143" s="214"/>
      <c r="EX143" s="214"/>
      <c r="EY143" s="214"/>
      <c r="EZ143" s="214"/>
      <c r="FA143" s="214"/>
      <c r="FB143" s="214"/>
      <c r="FC143" s="214"/>
      <c r="FD143" s="214"/>
      <c r="FE143" s="214"/>
      <c r="FF143" s="214"/>
      <c r="FG143" s="214"/>
      <c r="FH143" s="214"/>
      <c r="FI143" s="214"/>
      <c r="FJ143" s="214"/>
      <c r="FK143" s="214"/>
      <c r="FL143" s="214"/>
      <c r="FM143" s="214"/>
      <c r="FN143" s="214"/>
      <c r="FO143" s="214"/>
      <c r="FP143" s="214"/>
      <c r="FQ143" s="214"/>
      <c r="FR143" s="214"/>
      <c r="FS143" s="214"/>
      <c r="FT143" s="214"/>
      <c r="FU143" s="214"/>
      <c r="FV143" s="214"/>
      <c r="FW143" s="214"/>
      <c r="FX143" s="214"/>
      <c r="FY143" s="214"/>
      <c r="FZ143" s="214"/>
      <c r="GA143" s="214"/>
      <c r="GB143" s="214"/>
      <c r="GC143" s="214"/>
      <c r="GD143" s="214"/>
      <c r="GE143" s="214"/>
      <c r="GF143" s="214"/>
      <c r="GG143" s="214"/>
      <c r="GH143" s="214"/>
      <c r="GI143" s="214"/>
      <c r="GJ143" s="214"/>
      <c r="GK143" s="214"/>
      <c r="GL143" s="214"/>
      <c r="GM143" s="214"/>
      <c r="GN143" s="214"/>
      <c r="GO143" s="214"/>
      <c r="GP143" s="214"/>
      <c r="GQ143" s="214"/>
      <c r="GR143" s="214"/>
      <c r="GS143" s="214"/>
      <c r="GT143" s="214"/>
      <c r="GU143" s="214"/>
      <c r="GV143" s="214"/>
      <c r="GW143" s="214"/>
      <c r="GX143" s="214"/>
      <c r="GY143" s="214"/>
      <c r="GZ143" s="214"/>
      <c r="HA143" s="214"/>
      <c r="HB143" s="214"/>
      <c r="HC143" s="214"/>
      <c r="HD143" s="214"/>
      <c r="HE143" s="214"/>
      <c r="HF143" s="214"/>
      <c r="HG143" s="214"/>
      <c r="HH143" s="214"/>
      <c r="HI143" s="214"/>
      <c r="HJ143" s="214"/>
      <c r="HK143" s="214"/>
      <c r="HL143" s="214"/>
      <c r="HM143" s="214"/>
      <c r="HN143" s="214"/>
      <c r="HO143" s="214"/>
      <c r="HP143" s="214"/>
      <c r="HQ143" s="214"/>
      <c r="HR143" s="214"/>
      <c r="HS143" s="214"/>
      <c r="HT143" s="214"/>
      <c r="HU143" s="214"/>
      <c r="HV143" s="214"/>
      <c r="HW143" s="214"/>
      <c r="HX143" s="214"/>
      <c r="HY143" s="214"/>
      <c r="HZ143" s="214"/>
      <c r="IA143" s="214"/>
      <c r="IB143" s="214"/>
      <c r="IC143" s="214"/>
      <c r="ID143" s="214"/>
      <c r="IE143" s="214"/>
      <c r="IF143" s="214"/>
      <c r="IG143" s="214"/>
      <c r="IH143" s="214"/>
      <c r="II143" s="214"/>
      <c r="IJ143" s="214"/>
      <c r="IK143" s="214"/>
      <c r="IL143" s="214"/>
      <c r="IM143" s="214"/>
      <c r="IN143" s="214"/>
      <c r="IO143" s="214"/>
      <c r="IP143" s="214"/>
      <c r="IQ143" s="214"/>
      <c r="IR143" s="214"/>
      <c r="IS143" s="214"/>
      <c r="IT143" s="214"/>
      <c r="IU143" s="214"/>
      <c r="IV143" s="214"/>
      <c r="IW143" s="214"/>
      <c r="IX143" s="214"/>
      <c r="IY143" s="214"/>
      <c r="IZ143" s="214"/>
      <c r="JA143" s="214"/>
      <c r="JB143" s="214"/>
      <c r="JC143" s="214"/>
      <c r="JD143" s="214"/>
      <c r="JE143" s="214"/>
      <c r="JF143" s="214"/>
    </row>
    <row r="144" spans="1:266" s="297" customFormat="1" ht="14" x14ac:dyDescent="0.3">
      <c r="A144" s="235" t="s">
        <v>748</v>
      </c>
      <c r="B144" s="238">
        <v>45620</v>
      </c>
      <c r="C144" s="235" t="s">
        <v>293</v>
      </c>
      <c r="D144" s="235" t="s">
        <v>294</v>
      </c>
      <c r="E144" s="235" t="s">
        <v>749</v>
      </c>
      <c r="F144" s="235" t="s">
        <v>554</v>
      </c>
      <c r="G144" s="235" t="s">
        <v>555</v>
      </c>
      <c r="H144" s="235" t="s">
        <v>556</v>
      </c>
      <c r="I144" s="235" t="s">
        <v>287</v>
      </c>
      <c r="J144" s="235" t="s">
        <v>557</v>
      </c>
      <c r="K144" s="235" t="s">
        <v>316</v>
      </c>
      <c r="L144" s="235" t="s">
        <v>447</v>
      </c>
      <c r="M144" s="235" t="s">
        <v>289</v>
      </c>
      <c r="N144" s="235" t="s">
        <v>750</v>
      </c>
      <c r="O144" s="236">
        <v>-443.65</v>
      </c>
      <c r="P144" s="235" t="s">
        <v>763</v>
      </c>
      <c r="Q144" s="235" t="s">
        <v>752</v>
      </c>
      <c r="R144" s="298"/>
      <c r="S144" s="298"/>
      <c r="T144" s="235" t="s">
        <v>291</v>
      </c>
      <c r="U144" s="235" t="s">
        <v>439</v>
      </c>
      <c r="V144" s="235" t="s">
        <v>305</v>
      </c>
      <c r="W144" s="235" t="s">
        <v>296</v>
      </c>
      <c r="X144" s="298"/>
      <c r="Y144" s="298"/>
      <c r="Z144" s="298"/>
      <c r="AA144" s="235" t="s">
        <v>752</v>
      </c>
      <c r="AB144" s="238">
        <v>45620</v>
      </c>
      <c r="AC144" s="298"/>
      <c r="AD144" s="298"/>
      <c r="AE144" s="298"/>
      <c r="AF144" s="298"/>
      <c r="AG144" s="235" t="s">
        <v>558</v>
      </c>
      <c r="AH144" s="298"/>
      <c r="AI144" s="298"/>
      <c r="AJ144" s="235" t="s">
        <v>558</v>
      </c>
      <c r="AK144" s="298"/>
      <c r="AL144" s="298"/>
      <c r="AM144" s="235" t="s">
        <v>285</v>
      </c>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c r="BP144" s="214"/>
      <c r="BQ144" s="214"/>
      <c r="BR144" s="214"/>
      <c r="BS144" s="214"/>
      <c r="BT144" s="214"/>
      <c r="BU144" s="214"/>
      <c r="BV144" s="214"/>
      <c r="BW144" s="214"/>
      <c r="BX144" s="214"/>
      <c r="BY144" s="214"/>
      <c r="BZ144" s="214"/>
      <c r="CA144" s="214"/>
      <c r="CB144" s="214"/>
      <c r="CC144" s="214"/>
      <c r="CD144" s="214"/>
      <c r="CE144" s="214"/>
      <c r="CF144" s="214"/>
      <c r="CG144" s="214"/>
      <c r="CH144" s="214"/>
      <c r="CI144" s="214"/>
      <c r="CJ144" s="214"/>
      <c r="CK144" s="214"/>
      <c r="CL144" s="214"/>
      <c r="CM144" s="214"/>
      <c r="CN144" s="214"/>
      <c r="CO144" s="214"/>
      <c r="CP144" s="214"/>
      <c r="CQ144" s="214"/>
      <c r="CR144" s="214"/>
      <c r="CS144" s="214"/>
      <c r="CT144" s="214"/>
      <c r="CU144" s="214"/>
      <c r="CV144" s="214"/>
      <c r="CW144" s="214"/>
      <c r="CX144" s="214"/>
      <c r="CY144" s="214"/>
      <c r="CZ144" s="214"/>
      <c r="DA144" s="214"/>
      <c r="DB144" s="214"/>
      <c r="DC144" s="214"/>
      <c r="DD144" s="214"/>
      <c r="DE144" s="214"/>
      <c r="DF144" s="214"/>
      <c r="DG144" s="214"/>
      <c r="DH144" s="214"/>
      <c r="DI144" s="214"/>
      <c r="DJ144" s="214"/>
      <c r="DK144" s="214"/>
      <c r="DL144" s="214"/>
      <c r="DM144" s="214"/>
      <c r="DN144" s="214"/>
      <c r="DO144" s="214"/>
      <c r="DP144" s="214"/>
      <c r="DQ144" s="214"/>
      <c r="DR144" s="214"/>
      <c r="DS144" s="214"/>
      <c r="DT144" s="214"/>
      <c r="DU144" s="214"/>
      <c r="DV144" s="214"/>
      <c r="DW144" s="214"/>
      <c r="DX144" s="214"/>
      <c r="DY144" s="214"/>
      <c r="DZ144" s="214"/>
      <c r="EA144" s="214"/>
      <c r="EB144" s="214"/>
      <c r="EC144" s="214"/>
      <c r="ED144" s="214"/>
      <c r="EE144" s="214"/>
      <c r="EF144" s="214"/>
      <c r="EG144" s="214"/>
      <c r="EH144" s="214"/>
      <c r="EI144" s="214"/>
      <c r="EJ144" s="214"/>
      <c r="EK144" s="214"/>
      <c r="EL144" s="214"/>
      <c r="EM144" s="214"/>
      <c r="EN144" s="214"/>
      <c r="EO144" s="214"/>
      <c r="EP144" s="214"/>
      <c r="EQ144" s="214"/>
      <c r="ER144" s="214"/>
      <c r="ES144" s="214"/>
      <c r="ET144" s="214"/>
      <c r="EU144" s="214"/>
      <c r="EV144" s="214"/>
      <c r="EW144" s="214"/>
      <c r="EX144" s="214"/>
      <c r="EY144" s="214"/>
      <c r="EZ144" s="214"/>
      <c r="FA144" s="214"/>
      <c r="FB144" s="214"/>
      <c r="FC144" s="214"/>
      <c r="FD144" s="214"/>
      <c r="FE144" s="214"/>
      <c r="FF144" s="214"/>
      <c r="FG144" s="214"/>
      <c r="FH144" s="214"/>
      <c r="FI144" s="214"/>
      <c r="FJ144" s="214"/>
      <c r="FK144" s="214"/>
      <c r="FL144" s="214"/>
      <c r="FM144" s="214"/>
      <c r="FN144" s="214"/>
      <c r="FO144" s="214"/>
      <c r="FP144" s="214"/>
      <c r="FQ144" s="214"/>
      <c r="FR144" s="214"/>
      <c r="FS144" s="214"/>
      <c r="FT144" s="214"/>
      <c r="FU144" s="214"/>
      <c r="FV144" s="214"/>
      <c r="FW144" s="214"/>
      <c r="FX144" s="214"/>
      <c r="FY144" s="214"/>
      <c r="FZ144" s="214"/>
      <c r="GA144" s="214"/>
      <c r="GB144" s="214"/>
      <c r="GC144" s="214"/>
      <c r="GD144" s="214"/>
      <c r="GE144" s="214"/>
      <c r="GF144" s="214"/>
      <c r="GG144" s="214"/>
      <c r="GH144" s="214"/>
      <c r="GI144" s="214"/>
      <c r="GJ144" s="214"/>
      <c r="GK144" s="214"/>
      <c r="GL144" s="214"/>
      <c r="GM144" s="214"/>
      <c r="GN144" s="214"/>
      <c r="GO144" s="214"/>
      <c r="GP144" s="214"/>
      <c r="GQ144" s="214"/>
      <c r="GR144" s="214"/>
      <c r="GS144" s="214"/>
      <c r="GT144" s="214"/>
      <c r="GU144" s="214"/>
      <c r="GV144" s="214"/>
      <c r="GW144" s="214"/>
      <c r="GX144" s="214"/>
      <c r="GY144" s="214"/>
      <c r="GZ144" s="214"/>
      <c r="HA144" s="214"/>
      <c r="HB144" s="214"/>
      <c r="HC144" s="214"/>
      <c r="HD144" s="214"/>
      <c r="HE144" s="214"/>
      <c r="HF144" s="214"/>
      <c r="HG144" s="214"/>
      <c r="HH144" s="214"/>
      <c r="HI144" s="214"/>
      <c r="HJ144" s="214"/>
      <c r="HK144" s="214"/>
      <c r="HL144" s="214"/>
      <c r="HM144" s="214"/>
      <c r="HN144" s="214"/>
      <c r="HO144" s="214"/>
      <c r="HP144" s="214"/>
      <c r="HQ144" s="214"/>
      <c r="HR144" s="214"/>
      <c r="HS144" s="214"/>
      <c r="HT144" s="214"/>
      <c r="HU144" s="214"/>
      <c r="HV144" s="214"/>
      <c r="HW144" s="214"/>
      <c r="HX144" s="214"/>
      <c r="HY144" s="214"/>
      <c r="HZ144" s="214"/>
      <c r="IA144" s="214"/>
      <c r="IB144" s="214"/>
      <c r="IC144" s="214"/>
      <c r="ID144" s="214"/>
      <c r="IE144" s="214"/>
      <c r="IF144" s="214"/>
      <c r="IG144" s="214"/>
      <c r="IH144" s="214"/>
      <c r="II144" s="214"/>
      <c r="IJ144" s="214"/>
      <c r="IK144" s="214"/>
      <c r="IL144" s="214"/>
      <c r="IM144" s="214"/>
      <c r="IN144" s="214"/>
      <c r="IO144" s="214"/>
      <c r="IP144" s="214"/>
      <c r="IQ144" s="214"/>
      <c r="IR144" s="214"/>
      <c r="IS144" s="214"/>
      <c r="IT144" s="214"/>
      <c r="IU144" s="214"/>
      <c r="IV144" s="214"/>
      <c r="IW144" s="214"/>
      <c r="IX144" s="214"/>
      <c r="IY144" s="214"/>
      <c r="IZ144" s="214"/>
      <c r="JA144" s="214"/>
      <c r="JB144" s="214"/>
      <c r="JC144" s="214"/>
      <c r="JD144" s="214"/>
      <c r="JE144" s="214"/>
      <c r="JF144" s="214"/>
    </row>
    <row r="145" spans="1:266" s="297" customFormat="1" ht="20" x14ac:dyDescent="0.3">
      <c r="A145" s="235" t="s">
        <v>748</v>
      </c>
      <c r="B145" s="238">
        <v>45609</v>
      </c>
      <c r="C145" s="235" t="s">
        <v>293</v>
      </c>
      <c r="D145" s="235" t="s">
        <v>294</v>
      </c>
      <c r="E145" s="235" t="s">
        <v>764</v>
      </c>
      <c r="F145" s="235" t="s">
        <v>554</v>
      </c>
      <c r="G145" s="235" t="s">
        <v>555</v>
      </c>
      <c r="H145" s="235" t="s">
        <v>556</v>
      </c>
      <c r="I145" s="235" t="s">
        <v>287</v>
      </c>
      <c r="J145" s="235" t="s">
        <v>644</v>
      </c>
      <c r="K145" s="235" t="s">
        <v>425</v>
      </c>
      <c r="L145" s="235" t="s">
        <v>447</v>
      </c>
      <c r="M145" s="235" t="s">
        <v>289</v>
      </c>
      <c r="N145" s="235" t="s">
        <v>765</v>
      </c>
      <c r="O145" s="236">
        <v>66.430000000000007</v>
      </c>
      <c r="P145" s="235" t="s">
        <v>435</v>
      </c>
      <c r="Q145" s="235" t="s">
        <v>504</v>
      </c>
      <c r="R145" s="298"/>
      <c r="S145" s="298"/>
      <c r="T145" s="235" t="s">
        <v>291</v>
      </c>
      <c r="U145" s="235" t="s">
        <v>439</v>
      </c>
      <c r="V145" s="235" t="s">
        <v>305</v>
      </c>
      <c r="W145" s="235" t="s">
        <v>296</v>
      </c>
      <c r="X145" s="235" t="s">
        <v>403</v>
      </c>
      <c r="Y145" s="238">
        <v>45512.936990740738</v>
      </c>
      <c r="Z145" s="235" t="s">
        <v>441</v>
      </c>
      <c r="AA145" s="235" t="s">
        <v>504</v>
      </c>
      <c r="AB145" s="238">
        <v>45589</v>
      </c>
      <c r="AC145" s="298"/>
      <c r="AD145" s="298"/>
      <c r="AE145" s="298"/>
      <c r="AF145" s="298"/>
      <c r="AG145" s="235" t="s">
        <v>558</v>
      </c>
      <c r="AH145" s="298"/>
      <c r="AI145" s="298"/>
      <c r="AJ145" s="235" t="s">
        <v>558</v>
      </c>
      <c r="AK145" s="298"/>
      <c r="AL145" s="298"/>
      <c r="AM145" s="235" t="s">
        <v>285</v>
      </c>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214"/>
      <c r="BJ145" s="214"/>
      <c r="BK145" s="214"/>
      <c r="BL145" s="214"/>
      <c r="BM145" s="214"/>
      <c r="BN145" s="214"/>
      <c r="BO145" s="214"/>
      <c r="BP145" s="214"/>
      <c r="BQ145" s="214"/>
      <c r="BR145" s="214"/>
      <c r="BS145" s="214"/>
      <c r="BT145" s="214"/>
      <c r="BU145" s="214"/>
      <c r="BV145" s="214"/>
      <c r="BW145" s="214"/>
      <c r="BX145" s="214"/>
      <c r="BY145" s="214"/>
      <c r="BZ145" s="214"/>
      <c r="CA145" s="214"/>
      <c r="CB145" s="214"/>
      <c r="CC145" s="214"/>
      <c r="CD145" s="214"/>
      <c r="CE145" s="214"/>
      <c r="CF145" s="214"/>
      <c r="CG145" s="214"/>
      <c r="CH145" s="214"/>
      <c r="CI145" s="214"/>
      <c r="CJ145" s="214"/>
      <c r="CK145" s="214"/>
      <c r="CL145" s="214"/>
      <c r="CM145" s="214"/>
      <c r="CN145" s="214"/>
      <c r="CO145" s="214"/>
      <c r="CP145" s="214"/>
      <c r="CQ145" s="214"/>
      <c r="CR145" s="214"/>
      <c r="CS145" s="214"/>
      <c r="CT145" s="214"/>
      <c r="CU145" s="214"/>
      <c r="CV145" s="214"/>
      <c r="CW145" s="214"/>
      <c r="CX145" s="214"/>
      <c r="CY145" s="214"/>
      <c r="CZ145" s="214"/>
      <c r="DA145" s="214"/>
      <c r="DB145" s="214"/>
      <c r="DC145" s="214"/>
      <c r="DD145" s="214"/>
      <c r="DE145" s="214"/>
      <c r="DF145" s="214"/>
      <c r="DG145" s="214"/>
      <c r="DH145" s="214"/>
      <c r="DI145" s="214"/>
      <c r="DJ145" s="214"/>
      <c r="DK145" s="214"/>
      <c r="DL145" s="214"/>
      <c r="DM145" s="214"/>
      <c r="DN145" s="214"/>
      <c r="DO145" s="214"/>
      <c r="DP145" s="214"/>
      <c r="DQ145" s="214"/>
      <c r="DR145" s="214"/>
      <c r="DS145" s="214"/>
      <c r="DT145" s="214"/>
      <c r="DU145" s="214"/>
      <c r="DV145" s="214"/>
      <c r="DW145" s="214"/>
      <c r="DX145" s="214"/>
      <c r="DY145" s="214"/>
      <c r="DZ145" s="214"/>
      <c r="EA145" s="214"/>
      <c r="EB145" s="214"/>
      <c r="EC145" s="214"/>
      <c r="ED145" s="214"/>
      <c r="EE145" s="214"/>
      <c r="EF145" s="214"/>
      <c r="EG145" s="214"/>
      <c r="EH145" s="214"/>
      <c r="EI145" s="214"/>
      <c r="EJ145" s="214"/>
      <c r="EK145" s="214"/>
      <c r="EL145" s="214"/>
      <c r="EM145" s="214"/>
      <c r="EN145" s="214"/>
      <c r="EO145" s="214"/>
      <c r="EP145" s="214"/>
      <c r="EQ145" s="214"/>
      <c r="ER145" s="214"/>
      <c r="ES145" s="214"/>
      <c r="ET145" s="214"/>
      <c r="EU145" s="214"/>
      <c r="EV145" s="214"/>
      <c r="EW145" s="214"/>
      <c r="EX145" s="214"/>
      <c r="EY145" s="214"/>
      <c r="EZ145" s="214"/>
      <c r="FA145" s="214"/>
      <c r="FB145" s="214"/>
      <c r="FC145" s="214"/>
      <c r="FD145" s="214"/>
      <c r="FE145" s="214"/>
      <c r="FF145" s="214"/>
      <c r="FG145" s="214"/>
      <c r="FH145" s="214"/>
      <c r="FI145" s="214"/>
      <c r="FJ145" s="214"/>
      <c r="FK145" s="214"/>
      <c r="FL145" s="214"/>
      <c r="FM145" s="214"/>
      <c r="FN145" s="214"/>
      <c r="FO145" s="214"/>
      <c r="FP145" s="214"/>
      <c r="FQ145" s="214"/>
      <c r="FR145" s="214"/>
      <c r="FS145" s="214"/>
      <c r="FT145" s="214"/>
      <c r="FU145" s="214"/>
      <c r="FV145" s="214"/>
      <c r="FW145" s="214"/>
      <c r="FX145" s="214"/>
      <c r="FY145" s="214"/>
      <c r="FZ145" s="214"/>
      <c r="GA145" s="214"/>
      <c r="GB145" s="214"/>
      <c r="GC145" s="214"/>
      <c r="GD145" s="214"/>
      <c r="GE145" s="214"/>
      <c r="GF145" s="214"/>
      <c r="GG145" s="214"/>
      <c r="GH145" s="214"/>
      <c r="GI145" s="214"/>
      <c r="GJ145" s="214"/>
      <c r="GK145" s="214"/>
      <c r="GL145" s="214"/>
      <c r="GM145" s="214"/>
      <c r="GN145" s="214"/>
      <c r="GO145" s="214"/>
      <c r="GP145" s="214"/>
      <c r="GQ145" s="214"/>
      <c r="GR145" s="214"/>
      <c r="GS145" s="214"/>
      <c r="GT145" s="214"/>
      <c r="GU145" s="214"/>
      <c r="GV145" s="214"/>
      <c r="GW145" s="214"/>
      <c r="GX145" s="214"/>
      <c r="GY145" s="214"/>
      <c r="GZ145" s="214"/>
      <c r="HA145" s="214"/>
      <c r="HB145" s="214"/>
      <c r="HC145" s="214"/>
      <c r="HD145" s="214"/>
      <c r="HE145" s="214"/>
      <c r="HF145" s="214"/>
      <c r="HG145" s="214"/>
      <c r="HH145" s="214"/>
      <c r="HI145" s="214"/>
      <c r="HJ145" s="214"/>
      <c r="HK145" s="214"/>
      <c r="HL145" s="214"/>
      <c r="HM145" s="214"/>
      <c r="HN145" s="214"/>
      <c r="HO145" s="214"/>
      <c r="HP145" s="214"/>
      <c r="HQ145" s="214"/>
      <c r="HR145" s="214"/>
      <c r="HS145" s="214"/>
      <c r="HT145" s="214"/>
      <c r="HU145" s="214"/>
      <c r="HV145" s="214"/>
      <c r="HW145" s="214"/>
      <c r="HX145" s="214"/>
      <c r="HY145" s="214"/>
      <c r="HZ145" s="214"/>
      <c r="IA145" s="214"/>
      <c r="IB145" s="214"/>
      <c r="IC145" s="214"/>
      <c r="ID145" s="214"/>
      <c r="IE145" s="214"/>
      <c r="IF145" s="214"/>
      <c r="IG145" s="214"/>
      <c r="IH145" s="214"/>
      <c r="II145" s="214"/>
      <c r="IJ145" s="214"/>
      <c r="IK145" s="214"/>
      <c r="IL145" s="214"/>
      <c r="IM145" s="214"/>
      <c r="IN145" s="214"/>
      <c r="IO145" s="214"/>
      <c r="IP145" s="214"/>
      <c r="IQ145" s="214"/>
      <c r="IR145" s="214"/>
      <c r="IS145" s="214"/>
      <c r="IT145" s="214"/>
      <c r="IU145" s="214"/>
      <c r="IV145" s="214"/>
      <c r="IW145" s="214"/>
      <c r="IX145" s="214"/>
      <c r="IY145" s="214"/>
      <c r="IZ145" s="214"/>
      <c r="JA145" s="214"/>
      <c r="JB145" s="214"/>
      <c r="JC145" s="214"/>
      <c r="JD145" s="214"/>
      <c r="JE145" s="214"/>
      <c r="JF145" s="214"/>
    </row>
    <row r="146" spans="1:266" s="297" customFormat="1" ht="14" x14ac:dyDescent="0.3">
      <c r="A146" s="235" t="s">
        <v>748</v>
      </c>
      <c r="B146" s="238">
        <v>45603</v>
      </c>
      <c r="C146" s="235" t="s">
        <v>293</v>
      </c>
      <c r="D146" s="235" t="s">
        <v>294</v>
      </c>
      <c r="E146" s="235" t="s">
        <v>766</v>
      </c>
      <c r="F146" s="235" t="s">
        <v>554</v>
      </c>
      <c r="G146" s="235" t="s">
        <v>555</v>
      </c>
      <c r="H146" s="235" t="s">
        <v>556</v>
      </c>
      <c r="I146" s="235" t="s">
        <v>287</v>
      </c>
      <c r="J146" s="235" t="s">
        <v>597</v>
      </c>
      <c r="K146" s="235" t="s">
        <v>288</v>
      </c>
      <c r="L146" s="235" t="s">
        <v>447</v>
      </c>
      <c r="M146" s="235" t="s">
        <v>289</v>
      </c>
      <c r="N146" s="235" t="s">
        <v>767</v>
      </c>
      <c r="O146" s="236">
        <v>89.91</v>
      </c>
      <c r="P146" s="235" t="s">
        <v>768</v>
      </c>
      <c r="Q146" s="235" t="s">
        <v>769</v>
      </c>
      <c r="R146" s="298"/>
      <c r="S146" s="298"/>
      <c r="T146" s="235" t="s">
        <v>291</v>
      </c>
      <c r="U146" s="235" t="s">
        <v>440</v>
      </c>
      <c r="V146" s="235" t="s">
        <v>295</v>
      </c>
      <c r="W146" s="235" t="s">
        <v>296</v>
      </c>
      <c r="X146" s="298"/>
      <c r="Y146" s="298"/>
      <c r="Z146" s="298"/>
      <c r="AA146" s="235" t="s">
        <v>769</v>
      </c>
      <c r="AB146" s="238">
        <v>45596</v>
      </c>
      <c r="AC146" s="298"/>
      <c r="AD146" s="298"/>
      <c r="AE146" s="298"/>
      <c r="AF146" s="298"/>
      <c r="AG146" s="235" t="s">
        <v>558</v>
      </c>
      <c r="AH146" s="298"/>
      <c r="AI146" s="298"/>
      <c r="AJ146" s="235" t="s">
        <v>558</v>
      </c>
      <c r="AK146" s="298"/>
      <c r="AL146" s="298"/>
      <c r="AM146" s="235" t="s">
        <v>285</v>
      </c>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4"/>
      <c r="BK146" s="214"/>
      <c r="BL146" s="214"/>
      <c r="BM146" s="214"/>
      <c r="BN146" s="214"/>
      <c r="BO146" s="214"/>
      <c r="BP146" s="214"/>
      <c r="BQ146" s="214"/>
      <c r="BR146" s="214"/>
      <c r="BS146" s="214"/>
      <c r="BT146" s="214"/>
      <c r="BU146" s="214"/>
      <c r="BV146" s="214"/>
      <c r="BW146" s="214"/>
      <c r="BX146" s="214"/>
      <c r="BY146" s="214"/>
      <c r="BZ146" s="214"/>
      <c r="CA146" s="214"/>
      <c r="CB146" s="214"/>
      <c r="CC146" s="214"/>
      <c r="CD146" s="214"/>
      <c r="CE146" s="214"/>
      <c r="CF146" s="214"/>
      <c r="CG146" s="214"/>
      <c r="CH146" s="214"/>
      <c r="CI146" s="214"/>
      <c r="CJ146" s="214"/>
      <c r="CK146" s="214"/>
      <c r="CL146" s="214"/>
      <c r="CM146" s="214"/>
      <c r="CN146" s="214"/>
      <c r="CO146" s="214"/>
      <c r="CP146" s="214"/>
      <c r="CQ146" s="214"/>
      <c r="CR146" s="214"/>
      <c r="CS146" s="214"/>
      <c r="CT146" s="214"/>
      <c r="CU146" s="214"/>
      <c r="CV146" s="214"/>
      <c r="CW146" s="214"/>
      <c r="CX146" s="214"/>
      <c r="CY146" s="214"/>
      <c r="CZ146" s="214"/>
      <c r="DA146" s="214"/>
      <c r="DB146" s="214"/>
      <c r="DC146" s="214"/>
      <c r="DD146" s="214"/>
      <c r="DE146" s="214"/>
      <c r="DF146" s="214"/>
      <c r="DG146" s="214"/>
      <c r="DH146" s="214"/>
      <c r="DI146" s="214"/>
      <c r="DJ146" s="214"/>
      <c r="DK146" s="214"/>
      <c r="DL146" s="214"/>
      <c r="DM146" s="214"/>
      <c r="DN146" s="214"/>
      <c r="DO146" s="214"/>
      <c r="DP146" s="214"/>
      <c r="DQ146" s="214"/>
      <c r="DR146" s="214"/>
      <c r="DS146" s="214"/>
      <c r="DT146" s="214"/>
      <c r="DU146" s="214"/>
      <c r="DV146" s="214"/>
      <c r="DW146" s="214"/>
      <c r="DX146" s="214"/>
      <c r="DY146" s="214"/>
      <c r="DZ146" s="214"/>
      <c r="EA146" s="214"/>
      <c r="EB146" s="214"/>
      <c r="EC146" s="214"/>
      <c r="ED146" s="214"/>
      <c r="EE146" s="214"/>
      <c r="EF146" s="214"/>
      <c r="EG146" s="214"/>
      <c r="EH146" s="214"/>
      <c r="EI146" s="214"/>
      <c r="EJ146" s="214"/>
      <c r="EK146" s="214"/>
      <c r="EL146" s="214"/>
      <c r="EM146" s="214"/>
      <c r="EN146" s="214"/>
      <c r="EO146" s="214"/>
      <c r="EP146" s="214"/>
      <c r="EQ146" s="214"/>
      <c r="ER146" s="214"/>
      <c r="ES146" s="214"/>
      <c r="ET146" s="214"/>
      <c r="EU146" s="214"/>
      <c r="EV146" s="214"/>
      <c r="EW146" s="214"/>
      <c r="EX146" s="214"/>
      <c r="EY146" s="214"/>
      <c r="EZ146" s="214"/>
      <c r="FA146" s="214"/>
      <c r="FB146" s="214"/>
      <c r="FC146" s="214"/>
      <c r="FD146" s="214"/>
      <c r="FE146" s="214"/>
      <c r="FF146" s="214"/>
      <c r="FG146" s="214"/>
      <c r="FH146" s="214"/>
      <c r="FI146" s="214"/>
      <c r="FJ146" s="214"/>
      <c r="FK146" s="214"/>
      <c r="FL146" s="214"/>
      <c r="FM146" s="214"/>
      <c r="FN146" s="214"/>
      <c r="FO146" s="214"/>
      <c r="FP146" s="214"/>
      <c r="FQ146" s="214"/>
      <c r="FR146" s="214"/>
      <c r="FS146" s="214"/>
      <c r="FT146" s="214"/>
      <c r="FU146" s="214"/>
      <c r="FV146" s="214"/>
      <c r="FW146" s="214"/>
      <c r="FX146" s="214"/>
      <c r="FY146" s="214"/>
      <c r="FZ146" s="214"/>
      <c r="GA146" s="214"/>
      <c r="GB146" s="214"/>
      <c r="GC146" s="214"/>
      <c r="GD146" s="214"/>
      <c r="GE146" s="214"/>
      <c r="GF146" s="214"/>
      <c r="GG146" s="214"/>
      <c r="GH146" s="214"/>
      <c r="GI146" s="214"/>
      <c r="GJ146" s="214"/>
      <c r="GK146" s="214"/>
      <c r="GL146" s="214"/>
      <c r="GM146" s="214"/>
      <c r="GN146" s="214"/>
      <c r="GO146" s="214"/>
      <c r="GP146" s="214"/>
      <c r="GQ146" s="214"/>
      <c r="GR146" s="214"/>
      <c r="GS146" s="214"/>
      <c r="GT146" s="214"/>
      <c r="GU146" s="214"/>
      <c r="GV146" s="214"/>
      <c r="GW146" s="214"/>
      <c r="GX146" s="214"/>
      <c r="GY146" s="214"/>
      <c r="GZ146" s="214"/>
      <c r="HA146" s="214"/>
      <c r="HB146" s="214"/>
      <c r="HC146" s="214"/>
      <c r="HD146" s="214"/>
      <c r="HE146" s="214"/>
      <c r="HF146" s="214"/>
      <c r="HG146" s="214"/>
      <c r="HH146" s="214"/>
      <c r="HI146" s="214"/>
      <c r="HJ146" s="214"/>
      <c r="HK146" s="214"/>
      <c r="HL146" s="214"/>
      <c r="HM146" s="214"/>
      <c r="HN146" s="214"/>
      <c r="HO146" s="214"/>
      <c r="HP146" s="214"/>
      <c r="HQ146" s="214"/>
      <c r="HR146" s="214"/>
      <c r="HS146" s="214"/>
      <c r="HT146" s="214"/>
      <c r="HU146" s="214"/>
      <c r="HV146" s="214"/>
      <c r="HW146" s="214"/>
      <c r="HX146" s="214"/>
      <c r="HY146" s="214"/>
      <c r="HZ146" s="214"/>
      <c r="IA146" s="214"/>
      <c r="IB146" s="214"/>
      <c r="IC146" s="214"/>
      <c r="ID146" s="214"/>
      <c r="IE146" s="214"/>
      <c r="IF146" s="214"/>
      <c r="IG146" s="214"/>
      <c r="IH146" s="214"/>
      <c r="II146" s="214"/>
      <c r="IJ146" s="214"/>
      <c r="IK146" s="214"/>
      <c r="IL146" s="214"/>
      <c r="IM146" s="214"/>
      <c r="IN146" s="214"/>
      <c r="IO146" s="214"/>
      <c r="IP146" s="214"/>
      <c r="IQ146" s="214"/>
      <c r="IR146" s="214"/>
      <c r="IS146" s="214"/>
      <c r="IT146" s="214"/>
      <c r="IU146" s="214"/>
      <c r="IV146" s="214"/>
      <c r="IW146" s="214"/>
      <c r="IX146" s="214"/>
      <c r="IY146" s="214"/>
      <c r="IZ146" s="214"/>
      <c r="JA146" s="214"/>
      <c r="JB146" s="214"/>
      <c r="JC146" s="214"/>
      <c r="JD146" s="214"/>
      <c r="JE146" s="214"/>
      <c r="JF146" s="214"/>
    </row>
    <row r="147" spans="1:266" s="297" customFormat="1" ht="14" x14ac:dyDescent="0.3">
      <c r="A147" s="235" t="s">
        <v>748</v>
      </c>
      <c r="B147" s="238">
        <v>45620</v>
      </c>
      <c r="C147" s="235" t="s">
        <v>293</v>
      </c>
      <c r="D147" s="235" t="s">
        <v>294</v>
      </c>
      <c r="E147" s="235" t="s">
        <v>749</v>
      </c>
      <c r="F147" s="235" t="s">
        <v>554</v>
      </c>
      <c r="G147" s="235" t="s">
        <v>555</v>
      </c>
      <c r="H147" s="235" t="s">
        <v>556</v>
      </c>
      <c r="I147" s="235" t="s">
        <v>287</v>
      </c>
      <c r="J147" s="235" t="s">
        <v>593</v>
      </c>
      <c r="K147" s="235" t="s">
        <v>169</v>
      </c>
      <c r="L147" s="235" t="s">
        <v>447</v>
      </c>
      <c r="M147" s="235" t="s">
        <v>289</v>
      </c>
      <c r="N147" s="235" t="s">
        <v>750</v>
      </c>
      <c r="O147" s="236">
        <v>131.31</v>
      </c>
      <c r="P147" s="235" t="s">
        <v>770</v>
      </c>
      <c r="Q147" s="235" t="s">
        <v>752</v>
      </c>
      <c r="R147" s="298"/>
      <c r="S147" s="298"/>
      <c r="T147" s="235" t="s">
        <v>291</v>
      </c>
      <c r="U147" s="235" t="s">
        <v>439</v>
      </c>
      <c r="V147" s="235" t="s">
        <v>305</v>
      </c>
      <c r="W147" s="235" t="s">
        <v>296</v>
      </c>
      <c r="X147" s="298"/>
      <c r="Y147" s="298"/>
      <c r="Z147" s="298"/>
      <c r="AA147" s="235" t="s">
        <v>752</v>
      </c>
      <c r="AB147" s="238">
        <v>45620</v>
      </c>
      <c r="AC147" s="298"/>
      <c r="AD147" s="298"/>
      <c r="AE147" s="298"/>
      <c r="AF147" s="298"/>
      <c r="AG147" s="235" t="s">
        <v>558</v>
      </c>
      <c r="AH147" s="298"/>
      <c r="AI147" s="298"/>
      <c r="AJ147" s="235" t="s">
        <v>558</v>
      </c>
      <c r="AK147" s="298"/>
      <c r="AL147" s="298"/>
      <c r="AM147" s="235" t="s">
        <v>285</v>
      </c>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214"/>
      <c r="BJ147" s="214"/>
      <c r="BK147" s="214"/>
      <c r="BL147" s="214"/>
      <c r="BM147" s="214"/>
      <c r="BN147" s="214"/>
      <c r="BO147" s="214"/>
      <c r="BP147" s="214"/>
      <c r="BQ147" s="214"/>
      <c r="BR147" s="214"/>
      <c r="BS147" s="214"/>
      <c r="BT147" s="214"/>
      <c r="BU147" s="214"/>
      <c r="BV147" s="214"/>
      <c r="BW147" s="214"/>
      <c r="BX147" s="214"/>
      <c r="BY147" s="214"/>
      <c r="BZ147" s="214"/>
      <c r="CA147" s="214"/>
      <c r="CB147" s="214"/>
      <c r="CC147" s="214"/>
      <c r="CD147" s="214"/>
      <c r="CE147" s="214"/>
      <c r="CF147" s="214"/>
      <c r="CG147" s="214"/>
      <c r="CH147" s="214"/>
      <c r="CI147" s="214"/>
      <c r="CJ147" s="214"/>
      <c r="CK147" s="214"/>
      <c r="CL147" s="214"/>
      <c r="CM147" s="214"/>
      <c r="CN147" s="214"/>
      <c r="CO147" s="214"/>
      <c r="CP147" s="214"/>
      <c r="CQ147" s="214"/>
      <c r="CR147" s="214"/>
      <c r="CS147" s="214"/>
      <c r="CT147" s="214"/>
      <c r="CU147" s="214"/>
      <c r="CV147" s="214"/>
      <c r="CW147" s="214"/>
      <c r="CX147" s="214"/>
      <c r="CY147" s="214"/>
      <c r="CZ147" s="214"/>
      <c r="DA147" s="214"/>
      <c r="DB147" s="214"/>
      <c r="DC147" s="214"/>
      <c r="DD147" s="214"/>
      <c r="DE147" s="214"/>
      <c r="DF147" s="214"/>
      <c r="DG147" s="214"/>
      <c r="DH147" s="214"/>
      <c r="DI147" s="214"/>
      <c r="DJ147" s="214"/>
      <c r="DK147" s="214"/>
      <c r="DL147" s="214"/>
      <c r="DM147" s="214"/>
      <c r="DN147" s="214"/>
      <c r="DO147" s="214"/>
      <c r="DP147" s="214"/>
      <c r="DQ147" s="214"/>
      <c r="DR147" s="214"/>
      <c r="DS147" s="214"/>
      <c r="DT147" s="214"/>
      <c r="DU147" s="214"/>
      <c r="DV147" s="214"/>
      <c r="DW147" s="214"/>
      <c r="DX147" s="214"/>
      <c r="DY147" s="214"/>
      <c r="DZ147" s="214"/>
      <c r="EA147" s="214"/>
      <c r="EB147" s="214"/>
      <c r="EC147" s="214"/>
      <c r="ED147" s="214"/>
      <c r="EE147" s="214"/>
      <c r="EF147" s="214"/>
      <c r="EG147" s="214"/>
      <c r="EH147" s="214"/>
      <c r="EI147" s="214"/>
      <c r="EJ147" s="214"/>
      <c r="EK147" s="214"/>
      <c r="EL147" s="214"/>
      <c r="EM147" s="214"/>
      <c r="EN147" s="214"/>
      <c r="EO147" s="214"/>
      <c r="EP147" s="214"/>
      <c r="EQ147" s="214"/>
      <c r="ER147" s="214"/>
      <c r="ES147" s="214"/>
      <c r="ET147" s="214"/>
      <c r="EU147" s="214"/>
      <c r="EV147" s="214"/>
      <c r="EW147" s="214"/>
      <c r="EX147" s="214"/>
      <c r="EY147" s="214"/>
      <c r="EZ147" s="214"/>
      <c r="FA147" s="214"/>
      <c r="FB147" s="214"/>
      <c r="FC147" s="214"/>
      <c r="FD147" s="214"/>
      <c r="FE147" s="214"/>
      <c r="FF147" s="214"/>
      <c r="FG147" s="214"/>
      <c r="FH147" s="214"/>
      <c r="FI147" s="214"/>
      <c r="FJ147" s="214"/>
      <c r="FK147" s="214"/>
      <c r="FL147" s="214"/>
      <c r="FM147" s="214"/>
      <c r="FN147" s="214"/>
      <c r="FO147" s="214"/>
      <c r="FP147" s="214"/>
      <c r="FQ147" s="214"/>
      <c r="FR147" s="214"/>
      <c r="FS147" s="214"/>
      <c r="FT147" s="214"/>
      <c r="FU147" s="214"/>
      <c r="FV147" s="214"/>
      <c r="FW147" s="214"/>
      <c r="FX147" s="214"/>
      <c r="FY147" s="214"/>
      <c r="FZ147" s="214"/>
      <c r="GA147" s="214"/>
      <c r="GB147" s="214"/>
      <c r="GC147" s="214"/>
      <c r="GD147" s="214"/>
      <c r="GE147" s="214"/>
      <c r="GF147" s="214"/>
      <c r="GG147" s="214"/>
      <c r="GH147" s="214"/>
      <c r="GI147" s="214"/>
      <c r="GJ147" s="214"/>
      <c r="GK147" s="214"/>
      <c r="GL147" s="214"/>
      <c r="GM147" s="214"/>
      <c r="GN147" s="214"/>
      <c r="GO147" s="214"/>
      <c r="GP147" s="214"/>
      <c r="GQ147" s="214"/>
      <c r="GR147" s="214"/>
      <c r="GS147" s="214"/>
      <c r="GT147" s="214"/>
      <c r="GU147" s="214"/>
      <c r="GV147" s="214"/>
      <c r="GW147" s="214"/>
      <c r="GX147" s="214"/>
      <c r="GY147" s="214"/>
      <c r="GZ147" s="214"/>
      <c r="HA147" s="214"/>
      <c r="HB147" s="214"/>
      <c r="HC147" s="214"/>
      <c r="HD147" s="214"/>
      <c r="HE147" s="214"/>
      <c r="HF147" s="214"/>
      <c r="HG147" s="214"/>
      <c r="HH147" s="214"/>
      <c r="HI147" s="214"/>
      <c r="HJ147" s="214"/>
      <c r="HK147" s="214"/>
      <c r="HL147" s="214"/>
      <c r="HM147" s="214"/>
      <c r="HN147" s="214"/>
      <c r="HO147" s="214"/>
      <c r="HP147" s="214"/>
      <c r="HQ147" s="214"/>
      <c r="HR147" s="214"/>
      <c r="HS147" s="214"/>
      <c r="HT147" s="214"/>
      <c r="HU147" s="214"/>
      <c r="HV147" s="214"/>
      <c r="HW147" s="214"/>
      <c r="HX147" s="214"/>
      <c r="HY147" s="214"/>
      <c r="HZ147" s="214"/>
      <c r="IA147" s="214"/>
      <c r="IB147" s="214"/>
      <c r="IC147" s="214"/>
      <c r="ID147" s="214"/>
      <c r="IE147" s="214"/>
      <c r="IF147" s="214"/>
      <c r="IG147" s="214"/>
      <c r="IH147" s="214"/>
      <c r="II147" s="214"/>
      <c r="IJ147" s="214"/>
      <c r="IK147" s="214"/>
      <c r="IL147" s="214"/>
      <c r="IM147" s="214"/>
      <c r="IN147" s="214"/>
      <c r="IO147" s="214"/>
      <c r="IP147" s="214"/>
      <c r="IQ147" s="214"/>
      <c r="IR147" s="214"/>
      <c r="IS147" s="214"/>
      <c r="IT147" s="214"/>
      <c r="IU147" s="214"/>
      <c r="IV147" s="214"/>
      <c r="IW147" s="214"/>
      <c r="IX147" s="214"/>
      <c r="IY147" s="214"/>
      <c r="IZ147" s="214"/>
      <c r="JA147" s="214"/>
      <c r="JB147" s="214"/>
      <c r="JC147" s="214"/>
      <c r="JD147" s="214"/>
      <c r="JE147" s="214"/>
      <c r="JF147" s="214"/>
    </row>
    <row r="148" spans="1:266" s="297" customFormat="1" ht="20" x14ac:dyDescent="0.3">
      <c r="A148" s="235" t="s">
        <v>748</v>
      </c>
      <c r="B148" s="238">
        <v>45626</v>
      </c>
      <c r="C148" s="235" t="s">
        <v>332</v>
      </c>
      <c r="D148" s="235" t="s">
        <v>771</v>
      </c>
      <c r="E148" s="235" t="s">
        <v>772</v>
      </c>
      <c r="F148" s="235" t="s">
        <v>554</v>
      </c>
      <c r="G148" s="235" t="s">
        <v>555</v>
      </c>
      <c r="H148" s="235" t="s">
        <v>556</v>
      </c>
      <c r="I148" s="235" t="s">
        <v>287</v>
      </c>
      <c r="J148" s="235" t="s">
        <v>656</v>
      </c>
      <c r="K148" s="235" t="s">
        <v>328</v>
      </c>
      <c r="L148" s="235" t="s">
        <v>447</v>
      </c>
      <c r="M148" s="235" t="s">
        <v>289</v>
      </c>
      <c r="N148" s="235" t="s">
        <v>773</v>
      </c>
      <c r="O148" s="236">
        <v>10</v>
      </c>
      <c r="P148" s="235" t="s">
        <v>774</v>
      </c>
      <c r="Q148" s="298"/>
      <c r="R148" s="298"/>
      <c r="S148" s="298"/>
      <c r="T148" s="235" t="s">
        <v>330</v>
      </c>
      <c r="U148" s="298"/>
      <c r="V148" s="298"/>
      <c r="W148" s="298"/>
      <c r="X148" s="298"/>
      <c r="Y148" s="298"/>
      <c r="Z148" s="298"/>
      <c r="AA148" s="298"/>
      <c r="AB148" s="298"/>
      <c r="AC148" s="298"/>
      <c r="AD148" s="298"/>
      <c r="AE148" s="298"/>
      <c r="AF148" s="298"/>
      <c r="AG148" s="235" t="s">
        <v>558</v>
      </c>
      <c r="AH148" s="298"/>
      <c r="AI148" s="298"/>
      <c r="AJ148" s="235" t="s">
        <v>558</v>
      </c>
      <c r="AK148" s="298"/>
      <c r="AL148" s="298"/>
      <c r="AM148" s="235" t="s">
        <v>326</v>
      </c>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c r="BI148" s="214"/>
      <c r="BJ148" s="214"/>
      <c r="BK148" s="214"/>
      <c r="BL148" s="214"/>
      <c r="BM148" s="214"/>
      <c r="BN148" s="214"/>
      <c r="BO148" s="214"/>
      <c r="BP148" s="214"/>
      <c r="BQ148" s="214"/>
      <c r="BR148" s="214"/>
      <c r="BS148" s="214"/>
      <c r="BT148" s="214"/>
      <c r="BU148" s="214"/>
      <c r="BV148" s="214"/>
      <c r="BW148" s="214"/>
      <c r="BX148" s="214"/>
      <c r="BY148" s="214"/>
      <c r="BZ148" s="214"/>
      <c r="CA148" s="214"/>
      <c r="CB148" s="214"/>
      <c r="CC148" s="214"/>
      <c r="CD148" s="214"/>
      <c r="CE148" s="214"/>
      <c r="CF148" s="214"/>
      <c r="CG148" s="214"/>
      <c r="CH148" s="214"/>
      <c r="CI148" s="214"/>
      <c r="CJ148" s="214"/>
      <c r="CK148" s="214"/>
      <c r="CL148" s="214"/>
      <c r="CM148" s="214"/>
      <c r="CN148" s="214"/>
      <c r="CO148" s="214"/>
      <c r="CP148" s="214"/>
      <c r="CQ148" s="214"/>
      <c r="CR148" s="214"/>
      <c r="CS148" s="214"/>
      <c r="CT148" s="214"/>
      <c r="CU148" s="214"/>
      <c r="CV148" s="214"/>
      <c r="CW148" s="214"/>
      <c r="CX148" s="214"/>
      <c r="CY148" s="214"/>
      <c r="CZ148" s="214"/>
      <c r="DA148" s="214"/>
      <c r="DB148" s="214"/>
      <c r="DC148" s="214"/>
      <c r="DD148" s="214"/>
      <c r="DE148" s="214"/>
      <c r="DF148" s="214"/>
      <c r="DG148" s="214"/>
      <c r="DH148" s="214"/>
      <c r="DI148" s="214"/>
      <c r="DJ148" s="214"/>
      <c r="DK148" s="214"/>
      <c r="DL148" s="214"/>
      <c r="DM148" s="214"/>
      <c r="DN148" s="214"/>
      <c r="DO148" s="214"/>
      <c r="DP148" s="214"/>
      <c r="DQ148" s="214"/>
      <c r="DR148" s="214"/>
      <c r="DS148" s="214"/>
      <c r="DT148" s="214"/>
      <c r="DU148" s="214"/>
      <c r="DV148" s="214"/>
      <c r="DW148" s="214"/>
      <c r="DX148" s="214"/>
      <c r="DY148" s="214"/>
      <c r="DZ148" s="214"/>
      <c r="EA148" s="214"/>
      <c r="EB148" s="214"/>
      <c r="EC148" s="214"/>
      <c r="ED148" s="214"/>
      <c r="EE148" s="214"/>
      <c r="EF148" s="214"/>
      <c r="EG148" s="214"/>
      <c r="EH148" s="214"/>
      <c r="EI148" s="214"/>
      <c r="EJ148" s="214"/>
      <c r="EK148" s="214"/>
      <c r="EL148" s="214"/>
      <c r="EM148" s="214"/>
      <c r="EN148" s="214"/>
      <c r="EO148" s="214"/>
      <c r="EP148" s="214"/>
      <c r="EQ148" s="214"/>
      <c r="ER148" s="214"/>
      <c r="ES148" s="214"/>
      <c r="ET148" s="214"/>
      <c r="EU148" s="214"/>
      <c r="EV148" s="214"/>
      <c r="EW148" s="214"/>
      <c r="EX148" s="214"/>
      <c r="EY148" s="214"/>
      <c r="EZ148" s="214"/>
      <c r="FA148" s="214"/>
      <c r="FB148" s="214"/>
      <c r="FC148" s="214"/>
      <c r="FD148" s="214"/>
      <c r="FE148" s="214"/>
      <c r="FF148" s="214"/>
      <c r="FG148" s="214"/>
      <c r="FH148" s="214"/>
      <c r="FI148" s="214"/>
      <c r="FJ148" s="214"/>
      <c r="FK148" s="214"/>
      <c r="FL148" s="214"/>
      <c r="FM148" s="214"/>
      <c r="FN148" s="214"/>
      <c r="FO148" s="214"/>
      <c r="FP148" s="214"/>
      <c r="FQ148" s="214"/>
      <c r="FR148" s="214"/>
      <c r="FS148" s="214"/>
      <c r="FT148" s="214"/>
      <c r="FU148" s="214"/>
      <c r="FV148" s="214"/>
      <c r="FW148" s="214"/>
      <c r="FX148" s="214"/>
      <c r="FY148" s="214"/>
      <c r="FZ148" s="214"/>
      <c r="GA148" s="214"/>
      <c r="GB148" s="214"/>
      <c r="GC148" s="214"/>
      <c r="GD148" s="214"/>
      <c r="GE148" s="214"/>
      <c r="GF148" s="214"/>
      <c r="GG148" s="214"/>
      <c r="GH148" s="214"/>
      <c r="GI148" s="214"/>
      <c r="GJ148" s="214"/>
      <c r="GK148" s="214"/>
      <c r="GL148" s="214"/>
      <c r="GM148" s="214"/>
      <c r="GN148" s="214"/>
      <c r="GO148" s="214"/>
      <c r="GP148" s="214"/>
      <c r="GQ148" s="214"/>
      <c r="GR148" s="214"/>
      <c r="GS148" s="214"/>
      <c r="GT148" s="214"/>
      <c r="GU148" s="214"/>
      <c r="GV148" s="214"/>
      <c r="GW148" s="214"/>
      <c r="GX148" s="214"/>
      <c r="GY148" s="214"/>
      <c r="GZ148" s="214"/>
      <c r="HA148" s="214"/>
      <c r="HB148" s="214"/>
      <c r="HC148" s="214"/>
      <c r="HD148" s="214"/>
      <c r="HE148" s="214"/>
      <c r="HF148" s="214"/>
      <c r="HG148" s="214"/>
      <c r="HH148" s="214"/>
      <c r="HI148" s="214"/>
      <c r="HJ148" s="214"/>
      <c r="HK148" s="214"/>
      <c r="HL148" s="214"/>
      <c r="HM148" s="214"/>
      <c r="HN148" s="214"/>
      <c r="HO148" s="214"/>
      <c r="HP148" s="214"/>
      <c r="HQ148" s="214"/>
      <c r="HR148" s="214"/>
      <c r="HS148" s="214"/>
      <c r="HT148" s="214"/>
      <c r="HU148" s="214"/>
      <c r="HV148" s="214"/>
      <c r="HW148" s="214"/>
      <c r="HX148" s="214"/>
      <c r="HY148" s="214"/>
      <c r="HZ148" s="214"/>
      <c r="IA148" s="214"/>
      <c r="IB148" s="214"/>
      <c r="IC148" s="214"/>
      <c r="ID148" s="214"/>
      <c r="IE148" s="214"/>
      <c r="IF148" s="214"/>
      <c r="IG148" s="214"/>
      <c r="IH148" s="214"/>
      <c r="II148" s="214"/>
      <c r="IJ148" s="214"/>
      <c r="IK148" s="214"/>
      <c r="IL148" s="214"/>
      <c r="IM148" s="214"/>
      <c r="IN148" s="214"/>
      <c r="IO148" s="214"/>
      <c r="IP148" s="214"/>
      <c r="IQ148" s="214"/>
      <c r="IR148" s="214"/>
      <c r="IS148" s="214"/>
      <c r="IT148" s="214"/>
      <c r="IU148" s="214"/>
      <c r="IV148" s="214"/>
      <c r="IW148" s="214"/>
      <c r="IX148" s="214"/>
      <c r="IY148" s="214"/>
      <c r="IZ148" s="214"/>
      <c r="JA148" s="214"/>
      <c r="JB148" s="214"/>
      <c r="JC148" s="214"/>
      <c r="JD148" s="214"/>
      <c r="JE148" s="214"/>
      <c r="JF148" s="214"/>
    </row>
    <row r="149" spans="1:266" s="297" customFormat="1" ht="20" x14ac:dyDescent="0.3">
      <c r="A149" s="235" t="s">
        <v>748</v>
      </c>
      <c r="B149" s="238">
        <v>45626</v>
      </c>
      <c r="C149" s="235" t="s">
        <v>332</v>
      </c>
      <c r="D149" s="235" t="s">
        <v>771</v>
      </c>
      <c r="E149" s="235" t="s">
        <v>772</v>
      </c>
      <c r="F149" s="235" t="s">
        <v>554</v>
      </c>
      <c r="G149" s="235" t="s">
        <v>555</v>
      </c>
      <c r="H149" s="235" t="s">
        <v>556</v>
      </c>
      <c r="I149" s="235" t="s">
        <v>287</v>
      </c>
      <c r="J149" s="235" t="s">
        <v>656</v>
      </c>
      <c r="K149" s="235" t="s">
        <v>328</v>
      </c>
      <c r="L149" s="235" t="s">
        <v>447</v>
      </c>
      <c r="M149" s="235" t="s">
        <v>289</v>
      </c>
      <c r="N149" s="235" t="s">
        <v>773</v>
      </c>
      <c r="O149" s="236">
        <v>10</v>
      </c>
      <c r="P149" s="235" t="s">
        <v>775</v>
      </c>
      <c r="Q149" s="298"/>
      <c r="R149" s="298"/>
      <c r="S149" s="298"/>
      <c r="T149" s="235" t="s">
        <v>330</v>
      </c>
      <c r="U149" s="298"/>
      <c r="V149" s="298"/>
      <c r="W149" s="298"/>
      <c r="X149" s="298"/>
      <c r="Y149" s="298"/>
      <c r="Z149" s="298"/>
      <c r="AA149" s="298"/>
      <c r="AB149" s="298"/>
      <c r="AC149" s="298"/>
      <c r="AD149" s="298"/>
      <c r="AE149" s="298"/>
      <c r="AF149" s="298"/>
      <c r="AG149" s="235" t="s">
        <v>558</v>
      </c>
      <c r="AH149" s="298"/>
      <c r="AI149" s="298"/>
      <c r="AJ149" s="235" t="s">
        <v>558</v>
      </c>
      <c r="AK149" s="298"/>
      <c r="AL149" s="298"/>
      <c r="AM149" s="235" t="s">
        <v>326</v>
      </c>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c r="BI149" s="214"/>
      <c r="BJ149" s="214"/>
      <c r="BK149" s="214"/>
      <c r="BL149" s="214"/>
      <c r="BM149" s="214"/>
      <c r="BN149" s="214"/>
      <c r="BO149" s="214"/>
      <c r="BP149" s="214"/>
      <c r="BQ149" s="214"/>
      <c r="BR149" s="214"/>
      <c r="BS149" s="214"/>
      <c r="BT149" s="214"/>
      <c r="BU149" s="214"/>
      <c r="BV149" s="214"/>
      <c r="BW149" s="214"/>
      <c r="BX149" s="214"/>
      <c r="BY149" s="214"/>
      <c r="BZ149" s="214"/>
      <c r="CA149" s="214"/>
      <c r="CB149" s="214"/>
      <c r="CC149" s="214"/>
      <c r="CD149" s="214"/>
      <c r="CE149" s="214"/>
      <c r="CF149" s="214"/>
      <c r="CG149" s="214"/>
      <c r="CH149" s="214"/>
      <c r="CI149" s="214"/>
      <c r="CJ149" s="214"/>
      <c r="CK149" s="214"/>
      <c r="CL149" s="214"/>
      <c r="CM149" s="214"/>
      <c r="CN149" s="214"/>
      <c r="CO149" s="214"/>
      <c r="CP149" s="214"/>
      <c r="CQ149" s="214"/>
      <c r="CR149" s="214"/>
      <c r="CS149" s="214"/>
      <c r="CT149" s="214"/>
      <c r="CU149" s="214"/>
      <c r="CV149" s="214"/>
      <c r="CW149" s="214"/>
      <c r="CX149" s="214"/>
      <c r="CY149" s="214"/>
      <c r="CZ149" s="214"/>
      <c r="DA149" s="214"/>
      <c r="DB149" s="214"/>
      <c r="DC149" s="214"/>
      <c r="DD149" s="214"/>
      <c r="DE149" s="214"/>
      <c r="DF149" s="214"/>
      <c r="DG149" s="214"/>
      <c r="DH149" s="214"/>
      <c r="DI149" s="214"/>
      <c r="DJ149" s="214"/>
      <c r="DK149" s="214"/>
      <c r="DL149" s="214"/>
      <c r="DM149" s="214"/>
      <c r="DN149" s="214"/>
      <c r="DO149" s="214"/>
      <c r="DP149" s="214"/>
      <c r="DQ149" s="214"/>
      <c r="DR149" s="214"/>
      <c r="DS149" s="214"/>
      <c r="DT149" s="214"/>
      <c r="DU149" s="214"/>
      <c r="DV149" s="214"/>
      <c r="DW149" s="214"/>
      <c r="DX149" s="214"/>
      <c r="DY149" s="214"/>
      <c r="DZ149" s="214"/>
      <c r="EA149" s="214"/>
      <c r="EB149" s="214"/>
      <c r="EC149" s="214"/>
      <c r="ED149" s="214"/>
      <c r="EE149" s="214"/>
      <c r="EF149" s="214"/>
      <c r="EG149" s="214"/>
      <c r="EH149" s="214"/>
      <c r="EI149" s="214"/>
      <c r="EJ149" s="214"/>
      <c r="EK149" s="214"/>
      <c r="EL149" s="214"/>
      <c r="EM149" s="214"/>
      <c r="EN149" s="214"/>
      <c r="EO149" s="214"/>
      <c r="EP149" s="214"/>
      <c r="EQ149" s="214"/>
      <c r="ER149" s="214"/>
      <c r="ES149" s="214"/>
      <c r="ET149" s="214"/>
      <c r="EU149" s="214"/>
      <c r="EV149" s="214"/>
      <c r="EW149" s="214"/>
      <c r="EX149" s="214"/>
      <c r="EY149" s="214"/>
      <c r="EZ149" s="214"/>
      <c r="FA149" s="214"/>
      <c r="FB149" s="214"/>
      <c r="FC149" s="214"/>
      <c r="FD149" s="214"/>
      <c r="FE149" s="214"/>
      <c r="FF149" s="214"/>
      <c r="FG149" s="214"/>
      <c r="FH149" s="214"/>
      <c r="FI149" s="214"/>
      <c r="FJ149" s="214"/>
      <c r="FK149" s="214"/>
      <c r="FL149" s="214"/>
      <c r="FM149" s="214"/>
      <c r="FN149" s="214"/>
      <c r="FO149" s="214"/>
      <c r="FP149" s="214"/>
      <c r="FQ149" s="214"/>
      <c r="FR149" s="214"/>
      <c r="FS149" s="214"/>
      <c r="FT149" s="214"/>
      <c r="FU149" s="214"/>
      <c r="FV149" s="214"/>
      <c r="FW149" s="214"/>
      <c r="FX149" s="214"/>
      <c r="FY149" s="214"/>
      <c r="FZ149" s="214"/>
      <c r="GA149" s="214"/>
      <c r="GB149" s="214"/>
      <c r="GC149" s="214"/>
      <c r="GD149" s="214"/>
      <c r="GE149" s="214"/>
      <c r="GF149" s="214"/>
      <c r="GG149" s="214"/>
      <c r="GH149" s="214"/>
      <c r="GI149" s="214"/>
      <c r="GJ149" s="214"/>
      <c r="GK149" s="214"/>
      <c r="GL149" s="214"/>
      <c r="GM149" s="214"/>
      <c r="GN149" s="214"/>
      <c r="GO149" s="214"/>
      <c r="GP149" s="214"/>
      <c r="GQ149" s="214"/>
      <c r="GR149" s="214"/>
      <c r="GS149" s="214"/>
      <c r="GT149" s="214"/>
      <c r="GU149" s="214"/>
      <c r="GV149" s="214"/>
      <c r="GW149" s="214"/>
      <c r="GX149" s="214"/>
      <c r="GY149" s="214"/>
      <c r="GZ149" s="214"/>
      <c r="HA149" s="214"/>
      <c r="HB149" s="214"/>
      <c r="HC149" s="214"/>
      <c r="HD149" s="214"/>
      <c r="HE149" s="214"/>
      <c r="HF149" s="214"/>
      <c r="HG149" s="214"/>
      <c r="HH149" s="214"/>
      <c r="HI149" s="214"/>
      <c r="HJ149" s="214"/>
      <c r="HK149" s="214"/>
      <c r="HL149" s="214"/>
      <c r="HM149" s="214"/>
      <c r="HN149" s="214"/>
      <c r="HO149" s="214"/>
      <c r="HP149" s="214"/>
      <c r="HQ149" s="214"/>
      <c r="HR149" s="214"/>
      <c r="HS149" s="214"/>
      <c r="HT149" s="214"/>
      <c r="HU149" s="214"/>
      <c r="HV149" s="214"/>
      <c r="HW149" s="214"/>
      <c r="HX149" s="214"/>
      <c r="HY149" s="214"/>
      <c r="HZ149" s="214"/>
      <c r="IA149" s="214"/>
      <c r="IB149" s="214"/>
      <c r="IC149" s="214"/>
      <c r="ID149" s="214"/>
      <c r="IE149" s="214"/>
      <c r="IF149" s="214"/>
      <c r="IG149" s="214"/>
      <c r="IH149" s="214"/>
      <c r="II149" s="214"/>
      <c r="IJ149" s="214"/>
      <c r="IK149" s="214"/>
      <c r="IL149" s="214"/>
      <c r="IM149" s="214"/>
      <c r="IN149" s="214"/>
      <c r="IO149" s="214"/>
      <c r="IP149" s="214"/>
      <c r="IQ149" s="214"/>
      <c r="IR149" s="214"/>
      <c r="IS149" s="214"/>
      <c r="IT149" s="214"/>
      <c r="IU149" s="214"/>
      <c r="IV149" s="214"/>
      <c r="IW149" s="214"/>
      <c r="IX149" s="214"/>
      <c r="IY149" s="214"/>
      <c r="IZ149" s="214"/>
      <c r="JA149" s="214"/>
      <c r="JB149" s="214"/>
      <c r="JC149" s="214"/>
      <c r="JD149" s="214"/>
      <c r="JE149" s="214"/>
      <c r="JF149" s="214"/>
    </row>
    <row r="150" spans="1:266" s="297" customFormat="1" ht="20" x14ac:dyDescent="0.3">
      <c r="A150" s="235" t="s">
        <v>748</v>
      </c>
      <c r="B150" s="238">
        <v>45626</v>
      </c>
      <c r="C150" s="235" t="s">
        <v>332</v>
      </c>
      <c r="D150" s="235" t="s">
        <v>771</v>
      </c>
      <c r="E150" s="235" t="s">
        <v>772</v>
      </c>
      <c r="F150" s="235" t="s">
        <v>554</v>
      </c>
      <c r="G150" s="235" t="s">
        <v>555</v>
      </c>
      <c r="H150" s="235" t="s">
        <v>556</v>
      </c>
      <c r="I150" s="235" t="s">
        <v>287</v>
      </c>
      <c r="J150" s="235" t="s">
        <v>656</v>
      </c>
      <c r="K150" s="235" t="s">
        <v>328</v>
      </c>
      <c r="L150" s="235" t="s">
        <v>447</v>
      </c>
      <c r="M150" s="235" t="s">
        <v>289</v>
      </c>
      <c r="N150" s="235" t="s">
        <v>773</v>
      </c>
      <c r="O150" s="236">
        <v>10</v>
      </c>
      <c r="P150" s="235" t="s">
        <v>774</v>
      </c>
      <c r="Q150" s="298"/>
      <c r="R150" s="298"/>
      <c r="S150" s="298"/>
      <c r="T150" s="235" t="s">
        <v>330</v>
      </c>
      <c r="U150" s="298"/>
      <c r="V150" s="298"/>
      <c r="W150" s="298"/>
      <c r="X150" s="298"/>
      <c r="Y150" s="298"/>
      <c r="Z150" s="298"/>
      <c r="AA150" s="298"/>
      <c r="AB150" s="298"/>
      <c r="AC150" s="298"/>
      <c r="AD150" s="298"/>
      <c r="AE150" s="298"/>
      <c r="AF150" s="298"/>
      <c r="AG150" s="235" t="s">
        <v>558</v>
      </c>
      <c r="AH150" s="298"/>
      <c r="AI150" s="298"/>
      <c r="AJ150" s="235" t="s">
        <v>558</v>
      </c>
      <c r="AK150" s="298"/>
      <c r="AL150" s="298"/>
      <c r="AM150" s="235" t="s">
        <v>326</v>
      </c>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c r="BI150" s="214"/>
      <c r="BJ150" s="214"/>
      <c r="BK150" s="214"/>
      <c r="BL150" s="214"/>
      <c r="BM150" s="214"/>
      <c r="BN150" s="214"/>
      <c r="BO150" s="214"/>
      <c r="BP150" s="214"/>
      <c r="BQ150" s="214"/>
      <c r="BR150" s="214"/>
      <c r="BS150" s="214"/>
      <c r="BT150" s="214"/>
      <c r="BU150" s="214"/>
      <c r="BV150" s="214"/>
      <c r="BW150" s="214"/>
      <c r="BX150" s="214"/>
      <c r="BY150" s="214"/>
      <c r="BZ150" s="214"/>
      <c r="CA150" s="214"/>
      <c r="CB150" s="214"/>
      <c r="CC150" s="214"/>
      <c r="CD150" s="214"/>
      <c r="CE150" s="214"/>
      <c r="CF150" s="214"/>
      <c r="CG150" s="214"/>
      <c r="CH150" s="214"/>
      <c r="CI150" s="214"/>
      <c r="CJ150" s="214"/>
      <c r="CK150" s="214"/>
      <c r="CL150" s="214"/>
      <c r="CM150" s="214"/>
      <c r="CN150" s="214"/>
      <c r="CO150" s="214"/>
      <c r="CP150" s="214"/>
      <c r="CQ150" s="214"/>
      <c r="CR150" s="214"/>
      <c r="CS150" s="214"/>
      <c r="CT150" s="214"/>
      <c r="CU150" s="214"/>
      <c r="CV150" s="214"/>
      <c r="CW150" s="214"/>
      <c r="CX150" s="214"/>
      <c r="CY150" s="214"/>
      <c r="CZ150" s="214"/>
      <c r="DA150" s="214"/>
      <c r="DB150" s="214"/>
      <c r="DC150" s="214"/>
      <c r="DD150" s="214"/>
      <c r="DE150" s="214"/>
      <c r="DF150" s="214"/>
      <c r="DG150" s="214"/>
      <c r="DH150" s="214"/>
      <c r="DI150" s="214"/>
      <c r="DJ150" s="214"/>
      <c r="DK150" s="214"/>
      <c r="DL150" s="214"/>
      <c r="DM150" s="214"/>
      <c r="DN150" s="214"/>
      <c r="DO150" s="214"/>
      <c r="DP150" s="214"/>
      <c r="DQ150" s="214"/>
      <c r="DR150" s="214"/>
      <c r="DS150" s="214"/>
      <c r="DT150" s="214"/>
      <c r="DU150" s="214"/>
      <c r="DV150" s="214"/>
      <c r="DW150" s="214"/>
      <c r="DX150" s="214"/>
      <c r="DY150" s="214"/>
      <c r="DZ150" s="214"/>
      <c r="EA150" s="214"/>
      <c r="EB150" s="214"/>
      <c r="EC150" s="214"/>
      <c r="ED150" s="214"/>
      <c r="EE150" s="214"/>
      <c r="EF150" s="214"/>
      <c r="EG150" s="214"/>
      <c r="EH150" s="214"/>
      <c r="EI150" s="214"/>
      <c r="EJ150" s="214"/>
      <c r="EK150" s="214"/>
      <c r="EL150" s="214"/>
      <c r="EM150" s="214"/>
      <c r="EN150" s="214"/>
      <c r="EO150" s="214"/>
      <c r="EP150" s="214"/>
      <c r="EQ150" s="214"/>
      <c r="ER150" s="214"/>
      <c r="ES150" s="214"/>
      <c r="ET150" s="214"/>
      <c r="EU150" s="214"/>
      <c r="EV150" s="214"/>
      <c r="EW150" s="214"/>
      <c r="EX150" s="214"/>
      <c r="EY150" s="214"/>
      <c r="EZ150" s="214"/>
      <c r="FA150" s="214"/>
      <c r="FB150" s="214"/>
      <c r="FC150" s="214"/>
      <c r="FD150" s="214"/>
      <c r="FE150" s="214"/>
      <c r="FF150" s="214"/>
      <c r="FG150" s="214"/>
      <c r="FH150" s="214"/>
      <c r="FI150" s="214"/>
      <c r="FJ150" s="214"/>
      <c r="FK150" s="214"/>
      <c r="FL150" s="214"/>
      <c r="FM150" s="214"/>
      <c r="FN150" s="214"/>
      <c r="FO150" s="214"/>
      <c r="FP150" s="214"/>
      <c r="FQ150" s="214"/>
      <c r="FR150" s="214"/>
      <c r="FS150" s="214"/>
      <c r="FT150" s="214"/>
      <c r="FU150" s="214"/>
      <c r="FV150" s="214"/>
      <c r="FW150" s="214"/>
      <c r="FX150" s="214"/>
      <c r="FY150" s="214"/>
      <c r="FZ150" s="214"/>
      <c r="GA150" s="214"/>
      <c r="GB150" s="214"/>
      <c r="GC150" s="214"/>
      <c r="GD150" s="214"/>
      <c r="GE150" s="214"/>
      <c r="GF150" s="214"/>
      <c r="GG150" s="214"/>
      <c r="GH150" s="214"/>
      <c r="GI150" s="214"/>
      <c r="GJ150" s="214"/>
      <c r="GK150" s="214"/>
      <c r="GL150" s="214"/>
      <c r="GM150" s="214"/>
      <c r="GN150" s="214"/>
      <c r="GO150" s="214"/>
      <c r="GP150" s="214"/>
      <c r="GQ150" s="214"/>
      <c r="GR150" s="214"/>
      <c r="GS150" s="214"/>
      <c r="GT150" s="214"/>
      <c r="GU150" s="214"/>
      <c r="GV150" s="214"/>
      <c r="GW150" s="214"/>
      <c r="GX150" s="214"/>
      <c r="GY150" s="214"/>
      <c r="GZ150" s="214"/>
      <c r="HA150" s="214"/>
      <c r="HB150" s="214"/>
      <c r="HC150" s="214"/>
      <c r="HD150" s="214"/>
      <c r="HE150" s="214"/>
      <c r="HF150" s="214"/>
      <c r="HG150" s="214"/>
      <c r="HH150" s="214"/>
      <c r="HI150" s="214"/>
      <c r="HJ150" s="214"/>
      <c r="HK150" s="214"/>
      <c r="HL150" s="214"/>
      <c r="HM150" s="214"/>
      <c r="HN150" s="214"/>
      <c r="HO150" s="214"/>
      <c r="HP150" s="214"/>
      <c r="HQ150" s="214"/>
      <c r="HR150" s="214"/>
      <c r="HS150" s="214"/>
      <c r="HT150" s="214"/>
      <c r="HU150" s="214"/>
      <c r="HV150" s="214"/>
      <c r="HW150" s="214"/>
      <c r="HX150" s="214"/>
      <c r="HY150" s="214"/>
      <c r="HZ150" s="214"/>
      <c r="IA150" s="214"/>
      <c r="IB150" s="214"/>
      <c r="IC150" s="214"/>
      <c r="ID150" s="214"/>
      <c r="IE150" s="214"/>
      <c r="IF150" s="214"/>
      <c r="IG150" s="214"/>
      <c r="IH150" s="214"/>
      <c r="II150" s="214"/>
      <c r="IJ150" s="214"/>
      <c r="IK150" s="214"/>
      <c r="IL150" s="214"/>
      <c r="IM150" s="214"/>
      <c r="IN150" s="214"/>
      <c r="IO150" s="214"/>
      <c r="IP150" s="214"/>
      <c r="IQ150" s="214"/>
      <c r="IR150" s="214"/>
      <c r="IS150" s="214"/>
      <c r="IT150" s="214"/>
      <c r="IU150" s="214"/>
      <c r="IV150" s="214"/>
      <c r="IW150" s="214"/>
      <c r="IX150" s="214"/>
      <c r="IY150" s="214"/>
      <c r="IZ150" s="214"/>
      <c r="JA150" s="214"/>
      <c r="JB150" s="214"/>
      <c r="JC150" s="214"/>
      <c r="JD150" s="214"/>
      <c r="JE150" s="214"/>
      <c r="JF150" s="214"/>
    </row>
    <row r="151" spans="1:266" s="297" customFormat="1" ht="20" x14ac:dyDescent="0.3">
      <c r="A151" s="235" t="s">
        <v>748</v>
      </c>
      <c r="B151" s="238">
        <v>45626</v>
      </c>
      <c r="C151" s="235" t="s">
        <v>332</v>
      </c>
      <c r="D151" s="235" t="s">
        <v>771</v>
      </c>
      <c r="E151" s="235" t="s">
        <v>772</v>
      </c>
      <c r="F151" s="235" t="s">
        <v>554</v>
      </c>
      <c r="G151" s="235" t="s">
        <v>555</v>
      </c>
      <c r="H151" s="235" t="s">
        <v>556</v>
      </c>
      <c r="I151" s="235" t="s">
        <v>287</v>
      </c>
      <c r="J151" s="235" t="s">
        <v>656</v>
      </c>
      <c r="K151" s="235" t="s">
        <v>328</v>
      </c>
      <c r="L151" s="235" t="s">
        <v>447</v>
      </c>
      <c r="M151" s="235" t="s">
        <v>289</v>
      </c>
      <c r="N151" s="235" t="s">
        <v>773</v>
      </c>
      <c r="O151" s="236">
        <v>24.46</v>
      </c>
      <c r="P151" s="235" t="s">
        <v>775</v>
      </c>
      <c r="Q151" s="298"/>
      <c r="R151" s="298"/>
      <c r="S151" s="298"/>
      <c r="T151" s="235" t="s">
        <v>330</v>
      </c>
      <c r="U151" s="298"/>
      <c r="V151" s="298"/>
      <c r="W151" s="298"/>
      <c r="X151" s="298"/>
      <c r="Y151" s="298"/>
      <c r="Z151" s="298"/>
      <c r="AA151" s="298"/>
      <c r="AB151" s="298"/>
      <c r="AC151" s="298"/>
      <c r="AD151" s="298"/>
      <c r="AE151" s="298"/>
      <c r="AF151" s="298"/>
      <c r="AG151" s="235" t="s">
        <v>558</v>
      </c>
      <c r="AH151" s="298"/>
      <c r="AI151" s="298"/>
      <c r="AJ151" s="235" t="s">
        <v>558</v>
      </c>
      <c r="AK151" s="298"/>
      <c r="AL151" s="298"/>
      <c r="AM151" s="235" t="s">
        <v>326</v>
      </c>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c r="BI151" s="214"/>
      <c r="BJ151" s="214"/>
      <c r="BK151" s="214"/>
      <c r="BL151" s="214"/>
      <c r="BM151" s="214"/>
      <c r="BN151" s="214"/>
      <c r="BO151" s="214"/>
      <c r="BP151" s="214"/>
      <c r="BQ151" s="214"/>
      <c r="BR151" s="214"/>
      <c r="BS151" s="214"/>
      <c r="BT151" s="214"/>
      <c r="BU151" s="214"/>
      <c r="BV151" s="214"/>
      <c r="BW151" s="214"/>
      <c r="BX151" s="214"/>
      <c r="BY151" s="214"/>
      <c r="BZ151" s="214"/>
      <c r="CA151" s="214"/>
      <c r="CB151" s="214"/>
      <c r="CC151" s="214"/>
      <c r="CD151" s="214"/>
      <c r="CE151" s="214"/>
      <c r="CF151" s="214"/>
      <c r="CG151" s="214"/>
      <c r="CH151" s="214"/>
      <c r="CI151" s="214"/>
      <c r="CJ151" s="214"/>
      <c r="CK151" s="214"/>
      <c r="CL151" s="214"/>
      <c r="CM151" s="214"/>
      <c r="CN151" s="214"/>
      <c r="CO151" s="214"/>
      <c r="CP151" s="214"/>
      <c r="CQ151" s="214"/>
      <c r="CR151" s="214"/>
      <c r="CS151" s="214"/>
      <c r="CT151" s="214"/>
      <c r="CU151" s="214"/>
      <c r="CV151" s="214"/>
      <c r="CW151" s="214"/>
      <c r="CX151" s="214"/>
      <c r="CY151" s="214"/>
      <c r="CZ151" s="214"/>
      <c r="DA151" s="214"/>
      <c r="DB151" s="214"/>
      <c r="DC151" s="214"/>
      <c r="DD151" s="214"/>
      <c r="DE151" s="214"/>
      <c r="DF151" s="214"/>
      <c r="DG151" s="214"/>
      <c r="DH151" s="214"/>
      <c r="DI151" s="214"/>
      <c r="DJ151" s="214"/>
      <c r="DK151" s="214"/>
      <c r="DL151" s="214"/>
      <c r="DM151" s="214"/>
      <c r="DN151" s="214"/>
      <c r="DO151" s="214"/>
      <c r="DP151" s="214"/>
      <c r="DQ151" s="214"/>
      <c r="DR151" s="214"/>
      <c r="DS151" s="214"/>
      <c r="DT151" s="214"/>
      <c r="DU151" s="214"/>
      <c r="DV151" s="214"/>
      <c r="DW151" s="214"/>
      <c r="DX151" s="214"/>
      <c r="DY151" s="214"/>
      <c r="DZ151" s="214"/>
      <c r="EA151" s="214"/>
      <c r="EB151" s="214"/>
      <c r="EC151" s="214"/>
      <c r="ED151" s="214"/>
      <c r="EE151" s="214"/>
      <c r="EF151" s="214"/>
      <c r="EG151" s="214"/>
      <c r="EH151" s="214"/>
      <c r="EI151" s="214"/>
      <c r="EJ151" s="214"/>
      <c r="EK151" s="214"/>
      <c r="EL151" s="214"/>
      <c r="EM151" s="214"/>
      <c r="EN151" s="214"/>
      <c r="EO151" s="214"/>
      <c r="EP151" s="214"/>
      <c r="EQ151" s="214"/>
      <c r="ER151" s="214"/>
      <c r="ES151" s="214"/>
      <c r="ET151" s="214"/>
      <c r="EU151" s="214"/>
      <c r="EV151" s="214"/>
      <c r="EW151" s="214"/>
      <c r="EX151" s="214"/>
      <c r="EY151" s="214"/>
      <c r="EZ151" s="214"/>
      <c r="FA151" s="214"/>
      <c r="FB151" s="214"/>
      <c r="FC151" s="214"/>
      <c r="FD151" s="214"/>
      <c r="FE151" s="214"/>
      <c r="FF151" s="214"/>
      <c r="FG151" s="214"/>
      <c r="FH151" s="214"/>
      <c r="FI151" s="214"/>
      <c r="FJ151" s="214"/>
      <c r="FK151" s="214"/>
      <c r="FL151" s="214"/>
      <c r="FM151" s="214"/>
      <c r="FN151" s="214"/>
      <c r="FO151" s="214"/>
      <c r="FP151" s="214"/>
      <c r="FQ151" s="214"/>
      <c r="FR151" s="214"/>
      <c r="FS151" s="214"/>
      <c r="FT151" s="214"/>
      <c r="FU151" s="214"/>
      <c r="FV151" s="214"/>
      <c r="FW151" s="214"/>
      <c r="FX151" s="214"/>
      <c r="FY151" s="214"/>
      <c r="FZ151" s="214"/>
      <c r="GA151" s="214"/>
      <c r="GB151" s="214"/>
      <c r="GC151" s="214"/>
      <c r="GD151" s="214"/>
      <c r="GE151" s="214"/>
      <c r="GF151" s="214"/>
      <c r="GG151" s="214"/>
      <c r="GH151" s="214"/>
      <c r="GI151" s="214"/>
      <c r="GJ151" s="214"/>
      <c r="GK151" s="214"/>
      <c r="GL151" s="214"/>
      <c r="GM151" s="214"/>
      <c r="GN151" s="214"/>
      <c r="GO151" s="214"/>
      <c r="GP151" s="214"/>
      <c r="GQ151" s="214"/>
      <c r="GR151" s="214"/>
      <c r="GS151" s="214"/>
      <c r="GT151" s="214"/>
      <c r="GU151" s="214"/>
      <c r="GV151" s="214"/>
      <c r="GW151" s="214"/>
      <c r="GX151" s="214"/>
      <c r="GY151" s="214"/>
      <c r="GZ151" s="214"/>
      <c r="HA151" s="214"/>
      <c r="HB151" s="214"/>
      <c r="HC151" s="214"/>
      <c r="HD151" s="214"/>
      <c r="HE151" s="214"/>
      <c r="HF151" s="214"/>
      <c r="HG151" s="214"/>
      <c r="HH151" s="214"/>
      <c r="HI151" s="214"/>
      <c r="HJ151" s="214"/>
      <c r="HK151" s="214"/>
      <c r="HL151" s="214"/>
      <c r="HM151" s="214"/>
      <c r="HN151" s="214"/>
      <c r="HO151" s="214"/>
      <c r="HP151" s="214"/>
      <c r="HQ151" s="214"/>
      <c r="HR151" s="214"/>
      <c r="HS151" s="214"/>
      <c r="HT151" s="214"/>
      <c r="HU151" s="214"/>
      <c r="HV151" s="214"/>
      <c r="HW151" s="214"/>
      <c r="HX151" s="214"/>
      <c r="HY151" s="214"/>
      <c r="HZ151" s="214"/>
      <c r="IA151" s="214"/>
      <c r="IB151" s="214"/>
      <c r="IC151" s="214"/>
      <c r="ID151" s="214"/>
      <c r="IE151" s="214"/>
      <c r="IF151" s="214"/>
      <c r="IG151" s="214"/>
      <c r="IH151" s="214"/>
      <c r="II151" s="214"/>
      <c r="IJ151" s="214"/>
      <c r="IK151" s="214"/>
      <c r="IL151" s="214"/>
      <c r="IM151" s="214"/>
      <c r="IN151" s="214"/>
      <c r="IO151" s="214"/>
      <c r="IP151" s="214"/>
      <c r="IQ151" s="214"/>
      <c r="IR151" s="214"/>
      <c r="IS151" s="214"/>
      <c r="IT151" s="214"/>
      <c r="IU151" s="214"/>
      <c r="IV151" s="214"/>
      <c r="IW151" s="214"/>
      <c r="IX151" s="214"/>
      <c r="IY151" s="214"/>
      <c r="IZ151" s="214"/>
      <c r="JA151" s="214"/>
      <c r="JB151" s="214"/>
      <c r="JC151" s="214"/>
      <c r="JD151" s="214"/>
      <c r="JE151" s="214"/>
      <c r="JF151" s="214"/>
    </row>
    <row r="152" spans="1:266" s="297" customFormat="1" ht="20" x14ac:dyDescent="0.3">
      <c r="A152" s="235" t="s">
        <v>844</v>
      </c>
      <c r="B152" s="238">
        <v>45630</v>
      </c>
      <c r="C152" s="235" t="s">
        <v>332</v>
      </c>
      <c r="D152" s="235" t="s">
        <v>771</v>
      </c>
      <c r="E152" s="235" t="s">
        <v>845</v>
      </c>
      <c r="F152" s="235" t="s">
        <v>554</v>
      </c>
      <c r="G152" s="235" t="s">
        <v>555</v>
      </c>
      <c r="H152" s="235" t="s">
        <v>556</v>
      </c>
      <c r="I152" s="235" t="s">
        <v>287</v>
      </c>
      <c r="J152" s="235" t="s">
        <v>656</v>
      </c>
      <c r="K152" s="235" t="s">
        <v>328</v>
      </c>
      <c r="L152" s="235" t="s">
        <v>447</v>
      </c>
      <c r="M152" s="235" t="s">
        <v>289</v>
      </c>
      <c r="N152" s="235" t="s">
        <v>846</v>
      </c>
      <c r="O152" s="236">
        <v>-10</v>
      </c>
      <c r="P152" s="235" t="s">
        <v>774</v>
      </c>
      <c r="Q152" s="237"/>
      <c r="R152" s="237"/>
      <c r="S152" s="237"/>
      <c r="T152" s="235" t="s">
        <v>847</v>
      </c>
      <c r="U152" s="237"/>
      <c r="V152" s="237"/>
      <c r="W152" s="237"/>
      <c r="X152" s="237"/>
      <c r="Y152" s="237"/>
      <c r="Z152" s="237"/>
      <c r="AA152" s="237"/>
      <c r="AB152" s="237"/>
      <c r="AC152" s="237"/>
      <c r="AD152" s="237"/>
      <c r="AE152" s="237"/>
      <c r="AF152" s="237"/>
      <c r="AG152" s="235" t="s">
        <v>558</v>
      </c>
      <c r="AH152" s="237"/>
      <c r="AI152" s="237"/>
      <c r="AJ152" s="235" t="s">
        <v>558</v>
      </c>
      <c r="AK152" s="237"/>
      <c r="AL152" s="237"/>
      <c r="AM152" s="235" t="s">
        <v>326</v>
      </c>
    </row>
    <row r="153" spans="1:266" ht="20" x14ac:dyDescent="0.35">
      <c r="A153" s="235" t="s">
        <v>844</v>
      </c>
      <c r="B153" s="238">
        <v>45630</v>
      </c>
      <c r="C153" s="235" t="s">
        <v>332</v>
      </c>
      <c r="D153" s="235" t="s">
        <v>771</v>
      </c>
      <c r="E153" s="235" t="s">
        <v>845</v>
      </c>
      <c r="F153" s="235" t="s">
        <v>554</v>
      </c>
      <c r="G153" s="235" t="s">
        <v>555</v>
      </c>
      <c r="H153" s="235" t="s">
        <v>556</v>
      </c>
      <c r="I153" s="235" t="s">
        <v>287</v>
      </c>
      <c r="J153" s="235" t="s">
        <v>656</v>
      </c>
      <c r="K153" s="235" t="s">
        <v>328</v>
      </c>
      <c r="L153" s="235" t="s">
        <v>447</v>
      </c>
      <c r="M153" s="235" t="s">
        <v>289</v>
      </c>
      <c r="N153" s="235" t="s">
        <v>846</v>
      </c>
      <c r="O153" s="236">
        <v>-10</v>
      </c>
      <c r="P153" s="235" t="s">
        <v>775</v>
      </c>
      <c r="Q153" s="237"/>
      <c r="R153" s="237"/>
      <c r="S153" s="237"/>
      <c r="T153" s="235" t="s">
        <v>847</v>
      </c>
      <c r="U153" s="237"/>
      <c r="V153" s="237"/>
      <c r="W153" s="237"/>
      <c r="X153" s="237"/>
      <c r="Y153" s="237"/>
      <c r="Z153" s="237"/>
      <c r="AA153" s="237"/>
      <c r="AB153" s="237"/>
      <c r="AC153" s="237"/>
      <c r="AD153" s="237"/>
      <c r="AE153" s="237"/>
      <c r="AF153" s="237"/>
      <c r="AG153" s="235" t="s">
        <v>558</v>
      </c>
      <c r="AH153" s="237"/>
      <c r="AI153" s="237"/>
      <c r="AJ153" s="235" t="s">
        <v>558</v>
      </c>
      <c r="AK153" s="237"/>
      <c r="AL153" s="237"/>
      <c r="AM153" s="235" t="s">
        <v>326</v>
      </c>
    </row>
    <row r="154" spans="1:266" ht="20" x14ac:dyDescent="0.35">
      <c r="A154" s="235" t="s">
        <v>844</v>
      </c>
      <c r="B154" s="238">
        <v>45630</v>
      </c>
      <c r="C154" s="235" t="s">
        <v>332</v>
      </c>
      <c r="D154" s="235" t="s">
        <v>771</v>
      </c>
      <c r="E154" s="235" t="s">
        <v>845</v>
      </c>
      <c r="F154" s="235" t="s">
        <v>554</v>
      </c>
      <c r="G154" s="235" t="s">
        <v>555</v>
      </c>
      <c r="H154" s="235" t="s">
        <v>556</v>
      </c>
      <c r="I154" s="235" t="s">
        <v>287</v>
      </c>
      <c r="J154" s="235" t="s">
        <v>656</v>
      </c>
      <c r="K154" s="235" t="s">
        <v>328</v>
      </c>
      <c r="L154" s="235" t="s">
        <v>447</v>
      </c>
      <c r="M154" s="235" t="s">
        <v>289</v>
      </c>
      <c r="N154" s="235" t="s">
        <v>846</v>
      </c>
      <c r="O154" s="236">
        <v>-10</v>
      </c>
      <c r="P154" s="235" t="s">
        <v>774</v>
      </c>
      <c r="Q154" s="237"/>
      <c r="R154" s="237"/>
      <c r="S154" s="237"/>
      <c r="T154" s="235" t="s">
        <v>847</v>
      </c>
      <c r="U154" s="237"/>
      <c r="V154" s="237"/>
      <c r="W154" s="237"/>
      <c r="X154" s="237"/>
      <c r="Y154" s="237"/>
      <c r="Z154" s="237"/>
      <c r="AA154" s="237"/>
      <c r="AB154" s="237"/>
      <c r="AC154" s="237"/>
      <c r="AD154" s="237"/>
      <c r="AE154" s="237"/>
      <c r="AF154" s="237"/>
      <c r="AG154" s="235" t="s">
        <v>558</v>
      </c>
      <c r="AH154" s="237"/>
      <c r="AI154" s="237"/>
      <c r="AJ154" s="235" t="s">
        <v>558</v>
      </c>
      <c r="AK154" s="237"/>
      <c r="AL154" s="237"/>
      <c r="AM154" s="235" t="s">
        <v>326</v>
      </c>
    </row>
    <row r="155" spans="1:266" ht="20" x14ac:dyDescent="0.35">
      <c r="A155" s="235" t="s">
        <v>844</v>
      </c>
      <c r="B155" s="238">
        <v>45630</v>
      </c>
      <c r="C155" s="235" t="s">
        <v>332</v>
      </c>
      <c r="D155" s="235" t="s">
        <v>771</v>
      </c>
      <c r="E155" s="235" t="s">
        <v>845</v>
      </c>
      <c r="F155" s="235" t="s">
        <v>554</v>
      </c>
      <c r="G155" s="235" t="s">
        <v>555</v>
      </c>
      <c r="H155" s="235" t="s">
        <v>556</v>
      </c>
      <c r="I155" s="235" t="s">
        <v>287</v>
      </c>
      <c r="J155" s="235" t="s">
        <v>656</v>
      </c>
      <c r="K155" s="235" t="s">
        <v>328</v>
      </c>
      <c r="L155" s="235" t="s">
        <v>447</v>
      </c>
      <c r="M155" s="235" t="s">
        <v>289</v>
      </c>
      <c r="N155" s="235" t="s">
        <v>846</v>
      </c>
      <c r="O155" s="236">
        <v>-24.46</v>
      </c>
      <c r="P155" s="235" t="s">
        <v>775</v>
      </c>
      <c r="Q155" s="237"/>
      <c r="R155" s="237"/>
      <c r="S155" s="237"/>
      <c r="T155" s="235" t="s">
        <v>847</v>
      </c>
      <c r="U155" s="237"/>
      <c r="V155" s="237"/>
      <c r="W155" s="237"/>
      <c r="X155" s="237"/>
      <c r="Y155" s="237"/>
      <c r="Z155" s="237"/>
      <c r="AA155" s="237"/>
      <c r="AB155" s="237"/>
      <c r="AC155" s="237"/>
      <c r="AD155" s="237"/>
      <c r="AE155" s="237"/>
      <c r="AF155" s="237"/>
      <c r="AG155" s="235" t="s">
        <v>558</v>
      </c>
      <c r="AH155" s="237"/>
      <c r="AI155" s="237"/>
      <c r="AJ155" s="235" t="s">
        <v>558</v>
      </c>
      <c r="AK155" s="237"/>
      <c r="AL155" s="237"/>
      <c r="AM155" s="235" t="s">
        <v>326</v>
      </c>
    </row>
    <row r="156" spans="1:266" x14ac:dyDescent="0.35">
      <c r="A156" s="235" t="s">
        <v>844</v>
      </c>
      <c r="B156" s="238">
        <v>45636</v>
      </c>
      <c r="C156" s="235" t="s">
        <v>293</v>
      </c>
      <c r="D156" s="235" t="s">
        <v>294</v>
      </c>
      <c r="E156" s="235" t="s">
        <v>848</v>
      </c>
      <c r="F156" s="235" t="s">
        <v>554</v>
      </c>
      <c r="G156" s="235" t="s">
        <v>555</v>
      </c>
      <c r="H156" s="235" t="s">
        <v>556</v>
      </c>
      <c r="I156" s="235" t="s">
        <v>287</v>
      </c>
      <c r="J156" s="235" t="s">
        <v>597</v>
      </c>
      <c r="K156" s="235" t="s">
        <v>288</v>
      </c>
      <c r="L156" s="235" t="s">
        <v>447</v>
      </c>
      <c r="M156" s="235" t="s">
        <v>289</v>
      </c>
      <c r="N156" s="235" t="s">
        <v>849</v>
      </c>
      <c r="O156" s="236">
        <v>455.66</v>
      </c>
      <c r="P156" s="235" t="s">
        <v>850</v>
      </c>
      <c r="Q156" s="235" t="s">
        <v>851</v>
      </c>
      <c r="R156" s="237"/>
      <c r="S156" s="237"/>
      <c r="T156" s="235" t="s">
        <v>291</v>
      </c>
      <c r="U156" s="235" t="s">
        <v>440</v>
      </c>
      <c r="V156" s="235" t="s">
        <v>295</v>
      </c>
      <c r="W156" s="235" t="s">
        <v>296</v>
      </c>
      <c r="X156" s="237"/>
      <c r="Y156" s="237"/>
      <c r="Z156" s="237"/>
      <c r="AA156" s="235" t="s">
        <v>851</v>
      </c>
      <c r="AB156" s="238">
        <v>45626</v>
      </c>
      <c r="AC156" s="237"/>
      <c r="AD156" s="237"/>
      <c r="AE156" s="237"/>
      <c r="AF156" s="237"/>
      <c r="AG156" s="235" t="s">
        <v>558</v>
      </c>
      <c r="AH156" s="237"/>
      <c r="AI156" s="237"/>
      <c r="AJ156" s="235" t="s">
        <v>558</v>
      </c>
      <c r="AK156" s="237"/>
      <c r="AL156" s="237"/>
      <c r="AM156" s="235" t="s">
        <v>285</v>
      </c>
    </row>
    <row r="157" spans="1:266" x14ac:dyDescent="0.35">
      <c r="A157" s="235" t="s">
        <v>844</v>
      </c>
      <c r="B157" s="238">
        <v>45644</v>
      </c>
      <c r="C157" s="235" t="s">
        <v>293</v>
      </c>
      <c r="D157" s="235" t="s">
        <v>294</v>
      </c>
      <c r="E157" s="235" t="s">
        <v>852</v>
      </c>
      <c r="F157" s="235" t="s">
        <v>554</v>
      </c>
      <c r="G157" s="235" t="s">
        <v>555</v>
      </c>
      <c r="H157" s="235" t="s">
        <v>556</v>
      </c>
      <c r="I157" s="235" t="s">
        <v>287</v>
      </c>
      <c r="J157" s="235" t="s">
        <v>557</v>
      </c>
      <c r="K157" s="235" t="s">
        <v>316</v>
      </c>
      <c r="L157" s="235" t="s">
        <v>447</v>
      </c>
      <c r="M157" s="235" t="s">
        <v>289</v>
      </c>
      <c r="N157" s="235" t="s">
        <v>853</v>
      </c>
      <c r="O157" s="236">
        <v>8.1999999999999993</v>
      </c>
      <c r="P157" s="235" t="s">
        <v>756</v>
      </c>
      <c r="Q157" s="235" t="s">
        <v>854</v>
      </c>
      <c r="R157" s="237"/>
      <c r="S157" s="237"/>
      <c r="T157" s="235" t="s">
        <v>291</v>
      </c>
      <c r="U157" s="235" t="s">
        <v>439</v>
      </c>
      <c r="V157" s="235" t="s">
        <v>305</v>
      </c>
      <c r="W157" s="235" t="s">
        <v>296</v>
      </c>
      <c r="X157" s="237"/>
      <c r="Y157" s="237"/>
      <c r="Z157" s="237"/>
      <c r="AA157" s="235" t="s">
        <v>854</v>
      </c>
      <c r="AB157" s="238">
        <v>45644</v>
      </c>
      <c r="AC157" s="237"/>
      <c r="AD157" s="237"/>
      <c r="AE157" s="237"/>
      <c r="AF157" s="237"/>
      <c r="AG157" s="235" t="s">
        <v>558</v>
      </c>
      <c r="AH157" s="237"/>
      <c r="AI157" s="237"/>
      <c r="AJ157" s="235" t="s">
        <v>558</v>
      </c>
      <c r="AK157" s="237"/>
      <c r="AL157" s="237"/>
      <c r="AM157" s="235" t="s">
        <v>285</v>
      </c>
    </row>
    <row r="158" spans="1:266" x14ac:dyDescent="0.35">
      <c r="A158" s="235" t="s">
        <v>844</v>
      </c>
      <c r="B158" s="238">
        <v>45644</v>
      </c>
      <c r="C158" s="235" t="s">
        <v>293</v>
      </c>
      <c r="D158" s="235" t="s">
        <v>294</v>
      </c>
      <c r="E158" s="235" t="s">
        <v>852</v>
      </c>
      <c r="F158" s="235" t="s">
        <v>554</v>
      </c>
      <c r="G158" s="235" t="s">
        <v>555</v>
      </c>
      <c r="H158" s="235" t="s">
        <v>556</v>
      </c>
      <c r="I158" s="235" t="s">
        <v>287</v>
      </c>
      <c r="J158" s="235" t="s">
        <v>557</v>
      </c>
      <c r="K158" s="235" t="s">
        <v>316</v>
      </c>
      <c r="L158" s="235" t="s">
        <v>447</v>
      </c>
      <c r="M158" s="235" t="s">
        <v>289</v>
      </c>
      <c r="N158" s="235" t="s">
        <v>853</v>
      </c>
      <c r="O158" s="236">
        <v>8.1999999999999993</v>
      </c>
      <c r="P158" s="235" t="s">
        <v>751</v>
      </c>
      <c r="Q158" s="235" t="s">
        <v>854</v>
      </c>
      <c r="R158" s="237"/>
      <c r="S158" s="237"/>
      <c r="T158" s="235" t="s">
        <v>291</v>
      </c>
      <c r="U158" s="235" t="s">
        <v>439</v>
      </c>
      <c r="V158" s="235" t="s">
        <v>305</v>
      </c>
      <c r="W158" s="235" t="s">
        <v>296</v>
      </c>
      <c r="X158" s="237"/>
      <c r="Y158" s="237"/>
      <c r="Z158" s="237"/>
      <c r="AA158" s="235" t="s">
        <v>854</v>
      </c>
      <c r="AB158" s="238">
        <v>45644</v>
      </c>
      <c r="AC158" s="237"/>
      <c r="AD158" s="237"/>
      <c r="AE158" s="237"/>
      <c r="AF158" s="237"/>
      <c r="AG158" s="235" t="s">
        <v>558</v>
      </c>
      <c r="AH158" s="237"/>
      <c r="AI158" s="237"/>
      <c r="AJ158" s="235" t="s">
        <v>558</v>
      </c>
      <c r="AK158" s="237"/>
      <c r="AL158" s="237"/>
      <c r="AM158" s="235" t="s">
        <v>285</v>
      </c>
    </row>
    <row r="159" spans="1:266" x14ac:dyDescent="0.35">
      <c r="A159" s="235" t="s">
        <v>844</v>
      </c>
      <c r="B159" s="238">
        <v>45644</v>
      </c>
      <c r="C159" s="235" t="s">
        <v>293</v>
      </c>
      <c r="D159" s="235" t="s">
        <v>294</v>
      </c>
      <c r="E159" s="235" t="s">
        <v>852</v>
      </c>
      <c r="F159" s="235" t="s">
        <v>554</v>
      </c>
      <c r="G159" s="235" t="s">
        <v>555</v>
      </c>
      <c r="H159" s="235" t="s">
        <v>556</v>
      </c>
      <c r="I159" s="235" t="s">
        <v>287</v>
      </c>
      <c r="J159" s="235" t="s">
        <v>557</v>
      </c>
      <c r="K159" s="235" t="s">
        <v>316</v>
      </c>
      <c r="L159" s="235" t="s">
        <v>447</v>
      </c>
      <c r="M159" s="235" t="s">
        <v>289</v>
      </c>
      <c r="N159" s="235" t="s">
        <v>853</v>
      </c>
      <c r="O159" s="236">
        <v>11.2</v>
      </c>
      <c r="P159" s="235" t="s">
        <v>753</v>
      </c>
      <c r="Q159" s="235" t="s">
        <v>854</v>
      </c>
      <c r="R159" s="237"/>
      <c r="S159" s="237"/>
      <c r="T159" s="235" t="s">
        <v>291</v>
      </c>
      <c r="U159" s="235" t="s">
        <v>439</v>
      </c>
      <c r="V159" s="235" t="s">
        <v>305</v>
      </c>
      <c r="W159" s="235" t="s">
        <v>296</v>
      </c>
      <c r="X159" s="237"/>
      <c r="Y159" s="237"/>
      <c r="Z159" s="237"/>
      <c r="AA159" s="235" t="s">
        <v>854</v>
      </c>
      <c r="AB159" s="238">
        <v>45644</v>
      </c>
      <c r="AC159" s="237"/>
      <c r="AD159" s="237"/>
      <c r="AE159" s="237"/>
      <c r="AF159" s="237"/>
      <c r="AG159" s="235" t="s">
        <v>558</v>
      </c>
      <c r="AH159" s="237"/>
      <c r="AI159" s="237"/>
      <c r="AJ159" s="235" t="s">
        <v>558</v>
      </c>
      <c r="AK159" s="237"/>
      <c r="AL159" s="237"/>
      <c r="AM159" s="235" t="s">
        <v>285</v>
      </c>
    </row>
    <row r="160" spans="1:266" x14ac:dyDescent="0.35">
      <c r="A160" s="235" t="s">
        <v>844</v>
      </c>
      <c r="B160" s="238">
        <v>45644</v>
      </c>
      <c r="C160" s="235" t="s">
        <v>293</v>
      </c>
      <c r="D160" s="235" t="s">
        <v>294</v>
      </c>
      <c r="E160" s="235" t="s">
        <v>852</v>
      </c>
      <c r="F160" s="235" t="s">
        <v>554</v>
      </c>
      <c r="G160" s="235" t="s">
        <v>555</v>
      </c>
      <c r="H160" s="235" t="s">
        <v>556</v>
      </c>
      <c r="I160" s="235" t="s">
        <v>287</v>
      </c>
      <c r="J160" s="235" t="s">
        <v>557</v>
      </c>
      <c r="K160" s="235" t="s">
        <v>316</v>
      </c>
      <c r="L160" s="235" t="s">
        <v>447</v>
      </c>
      <c r="M160" s="235" t="s">
        <v>289</v>
      </c>
      <c r="N160" s="235" t="s">
        <v>853</v>
      </c>
      <c r="O160" s="236">
        <v>-250.3</v>
      </c>
      <c r="P160" s="235" t="s">
        <v>759</v>
      </c>
      <c r="Q160" s="235" t="s">
        <v>854</v>
      </c>
      <c r="R160" s="237"/>
      <c r="S160" s="237"/>
      <c r="T160" s="235" t="s">
        <v>291</v>
      </c>
      <c r="U160" s="235" t="s">
        <v>439</v>
      </c>
      <c r="V160" s="235" t="s">
        <v>305</v>
      </c>
      <c r="W160" s="235" t="s">
        <v>296</v>
      </c>
      <c r="X160" s="237"/>
      <c r="Y160" s="237"/>
      <c r="Z160" s="237"/>
      <c r="AA160" s="235" t="s">
        <v>854</v>
      </c>
      <c r="AB160" s="238">
        <v>45644</v>
      </c>
      <c r="AC160" s="237"/>
      <c r="AD160" s="237"/>
      <c r="AE160" s="237"/>
      <c r="AF160" s="237"/>
      <c r="AG160" s="235" t="s">
        <v>558</v>
      </c>
      <c r="AH160" s="237"/>
      <c r="AI160" s="237"/>
      <c r="AJ160" s="235" t="s">
        <v>558</v>
      </c>
      <c r="AK160" s="237"/>
      <c r="AL160" s="237"/>
      <c r="AM160" s="235" t="s">
        <v>285</v>
      </c>
    </row>
    <row r="161" spans="1:39" x14ac:dyDescent="0.35">
      <c r="A161" s="235" t="s">
        <v>844</v>
      </c>
      <c r="B161" s="238">
        <v>45644</v>
      </c>
      <c r="C161" s="235" t="s">
        <v>293</v>
      </c>
      <c r="D161" s="235" t="s">
        <v>294</v>
      </c>
      <c r="E161" s="235" t="s">
        <v>852</v>
      </c>
      <c r="F161" s="235" t="s">
        <v>554</v>
      </c>
      <c r="G161" s="235" t="s">
        <v>555</v>
      </c>
      <c r="H161" s="235" t="s">
        <v>556</v>
      </c>
      <c r="I161" s="235" t="s">
        <v>287</v>
      </c>
      <c r="J161" s="235" t="s">
        <v>594</v>
      </c>
      <c r="K161" s="235" t="s">
        <v>312</v>
      </c>
      <c r="L161" s="235" t="s">
        <v>447</v>
      </c>
      <c r="M161" s="235" t="s">
        <v>289</v>
      </c>
      <c r="N161" s="235" t="s">
        <v>853</v>
      </c>
      <c r="O161" s="236">
        <v>240.87</v>
      </c>
      <c r="P161" s="235" t="s">
        <v>855</v>
      </c>
      <c r="Q161" s="235" t="s">
        <v>854</v>
      </c>
      <c r="R161" s="237"/>
      <c r="S161" s="237"/>
      <c r="T161" s="235" t="s">
        <v>291</v>
      </c>
      <c r="U161" s="235" t="s">
        <v>439</v>
      </c>
      <c r="V161" s="235" t="s">
        <v>305</v>
      </c>
      <c r="W161" s="235" t="s">
        <v>296</v>
      </c>
      <c r="X161" s="237"/>
      <c r="Y161" s="237"/>
      <c r="Z161" s="237"/>
      <c r="AA161" s="235" t="s">
        <v>854</v>
      </c>
      <c r="AB161" s="238">
        <v>45644</v>
      </c>
      <c r="AC161" s="237"/>
      <c r="AD161" s="237"/>
      <c r="AE161" s="237"/>
      <c r="AF161" s="237"/>
      <c r="AG161" s="235" t="s">
        <v>558</v>
      </c>
      <c r="AH161" s="237"/>
      <c r="AI161" s="237"/>
      <c r="AJ161" s="235" t="s">
        <v>558</v>
      </c>
      <c r="AK161" s="237"/>
      <c r="AL161" s="237"/>
      <c r="AM161" s="235" t="s">
        <v>285</v>
      </c>
    </row>
    <row r="162" spans="1:39" x14ac:dyDescent="0.35">
      <c r="A162" s="235" t="s">
        <v>844</v>
      </c>
      <c r="B162" s="238">
        <v>45644</v>
      </c>
      <c r="C162" s="235" t="s">
        <v>293</v>
      </c>
      <c r="D162" s="235" t="s">
        <v>294</v>
      </c>
      <c r="E162" s="235" t="s">
        <v>852</v>
      </c>
      <c r="F162" s="235" t="s">
        <v>554</v>
      </c>
      <c r="G162" s="235" t="s">
        <v>555</v>
      </c>
      <c r="H162" s="235" t="s">
        <v>556</v>
      </c>
      <c r="I162" s="235" t="s">
        <v>287</v>
      </c>
      <c r="J162" s="235" t="s">
        <v>594</v>
      </c>
      <c r="K162" s="235" t="s">
        <v>312</v>
      </c>
      <c r="L162" s="235" t="s">
        <v>447</v>
      </c>
      <c r="M162" s="235" t="s">
        <v>289</v>
      </c>
      <c r="N162" s="235" t="s">
        <v>853</v>
      </c>
      <c r="O162" s="236">
        <v>303.31</v>
      </c>
      <c r="P162" s="235" t="s">
        <v>856</v>
      </c>
      <c r="Q162" s="235" t="s">
        <v>854</v>
      </c>
      <c r="R162" s="237"/>
      <c r="S162" s="237"/>
      <c r="T162" s="235" t="s">
        <v>291</v>
      </c>
      <c r="U162" s="235" t="s">
        <v>439</v>
      </c>
      <c r="V162" s="235" t="s">
        <v>305</v>
      </c>
      <c r="W162" s="235" t="s">
        <v>296</v>
      </c>
      <c r="X162" s="237"/>
      <c r="Y162" s="237"/>
      <c r="Z162" s="237"/>
      <c r="AA162" s="235" t="s">
        <v>854</v>
      </c>
      <c r="AB162" s="238">
        <v>45644</v>
      </c>
      <c r="AC162" s="237"/>
      <c r="AD162" s="237"/>
      <c r="AE162" s="237"/>
      <c r="AF162" s="237"/>
      <c r="AG162" s="235" t="s">
        <v>558</v>
      </c>
      <c r="AH162" s="237"/>
      <c r="AI162" s="237"/>
      <c r="AJ162" s="235" t="s">
        <v>558</v>
      </c>
      <c r="AK162" s="237"/>
      <c r="AL162" s="237"/>
      <c r="AM162" s="235" t="s">
        <v>285</v>
      </c>
    </row>
    <row r="163" spans="1:39" ht="20" x14ac:dyDescent="0.35">
      <c r="A163" s="235" t="s">
        <v>844</v>
      </c>
      <c r="B163" s="238">
        <v>45657</v>
      </c>
      <c r="C163" s="235" t="s">
        <v>332</v>
      </c>
      <c r="D163" s="235" t="s">
        <v>771</v>
      </c>
      <c r="E163" s="235" t="s">
        <v>857</v>
      </c>
      <c r="F163" s="235" t="s">
        <v>554</v>
      </c>
      <c r="G163" s="235" t="s">
        <v>555</v>
      </c>
      <c r="H163" s="235" t="s">
        <v>556</v>
      </c>
      <c r="I163" s="235" t="s">
        <v>287</v>
      </c>
      <c r="J163" s="235" t="s">
        <v>656</v>
      </c>
      <c r="K163" s="235" t="s">
        <v>328</v>
      </c>
      <c r="L163" s="235" t="s">
        <v>447</v>
      </c>
      <c r="M163" s="235" t="s">
        <v>289</v>
      </c>
      <c r="N163" s="235" t="s">
        <v>858</v>
      </c>
      <c r="O163" s="236">
        <v>10</v>
      </c>
      <c r="P163" s="235" t="s">
        <v>859</v>
      </c>
      <c r="Q163" s="237"/>
      <c r="R163" s="237"/>
      <c r="S163" s="237"/>
      <c r="T163" s="235" t="s">
        <v>330</v>
      </c>
      <c r="U163" s="237"/>
      <c r="V163" s="237"/>
      <c r="W163" s="237"/>
      <c r="X163" s="237"/>
      <c r="Y163" s="237"/>
      <c r="Z163" s="237"/>
      <c r="AA163" s="237"/>
      <c r="AB163" s="237"/>
      <c r="AC163" s="237"/>
      <c r="AD163" s="237"/>
      <c r="AE163" s="237"/>
      <c r="AF163" s="237"/>
      <c r="AG163" s="235" t="s">
        <v>558</v>
      </c>
      <c r="AH163" s="237"/>
      <c r="AI163" s="237"/>
      <c r="AJ163" s="235" t="s">
        <v>558</v>
      </c>
      <c r="AK163" s="237"/>
      <c r="AL163" s="237"/>
      <c r="AM163" s="235" t="s">
        <v>326</v>
      </c>
    </row>
    <row r="164" spans="1:39" ht="20" x14ac:dyDescent="0.35">
      <c r="A164" s="235" t="s">
        <v>844</v>
      </c>
      <c r="B164" s="238">
        <v>45657</v>
      </c>
      <c r="C164" s="235" t="s">
        <v>332</v>
      </c>
      <c r="D164" s="235" t="s">
        <v>771</v>
      </c>
      <c r="E164" s="235" t="s">
        <v>857</v>
      </c>
      <c r="F164" s="235" t="s">
        <v>554</v>
      </c>
      <c r="G164" s="235" t="s">
        <v>555</v>
      </c>
      <c r="H164" s="235" t="s">
        <v>556</v>
      </c>
      <c r="I164" s="235" t="s">
        <v>287</v>
      </c>
      <c r="J164" s="235" t="s">
        <v>656</v>
      </c>
      <c r="K164" s="235" t="s">
        <v>328</v>
      </c>
      <c r="L164" s="235" t="s">
        <v>447</v>
      </c>
      <c r="M164" s="235" t="s">
        <v>289</v>
      </c>
      <c r="N164" s="235" t="s">
        <v>858</v>
      </c>
      <c r="O164" s="236">
        <v>10</v>
      </c>
      <c r="P164" s="235" t="s">
        <v>859</v>
      </c>
      <c r="Q164" s="237"/>
      <c r="R164" s="237"/>
      <c r="S164" s="237"/>
      <c r="T164" s="235" t="s">
        <v>330</v>
      </c>
      <c r="U164" s="237"/>
      <c r="V164" s="237"/>
      <c r="W164" s="237"/>
      <c r="X164" s="237"/>
      <c r="Y164" s="237"/>
      <c r="Z164" s="237"/>
      <c r="AA164" s="237"/>
      <c r="AB164" s="237"/>
      <c r="AC164" s="237"/>
      <c r="AD164" s="237"/>
      <c r="AE164" s="237"/>
      <c r="AF164" s="237"/>
      <c r="AG164" s="235" t="s">
        <v>558</v>
      </c>
      <c r="AH164" s="237"/>
      <c r="AI164" s="237"/>
      <c r="AJ164" s="235" t="s">
        <v>558</v>
      </c>
      <c r="AK164" s="237"/>
      <c r="AL164" s="237"/>
      <c r="AM164" s="235" t="s">
        <v>326</v>
      </c>
    </row>
    <row r="165" spans="1:39" ht="20" x14ac:dyDescent="0.35">
      <c r="A165" s="235" t="s">
        <v>844</v>
      </c>
      <c r="B165" s="238">
        <v>45657</v>
      </c>
      <c r="C165" s="235" t="s">
        <v>332</v>
      </c>
      <c r="D165" s="235" t="s">
        <v>771</v>
      </c>
      <c r="E165" s="235" t="s">
        <v>857</v>
      </c>
      <c r="F165" s="235" t="s">
        <v>554</v>
      </c>
      <c r="G165" s="235" t="s">
        <v>555</v>
      </c>
      <c r="H165" s="235" t="s">
        <v>556</v>
      </c>
      <c r="I165" s="235" t="s">
        <v>287</v>
      </c>
      <c r="J165" s="235" t="s">
        <v>656</v>
      </c>
      <c r="K165" s="235" t="s">
        <v>328</v>
      </c>
      <c r="L165" s="235" t="s">
        <v>447</v>
      </c>
      <c r="M165" s="235" t="s">
        <v>289</v>
      </c>
      <c r="N165" s="235" t="s">
        <v>858</v>
      </c>
      <c r="O165" s="236">
        <v>10</v>
      </c>
      <c r="P165" s="235" t="s">
        <v>860</v>
      </c>
      <c r="Q165" s="237"/>
      <c r="R165" s="237"/>
      <c r="S165" s="237"/>
      <c r="T165" s="235" t="s">
        <v>330</v>
      </c>
      <c r="U165" s="237"/>
      <c r="V165" s="237"/>
      <c r="W165" s="237"/>
      <c r="X165" s="237"/>
      <c r="Y165" s="237"/>
      <c r="Z165" s="237"/>
      <c r="AA165" s="237"/>
      <c r="AB165" s="237"/>
      <c r="AC165" s="237"/>
      <c r="AD165" s="237"/>
      <c r="AE165" s="237"/>
      <c r="AF165" s="237"/>
      <c r="AG165" s="235" t="s">
        <v>558</v>
      </c>
      <c r="AH165" s="237"/>
      <c r="AI165" s="237"/>
      <c r="AJ165" s="235" t="s">
        <v>558</v>
      </c>
      <c r="AK165" s="237"/>
      <c r="AL165" s="237"/>
      <c r="AM165" s="235" t="s">
        <v>326</v>
      </c>
    </row>
    <row r="166" spans="1:39" ht="20" x14ac:dyDescent="0.35">
      <c r="A166" s="235" t="s">
        <v>844</v>
      </c>
      <c r="B166" s="238">
        <v>45657</v>
      </c>
      <c r="C166" s="235" t="s">
        <v>332</v>
      </c>
      <c r="D166" s="235" t="s">
        <v>771</v>
      </c>
      <c r="E166" s="235" t="s">
        <v>857</v>
      </c>
      <c r="F166" s="235" t="s">
        <v>554</v>
      </c>
      <c r="G166" s="235" t="s">
        <v>555</v>
      </c>
      <c r="H166" s="235" t="s">
        <v>556</v>
      </c>
      <c r="I166" s="235" t="s">
        <v>287</v>
      </c>
      <c r="J166" s="235" t="s">
        <v>656</v>
      </c>
      <c r="K166" s="235" t="s">
        <v>328</v>
      </c>
      <c r="L166" s="235" t="s">
        <v>447</v>
      </c>
      <c r="M166" s="235" t="s">
        <v>289</v>
      </c>
      <c r="N166" s="235" t="s">
        <v>858</v>
      </c>
      <c r="O166" s="236">
        <v>24.46</v>
      </c>
      <c r="P166" s="235" t="s">
        <v>860</v>
      </c>
      <c r="Q166" s="237"/>
      <c r="R166" s="237"/>
      <c r="S166" s="237"/>
      <c r="T166" s="235" t="s">
        <v>330</v>
      </c>
      <c r="U166" s="237"/>
      <c r="V166" s="237"/>
      <c r="W166" s="237"/>
      <c r="X166" s="237"/>
      <c r="Y166" s="237"/>
      <c r="Z166" s="237"/>
      <c r="AA166" s="237"/>
      <c r="AB166" s="237"/>
      <c r="AC166" s="237"/>
      <c r="AD166" s="237"/>
      <c r="AE166" s="237"/>
      <c r="AF166" s="237"/>
      <c r="AG166" s="235" t="s">
        <v>558</v>
      </c>
      <c r="AH166" s="237"/>
      <c r="AI166" s="237"/>
      <c r="AJ166" s="235" t="s">
        <v>558</v>
      </c>
      <c r="AK166" s="237"/>
      <c r="AL166" s="237"/>
      <c r="AM166" s="235" t="s">
        <v>326</v>
      </c>
    </row>
    <row r="167" spans="1:39" ht="20" x14ac:dyDescent="0.35">
      <c r="A167" s="235" t="s">
        <v>844</v>
      </c>
      <c r="B167" s="238">
        <v>45657</v>
      </c>
      <c r="C167" s="235" t="s">
        <v>332</v>
      </c>
      <c r="D167" s="235" t="s">
        <v>771</v>
      </c>
      <c r="E167" s="235" t="s">
        <v>861</v>
      </c>
      <c r="F167" s="235" t="s">
        <v>554</v>
      </c>
      <c r="G167" s="235" t="s">
        <v>555</v>
      </c>
      <c r="H167" s="235" t="s">
        <v>556</v>
      </c>
      <c r="I167" s="235" t="s">
        <v>287</v>
      </c>
      <c r="J167" s="235" t="s">
        <v>656</v>
      </c>
      <c r="K167" s="235" t="s">
        <v>328</v>
      </c>
      <c r="L167" s="235" t="s">
        <v>447</v>
      </c>
      <c r="M167" s="235" t="s">
        <v>289</v>
      </c>
      <c r="N167" s="235" t="s">
        <v>862</v>
      </c>
      <c r="O167" s="236">
        <v>10</v>
      </c>
      <c r="P167" s="235" t="s">
        <v>774</v>
      </c>
      <c r="Q167" s="237"/>
      <c r="R167" s="237"/>
      <c r="S167" s="237"/>
      <c r="T167" s="235" t="s">
        <v>330</v>
      </c>
      <c r="U167" s="237"/>
      <c r="V167" s="237"/>
      <c r="W167" s="237"/>
      <c r="X167" s="237"/>
      <c r="Y167" s="237"/>
      <c r="Z167" s="237"/>
      <c r="AA167" s="237"/>
      <c r="AB167" s="237"/>
      <c r="AC167" s="237"/>
      <c r="AD167" s="237"/>
      <c r="AE167" s="237"/>
      <c r="AF167" s="237"/>
      <c r="AG167" s="235" t="s">
        <v>558</v>
      </c>
      <c r="AH167" s="237"/>
      <c r="AI167" s="237"/>
      <c r="AJ167" s="235" t="s">
        <v>558</v>
      </c>
      <c r="AK167" s="237"/>
      <c r="AL167" s="237"/>
      <c r="AM167" s="235" t="s">
        <v>326</v>
      </c>
    </row>
    <row r="168" spans="1:39" ht="20" x14ac:dyDescent="0.35">
      <c r="A168" s="235" t="s">
        <v>844</v>
      </c>
      <c r="B168" s="238">
        <v>45657</v>
      </c>
      <c r="C168" s="235" t="s">
        <v>332</v>
      </c>
      <c r="D168" s="235" t="s">
        <v>771</v>
      </c>
      <c r="E168" s="235" t="s">
        <v>861</v>
      </c>
      <c r="F168" s="235" t="s">
        <v>554</v>
      </c>
      <c r="G168" s="235" t="s">
        <v>555</v>
      </c>
      <c r="H168" s="235" t="s">
        <v>556</v>
      </c>
      <c r="I168" s="235" t="s">
        <v>287</v>
      </c>
      <c r="J168" s="235" t="s">
        <v>656</v>
      </c>
      <c r="K168" s="235" t="s">
        <v>328</v>
      </c>
      <c r="L168" s="235" t="s">
        <v>447</v>
      </c>
      <c r="M168" s="235" t="s">
        <v>289</v>
      </c>
      <c r="N168" s="235" t="s">
        <v>862</v>
      </c>
      <c r="O168" s="236">
        <v>10</v>
      </c>
      <c r="P168" s="235" t="s">
        <v>775</v>
      </c>
      <c r="Q168" s="237"/>
      <c r="R168" s="237"/>
      <c r="S168" s="237"/>
      <c r="T168" s="235" t="s">
        <v>330</v>
      </c>
      <c r="U168" s="237"/>
      <c r="V168" s="237"/>
      <c r="W168" s="237"/>
      <c r="X168" s="237"/>
      <c r="Y168" s="237"/>
      <c r="Z168" s="237"/>
      <c r="AA168" s="237"/>
      <c r="AB168" s="237"/>
      <c r="AC168" s="237"/>
      <c r="AD168" s="237"/>
      <c r="AE168" s="237"/>
      <c r="AF168" s="237"/>
      <c r="AG168" s="235" t="s">
        <v>558</v>
      </c>
      <c r="AH168" s="237"/>
      <c r="AI168" s="237"/>
      <c r="AJ168" s="235" t="s">
        <v>558</v>
      </c>
      <c r="AK168" s="237"/>
      <c r="AL168" s="237"/>
      <c r="AM168" s="235" t="s">
        <v>326</v>
      </c>
    </row>
    <row r="169" spans="1:39" ht="20" x14ac:dyDescent="0.35">
      <c r="A169" s="235" t="s">
        <v>844</v>
      </c>
      <c r="B169" s="238">
        <v>45657</v>
      </c>
      <c r="C169" s="235" t="s">
        <v>332</v>
      </c>
      <c r="D169" s="235" t="s">
        <v>771</v>
      </c>
      <c r="E169" s="235" t="s">
        <v>861</v>
      </c>
      <c r="F169" s="235" t="s">
        <v>554</v>
      </c>
      <c r="G169" s="235" t="s">
        <v>555</v>
      </c>
      <c r="H169" s="235" t="s">
        <v>556</v>
      </c>
      <c r="I169" s="235" t="s">
        <v>287</v>
      </c>
      <c r="J169" s="235" t="s">
        <v>656</v>
      </c>
      <c r="K169" s="235" t="s">
        <v>328</v>
      </c>
      <c r="L169" s="235" t="s">
        <v>447</v>
      </c>
      <c r="M169" s="235" t="s">
        <v>289</v>
      </c>
      <c r="N169" s="235" t="s">
        <v>862</v>
      </c>
      <c r="O169" s="236">
        <v>10</v>
      </c>
      <c r="P169" s="235" t="s">
        <v>774</v>
      </c>
      <c r="Q169" s="237"/>
      <c r="R169" s="237"/>
      <c r="S169" s="237"/>
      <c r="T169" s="235" t="s">
        <v>330</v>
      </c>
      <c r="U169" s="237"/>
      <c r="V169" s="237"/>
      <c r="W169" s="237"/>
      <c r="X169" s="237"/>
      <c r="Y169" s="237"/>
      <c r="Z169" s="237"/>
      <c r="AA169" s="237"/>
      <c r="AB169" s="237"/>
      <c r="AC169" s="237"/>
      <c r="AD169" s="237"/>
      <c r="AE169" s="237"/>
      <c r="AF169" s="237"/>
      <c r="AG169" s="235" t="s">
        <v>558</v>
      </c>
      <c r="AH169" s="237"/>
      <c r="AI169" s="237"/>
      <c r="AJ169" s="235" t="s">
        <v>558</v>
      </c>
      <c r="AK169" s="237"/>
      <c r="AL169" s="237"/>
      <c r="AM169" s="235" t="s">
        <v>326</v>
      </c>
    </row>
    <row r="170" spans="1:39" ht="20" x14ac:dyDescent="0.35">
      <c r="A170" s="235" t="s">
        <v>844</v>
      </c>
      <c r="B170" s="238">
        <v>45657</v>
      </c>
      <c r="C170" s="235" t="s">
        <v>332</v>
      </c>
      <c r="D170" s="235" t="s">
        <v>771</v>
      </c>
      <c r="E170" s="235" t="s">
        <v>861</v>
      </c>
      <c r="F170" s="235" t="s">
        <v>554</v>
      </c>
      <c r="G170" s="235" t="s">
        <v>555</v>
      </c>
      <c r="H170" s="235" t="s">
        <v>556</v>
      </c>
      <c r="I170" s="235" t="s">
        <v>287</v>
      </c>
      <c r="J170" s="235" t="s">
        <v>656</v>
      </c>
      <c r="K170" s="235" t="s">
        <v>328</v>
      </c>
      <c r="L170" s="235" t="s">
        <v>447</v>
      </c>
      <c r="M170" s="235" t="s">
        <v>289</v>
      </c>
      <c r="N170" s="235" t="s">
        <v>862</v>
      </c>
      <c r="O170" s="236">
        <v>24.46</v>
      </c>
      <c r="P170" s="235" t="s">
        <v>775</v>
      </c>
      <c r="Q170" s="237"/>
      <c r="R170" s="237"/>
      <c r="S170" s="237"/>
      <c r="T170" s="235" t="s">
        <v>330</v>
      </c>
      <c r="U170" s="237"/>
      <c r="V170" s="237"/>
      <c r="W170" s="237"/>
      <c r="X170" s="237"/>
      <c r="Y170" s="237"/>
      <c r="Z170" s="237"/>
      <c r="AA170" s="237"/>
      <c r="AB170" s="237"/>
      <c r="AC170" s="237"/>
      <c r="AD170" s="237"/>
      <c r="AE170" s="237"/>
      <c r="AF170" s="237"/>
      <c r="AG170" s="235" t="s">
        <v>558</v>
      </c>
      <c r="AH170" s="237"/>
      <c r="AI170" s="237"/>
      <c r="AJ170" s="235" t="s">
        <v>558</v>
      </c>
      <c r="AK170" s="237"/>
      <c r="AL170" s="237"/>
      <c r="AM170" s="235" t="s">
        <v>326</v>
      </c>
    </row>
  </sheetData>
  <autoFilter ref="A3:AM556" xr:uid="{0BA56F08-C05A-4054-A335-03A74877EB94}">
    <sortState xmlns:xlrd2="http://schemas.microsoft.com/office/spreadsheetml/2017/richdata2" ref="A4:AM162">
      <sortCondition ref="B3:B556"/>
    </sortState>
  </autoFilter>
  <pageMargins left="0.7" right="0.7" top="0.75" bottom="0.75" header="0.3" footer="0.3"/>
  <headerFooter>
    <oddHeader>&amp;C&amp;"Calibri"&amp;10&amp;K000000 IN-CONFIDENCE&amp;1#_x000D_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979E6-A6E4-4DCA-8ED4-393FBC3C2D5B}">
  <sheetPr codeName="Sheet10"/>
  <dimension ref="B3:AN35"/>
  <sheetViews>
    <sheetView workbookViewId="0">
      <selection activeCell="A31" sqref="A31"/>
    </sheetView>
  </sheetViews>
  <sheetFormatPr defaultRowHeight="12.5" x14ac:dyDescent="0.25"/>
  <cols>
    <col min="2" max="2" width="32.453125" customWidth="1"/>
    <col min="3" max="3" width="18.7265625" customWidth="1"/>
    <col min="4" max="4" width="71.453125" customWidth="1"/>
    <col min="5" max="5" width="50" customWidth="1"/>
    <col min="6" max="6" width="30" customWidth="1"/>
    <col min="7" max="7" width="12.81640625" customWidth="1"/>
    <col min="8" max="8" width="16.81640625" customWidth="1"/>
    <col min="9" max="9" width="27.453125" customWidth="1"/>
    <col min="10" max="10" width="18.7265625" customWidth="1"/>
    <col min="11" max="11" width="24.54296875" customWidth="1"/>
    <col min="12" max="12" width="12" customWidth="1"/>
    <col min="15" max="15" width="29.54296875" customWidth="1"/>
    <col min="16" max="16" width="16" customWidth="1"/>
    <col min="17" max="17" width="29.7265625" customWidth="1"/>
    <col min="18" max="18" width="12.26953125" customWidth="1"/>
    <col min="21" max="21" width="16.453125" customWidth="1"/>
    <col min="22" max="22" width="16.26953125" customWidth="1"/>
    <col min="23" max="23" width="31" customWidth="1"/>
    <col min="24" max="24" width="17.1796875" customWidth="1"/>
    <col min="27" max="27" width="10.54296875" customWidth="1"/>
    <col min="28" max="28" width="10.453125" customWidth="1"/>
    <col min="29" max="29" width="13.81640625" customWidth="1"/>
    <col min="33" max="33" width="11.1796875" customWidth="1"/>
  </cols>
  <sheetData>
    <row r="3" spans="2:5" x14ac:dyDescent="0.25">
      <c r="B3" t="s">
        <v>264</v>
      </c>
    </row>
    <row r="4" spans="2:5" x14ac:dyDescent="0.25">
      <c r="B4" s="157">
        <v>45499</v>
      </c>
      <c r="C4" s="177">
        <v>6.55</v>
      </c>
      <c r="D4" s="157" t="s">
        <v>345</v>
      </c>
      <c r="E4" s="157" t="s">
        <v>320</v>
      </c>
    </row>
    <row r="5" spans="2:5" x14ac:dyDescent="0.25">
      <c r="B5" s="157">
        <v>45595</v>
      </c>
      <c r="C5" s="177">
        <v>114.83</v>
      </c>
      <c r="D5" s="157" t="s">
        <v>346</v>
      </c>
      <c r="E5" s="157" t="s">
        <v>347</v>
      </c>
    </row>
    <row r="6" spans="2:5" x14ac:dyDescent="0.25">
      <c r="B6" s="157">
        <v>45474</v>
      </c>
      <c r="C6" s="177">
        <v>308.70999999999998</v>
      </c>
      <c r="D6" s="157" t="s">
        <v>348</v>
      </c>
      <c r="E6" s="157" t="s">
        <v>349</v>
      </c>
    </row>
    <row r="7" spans="2:5" x14ac:dyDescent="0.25">
      <c r="B7" s="157">
        <v>45505</v>
      </c>
      <c r="C7" s="177">
        <v>325.52</v>
      </c>
      <c r="D7" s="157" t="s">
        <v>350</v>
      </c>
      <c r="E7" s="157" t="s">
        <v>233</v>
      </c>
    </row>
    <row r="8" spans="2:5" x14ac:dyDescent="0.25">
      <c r="B8" s="157">
        <v>45484</v>
      </c>
      <c r="C8" s="177">
        <v>377.87</v>
      </c>
      <c r="D8" s="157" t="s">
        <v>351</v>
      </c>
      <c r="E8" s="157" t="s">
        <v>352</v>
      </c>
    </row>
    <row r="9" spans="2:5" x14ac:dyDescent="0.25">
      <c r="B9" s="157">
        <v>45477</v>
      </c>
      <c r="C9" s="177">
        <v>412.45</v>
      </c>
      <c r="D9" s="157" t="s">
        <v>353</v>
      </c>
      <c r="E9" s="157" t="s">
        <v>354</v>
      </c>
    </row>
    <row r="10" spans="2:5" x14ac:dyDescent="0.25">
      <c r="B10" s="157">
        <v>45596</v>
      </c>
      <c r="C10" s="177">
        <v>443.65</v>
      </c>
      <c r="D10" s="157" t="s">
        <v>350</v>
      </c>
      <c r="E10" s="157" t="s">
        <v>355</v>
      </c>
    </row>
    <row r="11" spans="2:5" x14ac:dyDescent="0.25">
      <c r="B11" s="157">
        <v>45499</v>
      </c>
      <c r="C11" s="177">
        <v>479.89</v>
      </c>
      <c r="D11" s="157" t="s">
        <v>356</v>
      </c>
      <c r="E11" s="157" t="s">
        <v>357</v>
      </c>
    </row>
    <row r="12" spans="2:5" x14ac:dyDescent="0.25">
      <c r="B12" s="157">
        <v>45531</v>
      </c>
      <c r="C12" s="177">
        <v>17.75</v>
      </c>
      <c r="D12" s="157" t="s">
        <v>358</v>
      </c>
      <c r="E12" s="157" t="s">
        <v>319</v>
      </c>
    </row>
    <row r="13" spans="2:5" x14ac:dyDescent="0.25">
      <c r="B13" s="157">
        <v>45531</v>
      </c>
      <c r="C13" s="177">
        <v>279.98</v>
      </c>
      <c r="D13" s="157" t="s">
        <v>358</v>
      </c>
      <c r="E13" s="157" t="s">
        <v>322</v>
      </c>
    </row>
    <row r="14" spans="2:5" x14ac:dyDescent="0.25">
      <c r="B14" s="157"/>
      <c r="C14" s="157"/>
      <c r="D14" s="157"/>
      <c r="E14" s="157"/>
    </row>
    <row r="15" spans="2:5" x14ac:dyDescent="0.25">
      <c r="B15" s="157"/>
      <c r="C15" s="157"/>
      <c r="D15" s="157"/>
      <c r="E15" s="157"/>
    </row>
    <row r="17" spans="2:40" x14ac:dyDescent="0.25">
      <c r="C17" s="177">
        <f>SUM(C4:C13)</f>
        <v>2767.2</v>
      </c>
    </row>
    <row r="23" spans="2:40" ht="31.5" x14ac:dyDescent="0.25">
      <c r="B23" s="229" t="s">
        <v>563</v>
      </c>
      <c r="C23" s="229" t="s">
        <v>564</v>
      </c>
      <c r="D23" s="229" t="s">
        <v>565</v>
      </c>
      <c r="E23" s="229" t="s">
        <v>566</v>
      </c>
      <c r="F23" s="229" t="s">
        <v>567</v>
      </c>
      <c r="G23" s="229" t="s">
        <v>521</v>
      </c>
      <c r="H23" s="229" t="s">
        <v>522</v>
      </c>
      <c r="I23" s="229" t="s">
        <v>523</v>
      </c>
      <c r="J23" s="229" t="s">
        <v>524</v>
      </c>
      <c r="K23" s="229" t="s">
        <v>525</v>
      </c>
      <c r="L23" s="229" t="s">
        <v>526</v>
      </c>
      <c r="M23" s="229" t="s">
        <v>527</v>
      </c>
      <c r="N23" s="229" t="s">
        <v>528</v>
      </c>
      <c r="O23" s="229" t="s">
        <v>529</v>
      </c>
      <c r="P23" s="229" t="s">
        <v>530</v>
      </c>
      <c r="Q23" s="229" t="s">
        <v>531</v>
      </c>
      <c r="R23" s="230" t="s">
        <v>532</v>
      </c>
      <c r="S23" s="230" t="s">
        <v>533</v>
      </c>
      <c r="T23" s="230" t="s">
        <v>534</v>
      </c>
      <c r="U23" s="230" t="s">
        <v>535</v>
      </c>
      <c r="V23" s="230" t="s">
        <v>536</v>
      </c>
      <c r="W23" s="230" t="s">
        <v>537</v>
      </c>
      <c r="X23" s="230" t="s">
        <v>538</v>
      </c>
      <c r="Y23" s="230" t="s">
        <v>539</v>
      </c>
      <c r="Z23" s="230" t="s">
        <v>540</v>
      </c>
      <c r="AA23" s="230" t="s">
        <v>541</v>
      </c>
      <c r="AB23" s="231" t="s">
        <v>542</v>
      </c>
      <c r="AC23" s="231" t="s">
        <v>543</v>
      </c>
      <c r="AD23" s="232" t="s">
        <v>544</v>
      </c>
      <c r="AE23" s="232" t="s">
        <v>545</v>
      </c>
      <c r="AF23" s="232" t="s">
        <v>546</v>
      </c>
      <c r="AG23" s="232" t="s">
        <v>547</v>
      </c>
      <c r="AH23" s="232" t="s">
        <v>548</v>
      </c>
      <c r="AI23" s="233" t="s">
        <v>361</v>
      </c>
      <c r="AJ23" s="233" t="s">
        <v>549</v>
      </c>
      <c r="AK23" s="233" t="s">
        <v>550</v>
      </c>
      <c r="AL23" s="233" t="s">
        <v>551</v>
      </c>
      <c r="AM23" s="233" t="s">
        <v>552</v>
      </c>
      <c r="AN23" s="234" t="s">
        <v>553</v>
      </c>
    </row>
    <row r="24" spans="2:40" x14ac:dyDescent="0.25">
      <c r="B24" s="235" t="s">
        <v>568</v>
      </c>
      <c r="C24" s="238">
        <v>45438</v>
      </c>
      <c r="D24" s="235" t="s">
        <v>293</v>
      </c>
      <c r="E24" s="235" t="s">
        <v>294</v>
      </c>
      <c r="F24" s="235" t="s">
        <v>569</v>
      </c>
      <c r="G24" s="235" t="s">
        <v>554</v>
      </c>
      <c r="H24" s="235" t="s">
        <v>555</v>
      </c>
      <c r="I24" s="235" t="s">
        <v>556</v>
      </c>
      <c r="J24" s="235" t="s">
        <v>287</v>
      </c>
      <c r="K24" s="235" t="s">
        <v>557</v>
      </c>
      <c r="L24" s="235" t="s">
        <v>316</v>
      </c>
      <c r="M24" s="235" t="s">
        <v>447</v>
      </c>
      <c r="N24" s="235" t="s">
        <v>289</v>
      </c>
      <c r="O24" s="235" t="s">
        <v>559</v>
      </c>
      <c r="P24" s="236">
        <v>17.75</v>
      </c>
      <c r="Q24" s="235" t="s">
        <v>319</v>
      </c>
      <c r="R24" s="235" t="s">
        <v>560</v>
      </c>
      <c r="S24" s="237"/>
      <c r="T24" s="237"/>
      <c r="U24" s="235" t="s">
        <v>291</v>
      </c>
      <c r="V24" s="235" t="s">
        <v>439</v>
      </c>
      <c r="W24" s="235" t="s">
        <v>305</v>
      </c>
      <c r="X24" s="235" t="s">
        <v>296</v>
      </c>
      <c r="Y24" s="237"/>
      <c r="Z24" s="237"/>
      <c r="AA24" s="237"/>
      <c r="AB24" s="235" t="s">
        <v>560</v>
      </c>
      <c r="AC24" s="238">
        <v>45438</v>
      </c>
      <c r="AD24" s="237"/>
      <c r="AE24" s="237"/>
      <c r="AF24" s="237"/>
      <c r="AG24" s="237"/>
      <c r="AH24" s="235" t="s">
        <v>558</v>
      </c>
      <c r="AI24" s="237"/>
      <c r="AJ24" s="237"/>
      <c r="AK24" s="235" t="s">
        <v>558</v>
      </c>
      <c r="AL24" s="237"/>
      <c r="AM24" s="237"/>
      <c r="AN24" s="235" t="s">
        <v>285</v>
      </c>
    </row>
    <row r="25" spans="2:40" x14ac:dyDescent="0.25">
      <c r="B25" s="235" t="s">
        <v>568</v>
      </c>
      <c r="C25" s="238">
        <v>45438</v>
      </c>
      <c r="D25" s="235" t="s">
        <v>293</v>
      </c>
      <c r="E25" s="235" t="s">
        <v>294</v>
      </c>
      <c r="F25" s="235" t="s">
        <v>569</v>
      </c>
      <c r="G25" s="235" t="s">
        <v>554</v>
      </c>
      <c r="H25" s="235" t="s">
        <v>555</v>
      </c>
      <c r="I25" s="235" t="s">
        <v>556</v>
      </c>
      <c r="J25" s="235" t="s">
        <v>287</v>
      </c>
      <c r="K25" s="235" t="s">
        <v>557</v>
      </c>
      <c r="L25" s="235" t="s">
        <v>316</v>
      </c>
      <c r="M25" s="235" t="s">
        <v>447</v>
      </c>
      <c r="N25" s="235" t="s">
        <v>289</v>
      </c>
      <c r="O25" s="235" t="s">
        <v>559</v>
      </c>
      <c r="P25" s="236">
        <v>279.98</v>
      </c>
      <c r="Q25" s="235" t="s">
        <v>322</v>
      </c>
      <c r="R25" s="235" t="s">
        <v>560</v>
      </c>
      <c r="S25" s="237"/>
      <c r="T25" s="237"/>
      <c r="U25" s="235" t="s">
        <v>291</v>
      </c>
      <c r="V25" s="235" t="s">
        <v>439</v>
      </c>
      <c r="W25" s="235" t="s">
        <v>305</v>
      </c>
      <c r="X25" s="235" t="s">
        <v>296</v>
      </c>
      <c r="Y25" s="237"/>
      <c r="Z25" s="237"/>
      <c r="AA25" s="237"/>
      <c r="AB25" s="235" t="s">
        <v>560</v>
      </c>
      <c r="AC25" s="238">
        <v>45438</v>
      </c>
      <c r="AD25" s="237"/>
      <c r="AE25" s="237"/>
      <c r="AF25" s="237"/>
      <c r="AG25" s="237"/>
      <c r="AH25" s="235" t="s">
        <v>558</v>
      </c>
      <c r="AI25" s="237"/>
      <c r="AJ25" s="237"/>
      <c r="AK25" s="235" t="s">
        <v>558</v>
      </c>
      <c r="AL25" s="237"/>
      <c r="AM25" s="237"/>
      <c r="AN25" s="235" t="s">
        <v>285</v>
      </c>
    </row>
    <row r="26" spans="2:40" x14ac:dyDescent="0.25">
      <c r="B26" s="235" t="s">
        <v>570</v>
      </c>
      <c r="C26" s="238">
        <v>45466</v>
      </c>
      <c r="D26" s="235" t="s">
        <v>293</v>
      </c>
      <c r="E26" s="235" t="s">
        <v>294</v>
      </c>
      <c r="F26" s="235" t="s">
        <v>571</v>
      </c>
      <c r="G26" s="235" t="s">
        <v>554</v>
      </c>
      <c r="H26" s="235" t="s">
        <v>555</v>
      </c>
      <c r="I26" s="235" t="s">
        <v>556</v>
      </c>
      <c r="J26" s="235" t="s">
        <v>287</v>
      </c>
      <c r="K26" s="235" t="s">
        <v>557</v>
      </c>
      <c r="L26" s="235" t="s">
        <v>316</v>
      </c>
      <c r="M26" s="235" t="s">
        <v>447</v>
      </c>
      <c r="N26" s="235" t="s">
        <v>289</v>
      </c>
      <c r="O26" s="235" t="s">
        <v>561</v>
      </c>
      <c r="P26" s="236">
        <v>6.55</v>
      </c>
      <c r="Q26" s="235" t="s">
        <v>320</v>
      </c>
      <c r="R26" s="235" t="s">
        <v>562</v>
      </c>
      <c r="S26" s="237"/>
      <c r="T26" s="237"/>
      <c r="U26" s="235" t="s">
        <v>291</v>
      </c>
      <c r="V26" s="235" t="s">
        <v>439</v>
      </c>
      <c r="W26" s="235" t="s">
        <v>305</v>
      </c>
      <c r="X26" s="235" t="s">
        <v>296</v>
      </c>
      <c r="Y26" s="237"/>
      <c r="Z26" s="237"/>
      <c r="AA26" s="237"/>
      <c r="AB26" s="235" t="s">
        <v>562</v>
      </c>
      <c r="AC26" s="238">
        <v>45466</v>
      </c>
      <c r="AD26" s="237"/>
      <c r="AE26" s="237"/>
      <c r="AF26" s="237"/>
      <c r="AG26" s="237"/>
      <c r="AH26" s="235" t="s">
        <v>558</v>
      </c>
      <c r="AI26" s="237"/>
      <c r="AJ26" s="237"/>
      <c r="AK26" s="235" t="s">
        <v>558</v>
      </c>
      <c r="AL26" s="237"/>
      <c r="AM26" s="237"/>
      <c r="AN26" s="235" t="s">
        <v>285</v>
      </c>
    </row>
    <row r="27" spans="2:40" x14ac:dyDescent="0.25">
      <c r="B27" s="235" t="s">
        <v>570</v>
      </c>
      <c r="C27" s="238">
        <v>45466</v>
      </c>
      <c r="D27" s="235" t="s">
        <v>293</v>
      </c>
      <c r="E27" s="235" t="s">
        <v>294</v>
      </c>
      <c r="F27" s="235" t="s">
        <v>571</v>
      </c>
      <c r="G27" s="235" t="s">
        <v>554</v>
      </c>
      <c r="H27" s="235" t="s">
        <v>555</v>
      </c>
      <c r="I27" s="235" t="s">
        <v>556</v>
      </c>
      <c r="J27" s="235" t="s">
        <v>287</v>
      </c>
      <c r="K27" s="235" t="s">
        <v>557</v>
      </c>
      <c r="L27" s="235" t="s">
        <v>316</v>
      </c>
      <c r="M27" s="235" t="s">
        <v>447</v>
      </c>
      <c r="N27" s="235" t="s">
        <v>289</v>
      </c>
      <c r="O27" s="235" t="s">
        <v>561</v>
      </c>
      <c r="P27" s="236">
        <v>114.83</v>
      </c>
      <c r="Q27" s="235" t="s">
        <v>347</v>
      </c>
      <c r="R27" s="235" t="s">
        <v>562</v>
      </c>
      <c r="S27" s="237"/>
      <c r="T27" s="237"/>
      <c r="U27" s="235" t="s">
        <v>291</v>
      </c>
      <c r="V27" s="235" t="s">
        <v>439</v>
      </c>
      <c r="W27" s="235" t="s">
        <v>305</v>
      </c>
      <c r="X27" s="235" t="s">
        <v>296</v>
      </c>
      <c r="Y27" s="237"/>
      <c r="Z27" s="237"/>
      <c r="AA27" s="237"/>
      <c r="AB27" s="235" t="s">
        <v>562</v>
      </c>
      <c r="AC27" s="238">
        <v>45466</v>
      </c>
      <c r="AD27" s="237"/>
      <c r="AE27" s="237"/>
      <c r="AF27" s="237"/>
      <c r="AG27" s="237"/>
      <c r="AH27" s="235" t="s">
        <v>558</v>
      </c>
      <c r="AI27" s="237"/>
      <c r="AJ27" s="237"/>
      <c r="AK27" s="235" t="s">
        <v>558</v>
      </c>
      <c r="AL27" s="237"/>
      <c r="AM27" s="237"/>
      <c r="AN27" s="235" t="s">
        <v>285</v>
      </c>
    </row>
    <row r="28" spans="2:40" x14ac:dyDescent="0.25">
      <c r="B28" s="235" t="s">
        <v>570</v>
      </c>
      <c r="C28" s="238">
        <v>45466</v>
      </c>
      <c r="D28" s="235" t="s">
        <v>293</v>
      </c>
      <c r="E28" s="235" t="s">
        <v>294</v>
      </c>
      <c r="F28" s="235" t="s">
        <v>571</v>
      </c>
      <c r="G28" s="235" t="s">
        <v>554</v>
      </c>
      <c r="H28" s="235" t="s">
        <v>555</v>
      </c>
      <c r="I28" s="235" t="s">
        <v>556</v>
      </c>
      <c r="J28" s="235" t="s">
        <v>287</v>
      </c>
      <c r="K28" s="235" t="s">
        <v>557</v>
      </c>
      <c r="L28" s="235" t="s">
        <v>316</v>
      </c>
      <c r="M28" s="235" t="s">
        <v>447</v>
      </c>
      <c r="N28" s="235" t="s">
        <v>289</v>
      </c>
      <c r="O28" s="235" t="s">
        <v>561</v>
      </c>
      <c r="P28" s="236">
        <v>308.70999999999998</v>
      </c>
      <c r="Q28" s="235" t="s">
        <v>349</v>
      </c>
      <c r="R28" s="235" t="s">
        <v>562</v>
      </c>
      <c r="S28" s="237"/>
      <c r="T28" s="237"/>
      <c r="U28" s="235" t="s">
        <v>291</v>
      </c>
      <c r="V28" s="235" t="s">
        <v>439</v>
      </c>
      <c r="W28" s="235" t="s">
        <v>305</v>
      </c>
      <c r="X28" s="235" t="s">
        <v>296</v>
      </c>
      <c r="Y28" s="237"/>
      <c r="Z28" s="237"/>
      <c r="AA28" s="237"/>
      <c r="AB28" s="235" t="s">
        <v>562</v>
      </c>
      <c r="AC28" s="238">
        <v>45466</v>
      </c>
      <c r="AD28" s="237"/>
      <c r="AE28" s="237"/>
      <c r="AF28" s="237"/>
      <c r="AG28" s="237"/>
      <c r="AH28" s="235" t="s">
        <v>558</v>
      </c>
      <c r="AI28" s="237"/>
      <c r="AJ28" s="237"/>
      <c r="AK28" s="235" t="s">
        <v>558</v>
      </c>
      <c r="AL28" s="237"/>
      <c r="AM28" s="237"/>
      <c r="AN28" s="235" t="s">
        <v>285</v>
      </c>
    </row>
    <row r="29" spans="2:40" x14ac:dyDescent="0.25">
      <c r="B29" s="235" t="s">
        <v>570</v>
      </c>
      <c r="C29" s="238">
        <v>45466</v>
      </c>
      <c r="D29" s="235" t="s">
        <v>293</v>
      </c>
      <c r="E29" s="235" t="s">
        <v>294</v>
      </c>
      <c r="F29" s="235" t="s">
        <v>571</v>
      </c>
      <c r="G29" s="235" t="s">
        <v>554</v>
      </c>
      <c r="H29" s="235" t="s">
        <v>555</v>
      </c>
      <c r="I29" s="235" t="s">
        <v>556</v>
      </c>
      <c r="J29" s="235" t="s">
        <v>287</v>
      </c>
      <c r="K29" s="235" t="s">
        <v>557</v>
      </c>
      <c r="L29" s="235" t="s">
        <v>316</v>
      </c>
      <c r="M29" s="235" t="s">
        <v>447</v>
      </c>
      <c r="N29" s="235" t="s">
        <v>289</v>
      </c>
      <c r="O29" s="235" t="s">
        <v>561</v>
      </c>
      <c r="P29" s="236">
        <v>325.52</v>
      </c>
      <c r="Q29" s="235" t="s">
        <v>233</v>
      </c>
      <c r="R29" s="235" t="s">
        <v>562</v>
      </c>
      <c r="S29" s="237"/>
      <c r="T29" s="237"/>
      <c r="U29" s="235" t="s">
        <v>291</v>
      </c>
      <c r="V29" s="235" t="s">
        <v>439</v>
      </c>
      <c r="W29" s="235" t="s">
        <v>305</v>
      </c>
      <c r="X29" s="235" t="s">
        <v>296</v>
      </c>
      <c r="Y29" s="237"/>
      <c r="Z29" s="237"/>
      <c r="AA29" s="237"/>
      <c r="AB29" s="235" t="s">
        <v>562</v>
      </c>
      <c r="AC29" s="238">
        <v>45466</v>
      </c>
      <c r="AD29" s="237"/>
      <c r="AE29" s="237"/>
      <c r="AF29" s="237"/>
      <c r="AG29" s="237"/>
      <c r="AH29" s="235" t="s">
        <v>558</v>
      </c>
      <c r="AI29" s="237"/>
      <c r="AJ29" s="237"/>
      <c r="AK29" s="235" t="s">
        <v>558</v>
      </c>
      <c r="AL29" s="237"/>
      <c r="AM29" s="237"/>
      <c r="AN29" s="235" t="s">
        <v>285</v>
      </c>
    </row>
    <row r="30" spans="2:40" x14ac:dyDescent="0.25">
      <c r="B30" s="235" t="s">
        <v>570</v>
      </c>
      <c r="C30" s="238">
        <v>45466</v>
      </c>
      <c r="D30" s="235" t="s">
        <v>293</v>
      </c>
      <c r="E30" s="235" t="s">
        <v>294</v>
      </c>
      <c r="F30" s="235" t="s">
        <v>571</v>
      </c>
      <c r="G30" s="235" t="s">
        <v>554</v>
      </c>
      <c r="H30" s="235" t="s">
        <v>555</v>
      </c>
      <c r="I30" s="235" t="s">
        <v>556</v>
      </c>
      <c r="J30" s="235" t="s">
        <v>287</v>
      </c>
      <c r="K30" s="235" t="s">
        <v>557</v>
      </c>
      <c r="L30" s="235" t="s">
        <v>316</v>
      </c>
      <c r="M30" s="235" t="s">
        <v>447</v>
      </c>
      <c r="N30" s="235" t="s">
        <v>289</v>
      </c>
      <c r="O30" s="235" t="s">
        <v>561</v>
      </c>
      <c r="P30" s="236">
        <v>377.87</v>
      </c>
      <c r="Q30" s="235" t="s">
        <v>352</v>
      </c>
      <c r="R30" s="235" t="s">
        <v>562</v>
      </c>
      <c r="S30" s="237"/>
      <c r="T30" s="237"/>
      <c r="U30" s="235" t="s">
        <v>291</v>
      </c>
      <c r="V30" s="235" t="s">
        <v>439</v>
      </c>
      <c r="W30" s="235" t="s">
        <v>305</v>
      </c>
      <c r="X30" s="235" t="s">
        <v>296</v>
      </c>
      <c r="Y30" s="237"/>
      <c r="Z30" s="237"/>
      <c r="AA30" s="237"/>
      <c r="AB30" s="235" t="s">
        <v>562</v>
      </c>
      <c r="AC30" s="238">
        <v>45466</v>
      </c>
      <c r="AD30" s="237"/>
      <c r="AE30" s="237"/>
      <c r="AF30" s="237"/>
      <c r="AG30" s="237"/>
      <c r="AH30" s="235" t="s">
        <v>558</v>
      </c>
      <c r="AI30" s="237"/>
      <c r="AJ30" s="237"/>
      <c r="AK30" s="235" t="s">
        <v>558</v>
      </c>
      <c r="AL30" s="237"/>
      <c r="AM30" s="237"/>
      <c r="AN30" s="235" t="s">
        <v>285</v>
      </c>
    </row>
    <row r="31" spans="2:40" x14ac:dyDescent="0.25">
      <c r="B31" s="235" t="s">
        <v>570</v>
      </c>
      <c r="C31" s="238">
        <v>45466</v>
      </c>
      <c r="D31" s="235" t="s">
        <v>293</v>
      </c>
      <c r="E31" s="235" t="s">
        <v>294</v>
      </c>
      <c r="F31" s="235" t="s">
        <v>571</v>
      </c>
      <c r="G31" s="235" t="s">
        <v>554</v>
      </c>
      <c r="H31" s="235" t="s">
        <v>555</v>
      </c>
      <c r="I31" s="235" t="s">
        <v>556</v>
      </c>
      <c r="J31" s="235" t="s">
        <v>287</v>
      </c>
      <c r="K31" s="235" t="s">
        <v>557</v>
      </c>
      <c r="L31" s="235" t="s">
        <v>316</v>
      </c>
      <c r="M31" s="235" t="s">
        <v>447</v>
      </c>
      <c r="N31" s="235" t="s">
        <v>289</v>
      </c>
      <c r="O31" s="235" t="s">
        <v>561</v>
      </c>
      <c r="P31" s="236">
        <v>412.45</v>
      </c>
      <c r="Q31" s="235" t="s">
        <v>354</v>
      </c>
      <c r="R31" s="235" t="s">
        <v>562</v>
      </c>
      <c r="S31" s="237"/>
      <c r="T31" s="237"/>
      <c r="U31" s="235" t="s">
        <v>291</v>
      </c>
      <c r="V31" s="235" t="s">
        <v>439</v>
      </c>
      <c r="W31" s="235" t="s">
        <v>305</v>
      </c>
      <c r="X31" s="235" t="s">
        <v>296</v>
      </c>
      <c r="Y31" s="237"/>
      <c r="Z31" s="237"/>
      <c r="AA31" s="237"/>
      <c r="AB31" s="235" t="s">
        <v>562</v>
      </c>
      <c r="AC31" s="238">
        <v>45466</v>
      </c>
      <c r="AD31" s="237"/>
      <c r="AE31" s="237"/>
      <c r="AF31" s="237"/>
      <c r="AG31" s="237"/>
      <c r="AH31" s="235" t="s">
        <v>558</v>
      </c>
      <c r="AI31" s="237"/>
      <c r="AJ31" s="237"/>
      <c r="AK31" s="235" t="s">
        <v>558</v>
      </c>
      <c r="AL31" s="237"/>
      <c r="AM31" s="237"/>
      <c r="AN31" s="235" t="s">
        <v>285</v>
      </c>
    </row>
    <row r="32" spans="2:40" x14ac:dyDescent="0.25">
      <c r="B32" s="235" t="s">
        <v>570</v>
      </c>
      <c r="C32" s="238">
        <v>45466</v>
      </c>
      <c r="D32" s="235" t="s">
        <v>293</v>
      </c>
      <c r="E32" s="235" t="s">
        <v>294</v>
      </c>
      <c r="F32" s="235" t="s">
        <v>571</v>
      </c>
      <c r="G32" s="235" t="s">
        <v>554</v>
      </c>
      <c r="H32" s="235" t="s">
        <v>555</v>
      </c>
      <c r="I32" s="235" t="s">
        <v>556</v>
      </c>
      <c r="J32" s="235" t="s">
        <v>287</v>
      </c>
      <c r="K32" s="235" t="s">
        <v>557</v>
      </c>
      <c r="L32" s="235" t="s">
        <v>316</v>
      </c>
      <c r="M32" s="235" t="s">
        <v>447</v>
      </c>
      <c r="N32" s="235" t="s">
        <v>289</v>
      </c>
      <c r="O32" s="235" t="s">
        <v>561</v>
      </c>
      <c r="P32" s="236">
        <v>443.65</v>
      </c>
      <c r="Q32" s="235" t="s">
        <v>355</v>
      </c>
      <c r="R32" s="235" t="s">
        <v>562</v>
      </c>
      <c r="S32" s="237"/>
      <c r="T32" s="237"/>
      <c r="U32" s="235" t="s">
        <v>291</v>
      </c>
      <c r="V32" s="235" t="s">
        <v>439</v>
      </c>
      <c r="W32" s="235" t="s">
        <v>305</v>
      </c>
      <c r="X32" s="235" t="s">
        <v>296</v>
      </c>
      <c r="Y32" s="237"/>
      <c r="Z32" s="237"/>
      <c r="AA32" s="237"/>
      <c r="AB32" s="235" t="s">
        <v>562</v>
      </c>
      <c r="AC32" s="238">
        <v>45466</v>
      </c>
      <c r="AD32" s="237"/>
      <c r="AE32" s="237"/>
      <c r="AF32" s="237"/>
      <c r="AG32" s="237"/>
      <c r="AH32" s="235" t="s">
        <v>558</v>
      </c>
      <c r="AI32" s="237"/>
      <c r="AJ32" s="237"/>
      <c r="AK32" s="235" t="s">
        <v>558</v>
      </c>
      <c r="AL32" s="237"/>
      <c r="AM32" s="237"/>
      <c r="AN32" s="235" t="s">
        <v>285</v>
      </c>
    </row>
    <row r="33" spans="2:40" x14ac:dyDescent="0.25">
      <c r="B33" s="235" t="s">
        <v>570</v>
      </c>
      <c r="C33" s="238">
        <v>45466</v>
      </c>
      <c r="D33" s="235" t="s">
        <v>293</v>
      </c>
      <c r="E33" s="235" t="s">
        <v>294</v>
      </c>
      <c r="F33" s="235" t="s">
        <v>571</v>
      </c>
      <c r="G33" s="235" t="s">
        <v>554</v>
      </c>
      <c r="H33" s="235" t="s">
        <v>555</v>
      </c>
      <c r="I33" s="235" t="s">
        <v>556</v>
      </c>
      <c r="J33" s="235" t="s">
        <v>287</v>
      </c>
      <c r="K33" s="235" t="s">
        <v>557</v>
      </c>
      <c r="L33" s="235" t="s">
        <v>316</v>
      </c>
      <c r="M33" s="235" t="s">
        <v>447</v>
      </c>
      <c r="N33" s="235" t="s">
        <v>289</v>
      </c>
      <c r="O33" s="235" t="s">
        <v>561</v>
      </c>
      <c r="P33" s="236">
        <v>479.89</v>
      </c>
      <c r="Q33" s="235" t="s">
        <v>357</v>
      </c>
      <c r="R33" s="235" t="s">
        <v>562</v>
      </c>
      <c r="S33" s="237"/>
      <c r="T33" s="237"/>
      <c r="U33" s="235" t="s">
        <v>291</v>
      </c>
      <c r="V33" s="235" t="s">
        <v>439</v>
      </c>
      <c r="W33" s="235" t="s">
        <v>305</v>
      </c>
      <c r="X33" s="235" t="s">
        <v>296</v>
      </c>
      <c r="Y33" s="237"/>
      <c r="Z33" s="237"/>
      <c r="AA33" s="237"/>
      <c r="AB33" s="235" t="s">
        <v>562</v>
      </c>
      <c r="AC33" s="238">
        <v>45466</v>
      </c>
      <c r="AD33" s="237"/>
      <c r="AE33" s="237"/>
      <c r="AF33" s="237"/>
      <c r="AG33" s="237"/>
      <c r="AH33" s="235" t="s">
        <v>558</v>
      </c>
      <c r="AI33" s="237"/>
      <c r="AJ33" s="237"/>
      <c r="AK33" s="235" t="s">
        <v>558</v>
      </c>
      <c r="AL33" s="237"/>
      <c r="AM33" s="237"/>
      <c r="AN33" s="235" t="s">
        <v>285</v>
      </c>
    </row>
    <row r="34" spans="2:40" x14ac:dyDescent="0.25">
      <c r="B34" s="239"/>
    </row>
    <row r="35" spans="2:40" x14ac:dyDescent="0.25">
      <c r="P35" s="275">
        <f>SUM(P24:P34)</f>
        <v>2767.2</v>
      </c>
    </row>
  </sheetData>
  <pageMargins left="0.7" right="0.7" top="0.75" bottom="0.75" header="0.3" footer="0.3"/>
  <ignoredErrors>
    <ignoredError sqref="C17"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530F2-B7F4-4771-AA6B-C9DEFB93DB68}">
  <sheetPr codeName="Sheet9"/>
  <dimension ref="A1:M332"/>
  <sheetViews>
    <sheetView topLeftCell="A15" workbookViewId="0">
      <selection activeCell="A31" sqref="A31"/>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376" t="s">
        <v>109</v>
      </c>
      <c r="B1" s="376"/>
      <c r="C1" s="376"/>
      <c r="D1" s="376"/>
      <c r="E1" s="376"/>
      <c r="F1" s="46"/>
    </row>
    <row r="2" spans="1:6" ht="21" customHeight="1" x14ac:dyDescent="0.25">
      <c r="A2" s="4" t="s">
        <v>52</v>
      </c>
      <c r="B2" s="379" t="str">
        <f>'Summary and sign-off'!B2:F2</f>
        <v>Ministry of Social Development</v>
      </c>
      <c r="C2" s="379"/>
      <c r="D2" s="379"/>
      <c r="E2" s="379"/>
      <c r="F2" s="46"/>
    </row>
    <row r="3" spans="1:6" ht="21" customHeight="1" x14ac:dyDescent="0.25">
      <c r="A3" s="4" t="s">
        <v>110</v>
      </c>
      <c r="B3" s="379" t="str">
        <f>'Summary and sign-off'!B3:F3</f>
        <v>Debbie Power</v>
      </c>
      <c r="C3" s="379"/>
      <c r="D3" s="379"/>
      <c r="E3" s="379"/>
      <c r="F3" s="46"/>
    </row>
    <row r="4" spans="1:6" ht="21" customHeight="1" x14ac:dyDescent="0.25">
      <c r="A4" s="4" t="s">
        <v>111</v>
      </c>
      <c r="B4" s="379">
        <f>'Summary and sign-off'!B4:F4</f>
        <v>45474</v>
      </c>
      <c r="C4" s="379"/>
      <c r="D4" s="379"/>
      <c r="E4" s="379"/>
      <c r="F4" s="46"/>
    </row>
    <row r="5" spans="1:6" ht="21" customHeight="1" x14ac:dyDescent="0.25">
      <c r="A5" s="4" t="s">
        <v>112</v>
      </c>
      <c r="B5" s="379">
        <f>'Summary and sign-off'!B5:F5</f>
        <v>45838</v>
      </c>
      <c r="C5" s="379"/>
      <c r="D5" s="379"/>
      <c r="E5" s="379"/>
      <c r="F5" s="46"/>
    </row>
    <row r="6" spans="1:6" ht="21" customHeight="1" x14ac:dyDescent="0.25">
      <c r="A6" s="4" t="s">
        <v>113</v>
      </c>
      <c r="B6" s="374" t="s">
        <v>81</v>
      </c>
      <c r="C6" s="374"/>
      <c r="D6" s="374"/>
      <c r="E6" s="374"/>
      <c r="F6" s="46"/>
    </row>
    <row r="7" spans="1:6" ht="21" customHeight="1" x14ac:dyDescent="0.25">
      <c r="A7" s="4" t="s">
        <v>56</v>
      </c>
      <c r="B7" s="374" t="s">
        <v>83</v>
      </c>
      <c r="C7" s="374"/>
      <c r="D7" s="374"/>
      <c r="E7" s="374"/>
      <c r="F7" s="46"/>
    </row>
    <row r="8" spans="1:6" ht="36" customHeight="1" x14ac:dyDescent="0.3">
      <c r="A8" s="382" t="s">
        <v>114</v>
      </c>
      <c r="B8" s="383"/>
      <c r="C8" s="383"/>
      <c r="D8" s="383"/>
      <c r="E8" s="383"/>
      <c r="F8" s="22"/>
    </row>
    <row r="9" spans="1:6" ht="36" customHeight="1" x14ac:dyDescent="0.3">
      <c r="A9" s="384" t="s">
        <v>115</v>
      </c>
      <c r="B9" s="385"/>
      <c r="C9" s="385"/>
      <c r="D9" s="385"/>
      <c r="E9" s="385"/>
      <c r="F9" s="22"/>
    </row>
    <row r="10" spans="1:6" ht="24.75" customHeight="1" x14ac:dyDescent="0.35">
      <c r="A10" s="381" t="s">
        <v>116</v>
      </c>
      <c r="B10" s="386"/>
      <c r="C10" s="381"/>
      <c r="D10" s="381"/>
      <c r="E10" s="381"/>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c r="B13" s="158"/>
      <c r="C13" s="159"/>
      <c r="D13" s="159"/>
      <c r="E13" s="160"/>
    </row>
    <row r="14" spans="1:6" s="87" customFormat="1" ht="12.75" customHeight="1" x14ac:dyDescent="0.25">
      <c r="A14" s="157"/>
      <c r="B14" s="158"/>
      <c r="C14" s="159"/>
      <c r="D14" s="159"/>
      <c r="E14" s="160"/>
      <c r="F14" s="1"/>
    </row>
    <row r="15" spans="1:6" s="87" customFormat="1" x14ac:dyDescent="0.25">
      <c r="A15" s="161"/>
      <c r="B15" s="158"/>
      <c r="C15" s="159"/>
      <c r="D15" s="159"/>
      <c r="E15" s="160"/>
      <c r="F15" s="1"/>
    </row>
    <row r="16" spans="1:6" s="87" customFormat="1" x14ac:dyDescent="0.25">
      <c r="A16" s="161"/>
      <c r="B16" s="158"/>
      <c r="C16" s="159"/>
      <c r="D16" s="159"/>
      <c r="E16" s="160"/>
      <c r="F16" s="1"/>
    </row>
    <row r="17" spans="1:6" s="87" customFormat="1" hidden="1" x14ac:dyDescent="0.25">
      <c r="A17" s="143"/>
      <c r="B17" s="144"/>
      <c r="C17" s="145"/>
      <c r="D17" s="145"/>
      <c r="E17" s="146"/>
      <c r="F17" s="1"/>
    </row>
    <row r="18" spans="1:6" ht="19.5" customHeight="1" x14ac:dyDescent="0.25">
      <c r="A18" s="107" t="s">
        <v>122</v>
      </c>
      <c r="B18" s="108">
        <f>SUM(B12:B17)</f>
        <v>0</v>
      </c>
      <c r="C18" s="171" t="str">
        <f>IF(SUBTOTAL(3,B12:B17)=SUBTOTAL(103,B12:B17),'Summary and sign-off'!$A$48,'Summary and sign-off'!$A$49)</f>
        <v>Check - there are no hidden rows with data</v>
      </c>
      <c r="D18" s="380" t="str">
        <f>IF('Summary and sign-off'!F55='Summary and sign-off'!F54,'Summary and sign-off'!A51,'Summary and sign-off'!A50)</f>
        <v>Check - each entry provides sufficient information</v>
      </c>
      <c r="E18" s="380"/>
      <c r="F18" s="46"/>
    </row>
    <row r="19" spans="1:6" ht="10.5" customHeight="1" x14ac:dyDescent="0.3">
      <c r="A19" s="27"/>
      <c r="B19" s="22"/>
      <c r="C19" s="27"/>
      <c r="D19" s="27"/>
      <c r="E19" s="27"/>
      <c r="F19" s="27"/>
    </row>
    <row r="20" spans="1:6" ht="24.75" customHeight="1" x14ac:dyDescent="0.35">
      <c r="A20" s="381" t="s">
        <v>123</v>
      </c>
      <c r="B20" s="381"/>
      <c r="C20" s="381"/>
      <c r="D20" s="381"/>
      <c r="E20" s="381"/>
      <c r="F20" s="47"/>
    </row>
    <row r="21" spans="1:6" ht="27" customHeight="1" x14ac:dyDescent="0.25">
      <c r="A21" s="35" t="s">
        <v>117</v>
      </c>
      <c r="B21" s="35" t="s">
        <v>62</v>
      </c>
      <c r="C21" s="35" t="s">
        <v>124</v>
      </c>
      <c r="D21" s="35" t="s">
        <v>120</v>
      </c>
      <c r="E21" s="35" t="s">
        <v>121</v>
      </c>
      <c r="F21" s="48"/>
    </row>
    <row r="22" spans="1:6" s="87" customFormat="1" hidden="1" x14ac:dyDescent="0.25">
      <c r="A22" s="133"/>
      <c r="B22" s="134"/>
      <c r="C22" s="135"/>
      <c r="D22" s="135"/>
      <c r="E22" s="136"/>
      <c r="F22" s="1"/>
    </row>
    <row r="23" spans="1:6" s="87" customFormat="1" x14ac:dyDescent="0.25">
      <c r="A23" s="157"/>
      <c r="B23" s="158"/>
      <c r="C23" s="162"/>
      <c r="D23" s="159"/>
      <c r="E23" s="160"/>
      <c r="F23" s="170"/>
    </row>
    <row r="24" spans="1:6" s="87" customFormat="1" x14ac:dyDescent="0.25">
      <c r="A24" s="157"/>
      <c r="B24" s="158"/>
      <c r="C24" s="162"/>
      <c r="D24" s="159"/>
      <c r="E24" s="160"/>
      <c r="F24" s="170"/>
    </row>
    <row r="25" spans="1:6" s="201" customFormat="1" ht="13" x14ac:dyDescent="0.3">
      <c r="A25" s="202">
        <v>45477</v>
      </c>
      <c r="B25" s="203">
        <f>+'Taxi Dec24'!D24</f>
        <v>51.74</v>
      </c>
      <c r="C25" s="204" t="s">
        <v>414</v>
      </c>
      <c r="D25" s="198" t="s">
        <v>342</v>
      </c>
      <c r="E25" s="199"/>
      <c r="F25" s="200" t="s">
        <v>484</v>
      </c>
    </row>
    <row r="26" spans="1:6" s="201" customFormat="1" ht="13" x14ac:dyDescent="0.3">
      <c r="A26" s="202">
        <v>45484</v>
      </c>
      <c r="B26" s="203">
        <f>+'Taxi Dec24'!D25</f>
        <v>55.1</v>
      </c>
      <c r="C26" s="204" t="s">
        <v>695</v>
      </c>
      <c r="D26" s="198" t="s">
        <v>342</v>
      </c>
      <c r="E26" s="199"/>
      <c r="F26" s="200" t="s">
        <v>484</v>
      </c>
    </row>
    <row r="27" spans="1:6" s="201" customFormat="1" ht="13" x14ac:dyDescent="0.3">
      <c r="A27" s="202">
        <v>45499</v>
      </c>
      <c r="B27" s="203">
        <f>+'Taxi Dec24'!D26</f>
        <v>61.5</v>
      </c>
      <c r="C27" s="204" t="s">
        <v>689</v>
      </c>
      <c r="D27" s="198" t="s">
        <v>343</v>
      </c>
      <c r="E27" s="199"/>
      <c r="F27" s="200" t="s">
        <v>484</v>
      </c>
    </row>
    <row r="28" spans="1:6" s="201" customFormat="1" ht="13" x14ac:dyDescent="0.3">
      <c r="A28" s="202">
        <f>+'Taxi Dec24'!A44</f>
        <v>45505</v>
      </c>
      <c r="B28" s="203">
        <f>+'Taxi Dec24'!D44</f>
        <v>61.79</v>
      </c>
      <c r="C28" s="204" t="s">
        <v>695</v>
      </c>
      <c r="D28" s="198" t="s">
        <v>342</v>
      </c>
      <c r="E28" s="199"/>
      <c r="F28" s="200" t="s">
        <v>483</v>
      </c>
    </row>
    <row r="29" spans="1:6" s="201" customFormat="1" ht="13" x14ac:dyDescent="0.3">
      <c r="A29" s="202">
        <f>+'Taxi Dec24'!A45</f>
        <v>45512</v>
      </c>
      <c r="B29" s="203">
        <f>+'Taxi Dec24'!D45</f>
        <v>57.300000000000004</v>
      </c>
      <c r="C29" s="198" t="s">
        <v>690</v>
      </c>
      <c r="D29" s="198" t="s">
        <v>342</v>
      </c>
      <c r="E29" s="199"/>
      <c r="F29" s="200" t="s">
        <v>483</v>
      </c>
    </row>
    <row r="30" spans="1:6" s="201" customFormat="1" ht="13" x14ac:dyDescent="0.3">
      <c r="A30" s="202">
        <f>+'Taxi Dec24'!A46</f>
        <v>45518</v>
      </c>
      <c r="B30" s="203">
        <f>+'Taxi Dec24'!D46</f>
        <v>57.2</v>
      </c>
      <c r="C30" s="198" t="s">
        <v>696</v>
      </c>
      <c r="D30" s="198" t="s">
        <v>342</v>
      </c>
      <c r="E30" s="199"/>
      <c r="F30" s="200" t="s">
        <v>483</v>
      </c>
    </row>
    <row r="31" spans="1:6" s="201" customFormat="1" ht="13" x14ac:dyDescent="0.3">
      <c r="A31" s="202">
        <f>+'Taxi Dec24'!A47</f>
        <v>45519</v>
      </c>
      <c r="B31" s="203">
        <f>+'Taxi Dec24'!D47</f>
        <v>14.83</v>
      </c>
      <c r="C31" s="198" t="s">
        <v>694</v>
      </c>
      <c r="D31" s="198" t="s">
        <v>637</v>
      </c>
      <c r="E31" s="199"/>
      <c r="F31" s="200" t="s">
        <v>483</v>
      </c>
    </row>
    <row r="32" spans="1:6" s="201" customFormat="1" ht="13" x14ac:dyDescent="0.3">
      <c r="A32" s="202">
        <f>+'Taxi Dec24'!A48</f>
        <v>45520</v>
      </c>
      <c r="B32" s="203">
        <f>+'Taxi Dec24'!D48</f>
        <v>88.960000000000008</v>
      </c>
      <c r="C32" s="198" t="s">
        <v>694</v>
      </c>
      <c r="D32" s="198" t="s">
        <v>698</v>
      </c>
      <c r="E32" s="199"/>
      <c r="F32" s="200" t="s">
        <v>483</v>
      </c>
    </row>
    <row r="33" spans="1:6" s="201" customFormat="1" ht="13" x14ac:dyDescent="0.3">
      <c r="A33" s="202">
        <f>+'Taxi Dec24'!A49</f>
        <v>45531</v>
      </c>
      <c r="B33" s="203">
        <f>+'Taxi Dec24'!D49</f>
        <v>67.63</v>
      </c>
      <c r="C33" s="198" t="s">
        <v>697</v>
      </c>
      <c r="D33" s="198" t="s">
        <v>342</v>
      </c>
      <c r="E33" s="199"/>
      <c r="F33" s="200" t="s">
        <v>483</v>
      </c>
    </row>
    <row r="34" spans="1:6" s="201" customFormat="1" ht="13" x14ac:dyDescent="0.3">
      <c r="A34" s="202">
        <f>+'Taxi Dec24'!A80</f>
        <v>45575</v>
      </c>
      <c r="B34" s="203">
        <f>+'Taxi Dec24'!D80</f>
        <v>23.53</v>
      </c>
      <c r="C34" s="198" t="s">
        <v>691</v>
      </c>
      <c r="D34" s="198" t="s">
        <v>828</v>
      </c>
      <c r="E34" s="199"/>
      <c r="F34" s="200" t="s">
        <v>832</v>
      </c>
    </row>
    <row r="35" spans="1:6" s="201" customFormat="1" ht="13" x14ac:dyDescent="0.3">
      <c r="A35" s="202">
        <f>+'Taxi Dec24'!A81</f>
        <v>45575</v>
      </c>
      <c r="B35" s="310">
        <f>+'Taxi Dec24'!D81</f>
        <v>19.13</v>
      </c>
      <c r="C35" s="198" t="s">
        <v>691</v>
      </c>
      <c r="D35" s="198" t="s">
        <v>829</v>
      </c>
      <c r="E35" s="312"/>
      <c r="F35" s="200" t="s">
        <v>832</v>
      </c>
    </row>
    <row r="36" spans="1:6" s="201" customFormat="1" ht="13" x14ac:dyDescent="0.3">
      <c r="A36" s="202">
        <f>+'Taxi Dec24'!I96</f>
        <v>45609.315972222197</v>
      </c>
      <c r="B36" s="310">
        <f>+'Taxi Dec24'!M96</f>
        <v>67.53</v>
      </c>
      <c r="C36" s="311" t="s">
        <v>839</v>
      </c>
      <c r="D36" s="198" t="s">
        <v>342</v>
      </c>
      <c r="E36" s="312"/>
      <c r="F36" s="200" t="s">
        <v>886</v>
      </c>
    </row>
    <row r="37" spans="1:6" s="201" customFormat="1" ht="13" x14ac:dyDescent="0.3">
      <c r="A37" s="202">
        <f>+'Taxi Dec24'!I97</f>
        <v>45609.832638888904</v>
      </c>
      <c r="B37" s="310">
        <f>+'Taxi Dec24'!M97</f>
        <v>46.1</v>
      </c>
      <c r="C37" s="311" t="s">
        <v>839</v>
      </c>
      <c r="D37" s="198" t="s">
        <v>885</v>
      </c>
      <c r="E37" s="312"/>
      <c r="F37" s="200" t="s">
        <v>886</v>
      </c>
    </row>
    <row r="38" spans="1:6" s="201" customFormat="1" ht="13" x14ac:dyDescent="0.3">
      <c r="A38" s="202">
        <f>+'Taxi Dec24'!I98</f>
        <v>45620.781944444403</v>
      </c>
      <c r="B38" s="310">
        <f>+'Taxi Dec24'!M98</f>
        <v>99.47</v>
      </c>
      <c r="C38" s="311" t="s">
        <v>841</v>
      </c>
      <c r="D38" s="198" t="s">
        <v>888</v>
      </c>
      <c r="E38" s="312"/>
      <c r="F38" s="200" t="s">
        <v>886</v>
      </c>
    </row>
    <row r="39" spans="1:6" s="201" customFormat="1" ht="13" x14ac:dyDescent="0.3">
      <c r="A39" s="202">
        <f>+'Taxi Dec24'!I99</f>
        <v>45621.356249999997</v>
      </c>
      <c r="B39" s="310">
        <f>+'Taxi Dec24'!M99</f>
        <v>11.47</v>
      </c>
      <c r="C39" s="311" t="s">
        <v>841</v>
      </c>
      <c r="D39" s="198" t="s">
        <v>887</v>
      </c>
      <c r="E39" s="312"/>
      <c r="F39" s="200" t="s">
        <v>886</v>
      </c>
    </row>
    <row r="40" spans="1:6" s="201" customFormat="1" ht="13" x14ac:dyDescent="0.3">
      <c r="A40" s="202">
        <f>+'Taxi Dec24'!I100</f>
        <v>45621.581944444399</v>
      </c>
      <c r="B40" s="310">
        <f>+'Taxi Dec24'!M100</f>
        <v>90.49</v>
      </c>
      <c r="C40" s="311" t="s">
        <v>841</v>
      </c>
      <c r="D40" s="198" t="s">
        <v>698</v>
      </c>
      <c r="E40" s="312"/>
      <c r="F40" s="200" t="s">
        <v>886</v>
      </c>
    </row>
    <row r="41" spans="1:6" s="201" customFormat="1" ht="13" x14ac:dyDescent="0.3">
      <c r="A41" s="202">
        <f>+'Taxi Dec24'!I101</f>
        <v>45621.693055555603</v>
      </c>
      <c r="B41" s="310">
        <f>+'Taxi Dec24'!M101</f>
        <v>73.739999999999995</v>
      </c>
      <c r="C41" s="311" t="s">
        <v>841</v>
      </c>
      <c r="D41" s="198" t="s">
        <v>885</v>
      </c>
      <c r="E41" s="312"/>
      <c r="F41" s="200" t="s">
        <v>886</v>
      </c>
    </row>
    <row r="42" spans="1:6" s="201" customFormat="1" ht="13" x14ac:dyDescent="0.3">
      <c r="A42" s="202">
        <f>+'Taxi Dec24'!I102</f>
        <v>45622.328472222202</v>
      </c>
      <c r="B42" s="310">
        <f>+'Taxi Dec24'!M102</f>
        <v>66.86</v>
      </c>
      <c r="C42" s="311" t="s">
        <v>884</v>
      </c>
      <c r="D42" s="198" t="s">
        <v>342</v>
      </c>
      <c r="E42" s="312"/>
      <c r="F42" s="200" t="s">
        <v>886</v>
      </c>
    </row>
    <row r="43" spans="1:6" s="201" customFormat="1" ht="13" x14ac:dyDescent="0.3">
      <c r="A43" s="202"/>
      <c r="B43" s="310"/>
      <c r="C43" s="311"/>
      <c r="D43" s="198"/>
      <c r="E43" s="312"/>
      <c r="F43" s="200"/>
    </row>
    <row r="44" spans="1:6" s="87" customFormat="1" ht="13" x14ac:dyDescent="0.25">
      <c r="A44" s="157"/>
      <c r="B44" s="158"/>
      <c r="C44" s="198"/>
      <c r="D44" s="198"/>
      <c r="E44" s="160"/>
      <c r="F44" s="194"/>
    </row>
    <row r="45" spans="1:6" s="87" customFormat="1" x14ac:dyDescent="0.25">
      <c r="A45" s="157"/>
      <c r="B45" s="158"/>
      <c r="C45" s="159"/>
      <c r="D45" s="159"/>
      <c r="E45" s="160"/>
      <c r="F45" s="1"/>
    </row>
    <row r="46" spans="1:6" s="87" customFormat="1" x14ac:dyDescent="0.25">
      <c r="A46" s="147"/>
      <c r="B46" s="148"/>
      <c r="C46" s="149"/>
      <c r="D46" s="149"/>
      <c r="E46" s="150"/>
      <c r="F46" s="1"/>
    </row>
    <row r="47" spans="1:6" ht="19.5" customHeight="1" x14ac:dyDescent="0.25">
      <c r="A47" s="107" t="s">
        <v>125</v>
      </c>
      <c r="B47" s="108">
        <f>SUM(B22:B46)</f>
        <v>1014.37</v>
      </c>
      <c r="C47" s="171" t="str">
        <f>IF(SUBTOTAL(3,B22:B46)=SUBTOTAL(103,B22:B46),'Summary and sign-off'!$A$48,'Summary and sign-off'!$A$49)</f>
        <v>Check - there are no hidden rows with data</v>
      </c>
      <c r="D47" s="380" t="str">
        <f>IF('Summary and sign-off'!F56='Summary and sign-off'!F54,'Summary and sign-off'!A51,'Summary and sign-off'!A50)</f>
        <v>Check - each entry provides sufficient information</v>
      </c>
      <c r="E47" s="380"/>
      <c r="F47" s="46"/>
    </row>
    <row r="48" spans="1:6" ht="10.5" customHeight="1" x14ac:dyDescent="0.3">
      <c r="A48" s="27"/>
      <c r="B48" s="205"/>
      <c r="C48" s="27"/>
      <c r="D48" s="27"/>
      <c r="E48" s="27"/>
      <c r="F48" s="27"/>
    </row>
    <row r="49" spans="1:6" ht="24.75" customHeight="1" x14ac:dyDescent="0.25">
      <c r="A49" s="381" t="s">
        <v>126</v>
      </c>
      <c r="B49" s="381"/>
      <c r="C49" s="381"/>
      <c r="D49" s="381"/>
      <c r="E49" s="381"/>
      <c r="F49" s="46"/>
    </row>
    <row r="50" spans="1:6" ht="27" customHeight="1" x14ac:dyDescent="0.25">
      <c r="A50" s="35" t="s">
        <v>117</v>
      </c>
      <c r="B50" s="35" t="s">
        <v>62</v>
      </c>
      <c r="C50" s="35" t="s">
        <v>127</v>
      </c>
      <c r="D50" s="35" t="s">
        <v>128</v>
      </c>
      <c r="E50" s="35" t="s">
        <v>121</v>
      </c>
      <c r="F50" s="49"/>
    </row>
    <row r="51" spans="1:6" s="87" customFormat="1" x14ac:dyDescent="0.25">
      <c r="A51" s="133"/>
      <c r="B51" s="134"/>
      <c r="C51" s="135"/>
      <c r="D51" s="135"/>
      <c r="E51" s="136"/>
      <c r="F51" s="1"/>
    </row>
    <row r="52" spans="1:6" s="87" customFormat="1" x14ac:dyDescent="0.25">
      <c r="A52" s="157"/>
      <c r="B52" s="158"/>
      <c r="C52" s="159"/>
      <c r="D52" s="159"/>
      <c r="E52" s="160"/>
      <c r="F52" s="1"/>
    </row>
    <row r="53" spans="1:6" s="87" customFormat="1" ht="13" x14ac:dyDescent="0.3">
      <c r="A53" s="202">
        <v>45560</v>
      </c>
      <c r="B53" s="203">
        <f>+'Taxi Dec24'!D63</f>
        <v>60.260000000000005</v>
      </c>
      <c r="C53" s="198" t="s">
        <v>693</v>
      </c>
      <c r="D53" s="198" t="s">
        <v>500</v>
      </c>
      <c r="E53" s="199" t="s">
        <v>501</v>
      </c>
      <c r="F53" s="200" t="s">
        <v>483</v>
      </c>
    </row>
    <row r="54" spans="1:6" s="87" customFormat="1" ht="13" x14ac:dyDescent="0.3">
      <c r="A54" s="202">
        <v>45561</v>
      </c>
      <c r="B54" s="203">
        <f>+'Taxi Dec24'!D64</f>
        <v>17.600000000000001</v>
      </c>
      <c r="C54" s="198" t="s">
        <v>694</v>
      </c>
      <c r="D54" s="198" t="s">
        <v>500</v>
      </c>
      <c r="E54" s="199" t="s">
        <v>502</v>
      </c>
      <c r="F54" s="200" t="s">
        <v>483</v>
      </c>
    </row>
    <row r="55" spans="1:6" s="87" customFormat="1" ht="13" x14ac:dyDescent="0.3">
      <c r="A55" s="202">
        <f>+'Taxi Dec24'!A82</f>
        <v>45595</v>
      </c>
      <c r="B55" s="203">
        <f>+'Taxi Dec24'!D82</f>
        <v>24.39</v>
      </c>
      <c r="C55" s="198" t="str">
        <f>+C54</f>
        <v>Stakeholder Event</v>
      </c>
      <c r="D55" s="198" t="s">
        <v>500</v>
      </c>
      <c r="E55" s="199" t="s">
        <v>830</v>
      </c>
      <c r="F55" s="200" t="s">
        <v>832</v>
      </c>
    </row>
    <row r="56" spans="1:6" s="87" customFormat="1" ht="13" x14ac:dyDescent="0.3">
      <c r="A56" s="202">
        <f>+'Taxi Dec24'!A83</f>
        <v>45595</v>
      </c>
      <c r="B56" s="203">
        <f>+'Taxi Dec24'!D83</f>
        <v>22.86</v>
      </c>
      <c r="C56" s="198" t="str">
        <f>+C55</f>
        <v>Stakeholder Event</v>
      </c>
      <c r="D56" s="198" t="s">
        <v>500</v>
      </c>
      <c r="E56" s="199" t="s">
        <v>831</v>
      </c>
      <c r="F56" s="200" t="s">
        <v>832</v>
      </c>
    </row>
    <row r="57" spans="1:6" s="87" customFormat="1" x14ac:dyDescent="0.25">
      <c r="A57" s="157"/>
      <c r="B57" s="158"/>
      <c r="C57" s="159"/>
      <c r="D57" s="159"/>
      <c r="E57" s="160"/>
      <c r="F57" s="1"/>
    </row>
    <row r="58" spans="1:6" s="87" customFormat="1" x14ac:dyDescent="0.25">
      <c r="A58" s="157"/>
      <c r="B58" s="158"/>
      <c r="C58" s="159"/>
      <c r="D58" s="159"/>
      <c r="E58" s="160"/>
      <c r="F58" s="1"/>
    </row>
    <row r="59" spans="1:6" s="87" customFormat="1" x14ac:dyDescent="0.25">
      <c r="A59" s="157"/>
      <c r="B59" s="158"/>
      <c r="C59" s="159"/>
      <c r="D59" s="159"/>
      <c r="E59" s="160"/>
      <c r="F59" s="1"/>
    </row>
    <row r="60" spans="1:6" s="87" customFormat="1" x14ac:dyDescent="0.25">
      <c r="A60" s="157"/>
      <c r="B60" s="158"/>
      <c r="C60" s="159"/>
      <c r="D60" s="159"/>
      <c r="E60" s="160"/>
      <c r="F60" s="1"/>
    </row>
    <row r="61" spans="1:6" s="87" customFormat="1" x14ac:dyDescent="0.25">
      <c r="A61" s="157"/>
      <c r="B61" s="158"/>
      <c r="C61" s="159"/>
      <c r="D61" s="159"/>
      <c r="E61" s="160"/>
      <c r="F61" s="1"/>
    </row>
    <row r="62" spans="1:6" s="87" customFormat="1" hidden="1" x14ac:dyDescent="0.25">
      <c r="A62" s="133"/>
      <c r="B62" s="134"/>
      <c r="C62" s="135"/>
      <c r="D62" s="135"/>
      <c r="E62" s="136"/>
      <c r="F62" s="1"/>
    </row>
    <row r="63" spans="1:6" ht="19.5" customHeight="1" x14ac:dyDescent="0.25">
      <c r="A63" s="107" t="s">
        <v>129</v>
      </c>
      <c r="B63" s="108">
        <f>SUM(B51:B62)</f>
        <v>125.11000000000001</v>
      </c>
      <c r="C63" s="171" t="str">
        <f>IF(SUBTOTAL(3,B51:B62)=SUBTOTAL(103,B51:B62),'Summary and sign-off'!$A$48,'Summary and sign-off'!$A$49)</f>
        <v>Check - there are no hidden rows with data</v>
      </c>
      <c r="D63" s="380" t="str">
        <f>IF('Summary and sign-off'!F57='Summary and sign-off'!F54,'Summary and sign-off'!A51,'Summary and sign-off'!A50)</f>
        <v>Check - each entry provides sufficient information</v>
      </c>
      <c r="E63" s="380"/>
      <c r="F63" s="46"/>
    </row>
    <row r="64" spans="1:6" ht="10.5" customHeight="1" x14ac:dyDescent="0.3">
      <c r="A64" s="27"/>
      <c r="B64" s="92"/>
      <c r="C64" s="22"/>
      <c r="D64" s="27"/>
      <c r="E64" s="27"/>
      <c r="F64" s="27"/>
    </row>
    <row r="65" spans="1:6" ht="34.5" customHeight="1" x14ac:dyDescent="0.25">
      <c r="A65" s="50" t="s">
        <v>130</v>
      </c>
      <c r="B65" s="93">
        <f>B18+B47+B63</f>
        <v>1139.48</v>
      </c>
      <c r="C65" s="51"/>
      <c r="D65" s="51"/>
      <c r="E65" s="51"/>
      <c r="F65" s="26"/>
    </row>
    <row r="66" spans="1:6" ht="13" x14ac:dyDescent="0.3">
      <c r="A66" s="27"/>
      <c r="B66" s="22"/>
      <c r="C66" s="27"/>
      <c r="D66" s="27"/>
      <c r="E66" s="27"/>
      <c r="F66" s="27"/>
    </row>
    <row r="67" spans="1:6" ht="13" x14ac:dyDescent="0.3">
      <c r="A67" s="52" t="s">
        <v>73</v>
      </c>
      <c r="B67" s="25"/>
      <c r="C67" s="26"/>
      <c r="D67" s="26"/>
      <c r="E67" s="26"/>
      <c r="F67" s="27"/>
    </row>
    <row r="68" spans="1:6" ht="12.65" customHeight="1" x14ac:dyDescent="0.25">
      <c r="A68" s="23" t="s">
        <v>131</v>
      </c>
      <c r="B68" s="53"/>
      <c r="C68" s="53"/>
      <c r="D68" s="32"/>
      <c r="E68" s="32"/>
      <c r="F68" s="27"/>
    </row>
    <row r="69" spans="1:6" ht="13" customHeight="1" x14ac:dyDescent="0.25">
      <c r="A69" s="31" t="s">
        <v>132</v>
      </c>
      <c r="B69" s="27"/>
      <c r="C69" s="32"/>
      <c r="D69" s="27"/>
      <c r="E69" s="32"/>
      <c r="F69" s="27"/>
    </row>
    <row r="70" spans="1:6" x14ac:dyDescent="0.25">
      <c r="A70" s="31" t="s">
        <v>133</v>
      </c>
      <c r="B70" s="32"/>
      <c r="C70" s="32"/>
      <c r="D70" s="32"/>
      <c r="E70" s="54"/>
      <c r="F70" s="46"/>
    </row>
    <row r="71" spans="1:6" ht="13" x14ac:dyDescent="0.3">
      <c r="A71" s="23" t="s">
        <v>79</v>
      </c>
      <c r="B71" s="25"/>
      <c r="C71" s="26"/>
      <c r="D71" s="26"/>
      <c r="E71" s="26"/>
      <c r="F71" s="27"/>
    </row>
    <row r="72" spans="1:6" ht="13" customHeight="1" x14ac:dyDescent="0.25">
      <c r="A72" s="31" t="s">
        <v>134</v>
      </c>
      <c r="B72" s="27"/>
      <c r="C72" s="32"/>
      <c r="D72" s="27"/>
      <c r="E72" s="32"/>
      <c r="F72" s="27"/>
    </row>
    <row r="73" spans="1:6" x14ac:dyDescent="0.25">
      <c r="A73" s="31" t="s">
        <v>135</v>
      </c>
      <c r="B73" s="32"/>
      <c r="C73" s="32"/>
      <c r="D73" s="32"/>
      <c r="E73" s="54"/>
      <c r="F73" s="46"/>
    </row>
    <row r="74" spans="1:6" x14ac:dyDescent="0.25">
      <c r="A74" s="36" t="s">
        <v>136</v>
      </c>
      <c r="B74" s="36"/>
      <c r="C74" s="36"/>
      <c r="D74" s="36"/>
      <c r="E74" s="54"/>
      <c r="F74" s="46"/>
    </row>
    <row r="75" spans="1:6" x14ac:dyDescent="0.25">
      <c r="A75" s="40"/>
      <c r="B75" s="27"/>
      <c r="C75" s="27"/>
      <c r="D75" s="27"/>
      <c r="E75" s="46"/>
      <c r="F75" s="46"/>
    </row>
    <row r="76" spans="1:6" hidden="1" x14ac:dyDescent="0.25">
      <c r="A76" s="40"/>
      <c r="B76" s="27"/>
      <c r="C76" s="27"/>
      <c r="D76" s="27"/>
      <c r="E76" s="46"/>
      <c r="F76" s="46"/>
    </row>
    <row r="77" spans="1:6" x14ac:dyDescent="0.25"/>
    <row r="78" spans="1:6" x14ac:dyDescent="0.25"/>
    <row r="79" spans="1:6" x14ac:dyDescent="0.25"/>
    <row r="80" spans="1:6" x14ac:dyDescent="0.25"/>
    <row r="81" spans="1:6" ht="12.75" hidden="1" customHeight="1" x14ac:dyDescent="0.25"/>
    <row r="82" spans="1:6" x14ac:dyDescent="0.25"/>
    <row r="83" spans="1:6" x14ac:dyDescent="0.25"/>
    <row r="84" spans="1:6" hidden="1" x14ac:dyDescent="0.25">
      <c r="A84" s="55"/>
      <c r="B84" s="46"/>
      <c r="C84" s="46"/>
      <c r="D84" s="46"/>
      <c r="E84" s="46"/>
      <c r="F84" s="46"/>
    </row>
    <row r="85" spans="1:6" hidden="1" x14ac:dyDescent="0.25">
      <c r="A85" s="55"/>
      <c r="B85" s="46"/>
      <c r="C85" s="46"/>
      <c r="D85" s="46"/>
      <c r="E85" s="46"/>
      <c r="F85" s="46"/>
    </row>
    <row r="86" spans="1:6" hidden="1" x14ac:dyDescent="0.25">
      <c r="A86" s="55"/>
      <c r="B86" s="46"/>
      <c r="C86" s="46"/>
      <c r="D86" s="46"/>
      <c r="E86" s="46"/>
      <c r="F86" s="46"/>
    </row>
    <row r="87" spans="1:6" hidden="1" x14ac:dyDescent="0.25">
      <c r="A87" s="55"/>
      <c r="B87" s="46"/>
      <c r="C87" s="46"/>
      <c r="D87" s="46"/>
      <c r="E87" s="46"/>
      <c r="F87" s="46"/>
    </row>
    <row r="88" spans="1:6" hidden="1" x14ac:dyDescent="0.25">
      <c r="A88" s="55"/>
      <c r="B88" s="46"/>
      <c r="C88" s="46"/>
      <c r="D88" s="46"/>
      <c r="E88" s="46"/>
      <c r="F88" s="46"/>
    </row>
    <row r="89" spans="1:6" x14ac:dyDescent="0.25"/>
    <row r="90" spans="1:6" x14ac:dyDescent="0.25"/>
    <row r="91" spans="1:6" x14ac:dyDescent="0.25"/>
    <row r="92" spans="1:6" x14ac:dyDescent="0.25"/>
    <row r="93" spans="1:6" x14ac:dyDescent="0.25"/>
    <row r="94" spans="1:6" x14ac:dyDescent="0.25"/>
    <row r="95" spans="1:6" x14ac:dyDescent="0.25"/>
    <row r="96" spans="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sheetData>
  <autoFilter ref="A23:F23" xr:uid="{159530F2-B7F4-4771-AA6B-C9DEFB93DB68}"/>
  <mergeCells count="15">
    <mergeCell ref="B6:E6"/>
    <mergeCell ref="A1:E1"/>
    <mergeCell ref="B2:E2"/>
    <mergeCell ref="B3:E3"/>
    <mergeCell ref="B4:E4"/>
    <mergeCell ref="B5:E5"/>
    <mergeCell ref="D47:E47"/>
    <mergeCell ref="A49:E49"/>
    <mergeCell ref="D63:E63"/>
    <mergeCell ref="B7:E7"/>
    <mergeCell ref="A8:E8"/>
    <mergeCell ref="A9:E9"/>
    <mergeCell ref="A10:E10"/>
    <mergeCell ref="D18:E18"/>
    <mergeCell ref="A20:E20"/>
  </mergeCells>
  <phoneticPr fontId="43" type="noConversion"/>
  <dataValidations xWindow="157" yWindow="475"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2:A61 A13:A16 A25:A44" xr:uid="{E49CDFCF-FF1E-4DB8-A719-7EAAA3C17622}">
      <formula1>$B$4</formula1>
      <formula2>$B$5</formula2>
    </dataValidation>
    <dataValidation allowBlank="1" showInputMessage="1" showErrorMessage="1" prompt="Insert additional rows as needed:_x000a_- 'right click' on a row number (left of screen)_x000a_- select 'Insert' (this will insert a row above it)" sqref="A50 A21 A11" xr:uid="{61A5D994-C706-44A0-BDF8-E7F912FAFF89}"/>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5:A46 A12 A17 A51 A62 A22:A24" xr:uid="{CB8D13A5-D076-4259-9032-EA00729CACD5}">
      <formula1>$B$4</formula1>
      <formula2>$B$5</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157" yWindow="475" count="3">
        <x14:dataValidation type="decimal" operator="greaterThan" allowBlank="1" showInputMessage="1" showErrorMessage="1" error="This cell must contain a dollar figure" xr:uid="{5E89E264-57A0-4F68-82DA-16942C1C5C97}">
          <x14:formula1>
            <xm:f>'Summary and sign-off'!$A$47</xm:f>
          </x14:formula1>
          <xm:sqref>B51:B62 B12:B17 B22:B46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B094F415-3B03-410D-A842-44D46F09510A}">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54AB0607-AB39-4346-9AFE-CC7818CB0C62}">
          <x14:formula1>
            <xm:f>'Summary and sign-off'!$A$27:$A$28</xm:f>
          </x14:formula1>
          <xm:sqref>B6:E6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8FBB-1811-4F1F-8664-D7840EA032BA}">
  <sheetPr codeName="Sheet11"/>
  <dimension ref="A23:Q104"/>
  <sheetViews>
    <sheetView topLeftCell="A67" workbookViewId="0">
      <selection activeCell="A31" sqref="A31"/>
    </sheetView>
  </sheetViews>
  <sheetFormatPr defaultRowHeight="12.5" x14ac:dyDescent="0.25"/>
  <cols>
    <col min="1" max="1" width="11.26953125" customWidth="1"/>
    <col min="4" max="4" width="10.26953125" bestFit="1" customWidth="1"/>
    <col min="5" max="5" width="18.26953125" bestFit="1" customWidth="1"/>
    <col min="6" max="6" width="12.1796875" customWidth="1"/>
    <col min="7" max="7" width="29.453125" customWidth="1"/>
    <col min="9" max="9" width="11.1796875" bestFit="1" customWidth="1"/>
    <col min="11" max="11" width="24" bestFit="1" customWidth="1"/>
    <col min="12" max="12" width="23.54296875" bestFit="1" customWidth="1"/>
  </cols>
  <sheetData>
    <row r="23" spans="1:4" x14ac:dyDescent="0.25">
      <c r="C23" t="s">
        <v>341</v>
      </c>
    </row>
    <row r="24" spans="1:4" x14ac:dyDescent="0.25">
      <c r="A24" s="195">
        <v>45477</v>
      </c>
      <c r="B24">
        <v>47.04</v>
      </c>
      <c r="C24" s="179">
        <f>ROUND(+B24*0.1,2)</f>
        <v>4.7</v>
      </c>
      <c r="D24" s="185">
        <f>+B24+C24</f>
        <v>51.74</v>
      </c>
    </row>
    <row r="25" spans="1:4" x14ac:dyDescent="0.25">
      <c r="A25" s="195">
        <v>45484</v>
      </c>
      <c r="B25">
        <v>50.09</v>
      </c>
      <c r="C25" s="179">
        <f>ROUND(+B25*0.1,2)</f>
        <v>5.01</v>
      </c>
      <c r="D25" s="185">
        <f>+B25+C25</f>
        <v>55.1</v>
      </c>
    </row>
    <row r="26" spans="1:4" x14ac:dyDescent="0.25">
      <c r="A26" s="195">
        <v>45499</v>
      </c>
      <c r="B26">
        <v>55.91</v>
      </c>
      <c r="C26" s="179">
        <f>ROUND(+B26*0.1,2)</f>
        <v>5.59</v>
      </c>
      <c r="D26" s="185">
        <f>+B26+C26</f>
        <v>61.5</v>
      </c>
    </row>
    <row r="28" spans="1:4" x14ac:dyDescent="0.25">
      <c r="D28" s="185">
        <f>SUM(D24:D27)</f>
        <v>168.34</v>
      </c>
    </row>
    <row r="38" spans="1:4" x14ac:dyDescent="0.25">
      <c r="D38" s="185">
        <f>+D28+D52</f>
        <v>516.05000000000007</v>
      </c>
    </row>
    <row r="43" spans="1:4" x14ac:dyDescent="0.25">
      <c r="C43" t="s">
        <v>482</v>
      </c>
    </row>
    <row r="44" spans="1:4" x14ac:dyDescent="0.25">
      <c r="A44" s="220">
        <v>45505</v>
      </c>
      <c r="B44">
        <v>56.17</v>
      </c>
      <c r="C44" s="179">
        <f>ROUND(+B44*0.1,2)</f>
        <v>5.62</v>
      </c>
      <c r="D44" s="185">
        <f>+B44+C44</f>
        <v>61.79</v>
      </c>
    </row>
    <row r="45" spans="1:4" x14ac:dyDescent="0.25">
      <c r="A45" s="220">
        <v>45512</v>
      </c>
      <c r="B45">
        <v>52.09</v>
      </c>
      <c r="C45" s="179">
        <f>ROUND(+B45*0.1,2)</f>
        <v>5.21</v>
      </c>
      <c r="D45" s="185">
        <f>+B45+C45</f>
        <v>57.300000000000004</v>
      </c>
    </row>
    <row r="46" spans="1:4" x14ac:dyDescent="0.25">
      <c r="A46" s="220">
        <v>45518</v>
      </c>
      <c r="B46" s="221">
        <v>52</v>
      </c>
      <c r="C46" s="179">
        <f>ROUND(+B46*0.1,2)</f>
        <v>5.2</v>
      </c>
      <c r="D46" s="185">
        <f>+B46+C46</f>
        <v>57.2</v>
      </c>
    </row>
    <row r="47" spans="1:4" x14ac:dyDescent="0.25">
      <c r="A47" s="220">
        <v>45519</v>
      </c>
      <c r="B47">
        <v>13.48</v>
      </c>
      <c r="C47" s="179">
        <f>ROUND(+B47*0.1,2)</f>
        <v>1.35</v>
      </c>
      <c r="D47" s="185">
        <f>+B47+C47</f>
        <v>14.83</v>
      </c>
    </row>
    <row r="48" spans="1:4" x14ac:dyDescent="0.25">
      <c r="A48" s="220">
        <v>45520</v>
      </c>
      <c r="B48">
        <v>80.87</v>
      </c>
      <c r="C48" s="179">
        <f t="shared" ref="C48:C49" si="0">ROUND(+B48*0.1,2)</f>
        <v>8.09</v>
      </c>
      <c r="D48" s="185">
        <f t="shared" ref="D48:D49" si="1">+B48+C48</f>
        <v>88.960000000000008</v>
      </c>
    </row>
    <row r="49" spans="1:4" x14ac:dyDescent="0.25">
      <c r="A49" s="220">
        <v>45531</v>
      </c>
      <c r="B49">
        <v>61.48</v>
      </c>
      <c r="C49" s="179">
        <f t="shared" si="0"/>
        <v>6.15</v>
      </c>
      <c r="D49" s="185">
        <f t="shared" si="1"/>
        <v>67.63</v>
      </c>
    </row>
    <row r="50" spans="1:4" x14ac:dyDescent="0.25">
      <c r="A50" s="220"/>
      <c r="C50" s="179"/>
      <c r="D50" s="185"/>
    </row>
    <row r="52" spans="1:4" x14ac:dyDescent="0.25">
      <c r="D52" s="185">
        <f>SUM(D44:D51)</f>
        <v>347.71000000000004</v>
      </c>
    </row>
    <row r="62" spans="1:4" x14ac:dyDescent="0.25">
      <c r="C62" t="s">
        <v>482</v>
      </c>
    </row>
    <row r="63" spans="1:4" x14ac:dyDescent="0.25">
      <c r="A63" s="220">
        <v>45560</v>
      </c>
      <c r="B63">
        <v>54.78</v>
      </c>
      <c r="C63" s="179">
        <f>ROUND(+B63*0.1,2)</f>
        <v>5.48</v>
      </c>
      <c r="D63" s="185">
        <f>+B63+C63</f>
        <v>60.260000000000005</v>
      </c>
    </row>
    <row r="64" spans="1:4" x14ac:dyDescent="0.25">
      <c r="A64" s="220">
        <v>45561</v>
      </c>
      <c r="B64" s="221">
        <v>16</v>
      </c>
      <c r="C64" s="179">
        <f>ROUND(+B64*0.1,2)</f>
        <v>1.6</v>
      </c>
      <c r="D64" s="185">
        <f>+B64+C64</f>
        <v>17.600000000000001</v>
      </c>
    </row>
    <row r="65" spans="1:4" x14ac:dyDescent="0.25">
      <c r="A65" s="220"/>
      <c r="C65" s="179"/>
      <c r="D65" s="185"/>
    </row>
    <row r="67" spans="1:4" x14ac:dyDescent="0.25">
      <c r="D67" s="185">
        <f>SUM(D63:D66)</f>
        <v>77.860000000000014</v>
      </c>
    </row>
    <row r="79" spans="1:4" x14ac:dyDescent="0.25">
      <c r="C79" t="s">
        <v>482</v>
      </c>
    </row>
    <row r="80" spans="1:4" x14ac:dyDescent="0.25">
      <c r="A80" s="220">
        <v>45575</v>
      </c>
      <c r="B80">
        <v>21.39</v>
      </c>
      <c r="C80" s="179">
        <f>ROUND(+B80*0.1,2)</f>
        <v>2.14</v>
      </c>
      <c r="D80" s="185">
        <f>+B80+C80</f>
        <v>23.53</v>
      </c>
    </row>
    <row r="81" spans="1:17" x14ac:dyDescent="0.25">
      <c r="A81" s="220">
        <v>45575</v>
      </c>
      <c r="B81" s="221">
        <v>17.39</v>
      </c>
      <c r="C81" s="179">
        <f t="shared" ref="C81:C83" si="2">ROUND(+B81*0.1,2)</f>
        <v>1.74</v>
      </c>
      <c r="D81" s="185">
        <f t="shared" ref="D81:D83" si="3">+B81+C81</f>
        <v>19.13</v>
      </c>
    </row>
    <row r="82" spans="1:17" x14ac:dyDescent="0.25">
      <c r="A82" s="220">
        <v>45595</v>
      </c>
      <c r="B82" s="221">
        <v>22.17</v>
      </c>
      <c r="C82" s="179">
        <f t="shared" si="2"/>
        <v>2.2200000000000002</v>
      </c>
      <c r="D82" s="185">
        <f t="shared" si="3"/>
        <v>24.39</v>
      </c>
    </row>
    <row r="83" spans="1:17" x14ac:dyDescent="0.25">
      <c r="A83" s="220">
        <v>45595</v>
      </c>
      <c r="B83" s="221">
        <v>20.78</v>
      </c>
      <c r="C83" s="179">
        <f t="shared" si="2"/>
        <v>2.08</v>
      </c>
      <c r="D83" s="185">
        <f t="shared" si="3"/>
        <v>22.86</v>
      </c>
    </row>
    <row r="84" spans="1:17" x14ac:dyDescent="0.25">
      <c r="A84" s="220"/>
      <c r="C84" s="179"/>
      <c r="D84" s="185"/>
    </row>
    <row r="86" spans="1:17" x14ac:dyDescent="0.25">
      <c r="D86" s="185">
        <f>SUM(D80:D85)</f>
        <v>89.91</v>
      </c>
    </row>
    <row r="91" spans="1:17" x14ac:dyDescent="0.25">
      <c r="D91" s="339">
        <f>+D86+D67+D52+D28</f>
        <v>683.82</v>
      </c>
    </row>
    <row r="93" spans="1:17" x14ac:dyDescent="0.25">
      <c r="E93" s="337" t="s">
        <v>883</v>
      </c>
      <c r="L93" s="324" t="s">
        <v>669</v>
      </c>
      <c r="M93" s="325">
        <f>SUM(M96:M102)</f>
        <v>455.66</v>
      </c>
      <c r="N93" s="325">
        <f t="shared" ref="N93:O93" si="4">SUM(N96:N102)</f>
        <v>68.38</v>
      </c>
      <c r="O93" s="325">
        <f t="shared" si="4"/>
        <v>524.04000000000008</v>
      </c>
    </row>
    <row r="94" spans="1:17" x14ac:dyDescent="0.25">
      <c r="L94" s="326"/>
    </row>
    <row r="95" spans="1:17" x14ac:dyDescent="0.25">
      <c r="D95" s="328" t="s">
        <v>879</v>
      </c>
      <c r="E95" s="327" t="s">
        <v>880</v>
      </c>
      <c r="F95" s="327" t="s">
        <v>780</v>
      </c>
      <c r="G95" s="328" t="s">
        <v>871</v>
      </c>
      <c r="H95" s="327" t="s">
        <v>872</v>
      </c>
      <c r="I95" s="329" t="s">
        <v>781</v>
      </c>
      <c r="J95" s="327" t="s">
        <v>782</v>
      </c>
      <c r="K95" s="327" t="s">
        <v>873</v>
      </c>
      <c r="L95" s="327" t="s">
        <v>874</v>
      </c>
      <c r="M95" s="327" t="s">
        <v>875</v>
      </c>
      <c r="N95" s="327" t="s">
        <v>372</v>
      </c>
      <c r="O95" s="327" t="s">
        <v>876</v>
      </c>
      <c r="P95" s="327" t="s">
        <v>877</v>
      </c>
      <c r="Q95" s="330" t="s">
        <v>878</v>
      </c>
    </row>
    <row r="96" spans="1:17" x14ac:dyDescent="0.25">
      <c r="D96" s="332" t="s">
        <v>881</v>
      </c>
      <c r="E96" s="331" t="s">
        <v>882</v>
      </c>
      <c r="F96" s="331" t="s">
        <v>783</v>
      </c>
      <c r="G96" s="332" t="s">
        <v>850</v>
      </c>
      <c r="H96" s="331" t="s">
        <v>784</v>
      </c>
      <c r="I96" s="333">
        <v>45609.315972222197</v>
      </c>
      <c r="J96" s="334">
        <v>45609.315972222197</v>
      </c>
      <c r="K96" s="331" t="s">
        <v>785</v>
      </c>
      <c r="L96" s="331" t="s">
        <v>786</v>
      </c>
      <c r="M96" s="335">
        <v>67.53</v>
      </c>
      <c r="N96" s="335">
        <v>10.130000000000001</v>
      </c>
      <c r="O96" s="335">
        <v>77.66</v>
      </c>
      <c r="P96" s="336">
        <v>70.599999999999994</v>
      </c>
      <c r="Q96" s="326"/>
    </row>
    <row r="97" spans="4:17" x14ac:dyDescent="0.25">
      <c r="D97" s="332" t="s">
        <v>881</v>
      </c>
      <c r="E97" s="331" t="s">
        <v>882</v>
      </c>
      <c r="F97" s="331" t="s">
        <v>783</v>
      </c>
      <c r="G97" s="332" t="s">
        <v>850</v>
      </c>
      <c r="H97" s="331" t="s">
        <v>787</v>
      </c>
      <c r="I97" s="333">
        <v>45609.832638888904</v>
      </c>
      <c r="J97" s="334">
        <v>45609.832638888904</v>
      </c>
      <c r="K97" s="331" t="s">
        <v>788</v>
      </c>
      <c r="L97" s="331" t="s">
        <v>789</v>
      </c>
      <c r="M97" s="335">
        <v>46.1</v>
      </c>
      <c r="N97" s="335">
        <v>6.92</v>
      </c>
      <c r="O97" s="335">
        <v>53.02</v>
      </c>
      <c r="P97" s="336">
        <v>48.2</v>
      </c>
      <c r="Q97" s="326"/>
    </row>
    <row r="98" spans="4:17" x14ac:dyDescent="0.25">
      <c r="D98" s="332" t="s">
        <v>881</v>
      </c>
      <c r="E98" s="331" t="s">
        <v>882</v>
      </c>
      <c r="F98" s="331" t="s">
        <v>783</v>
      </c>
      <c r="G98" s="332" t="s">
        <v>850</v>
      </c>
      <c r="H98" s="331" t="s">
        <v>790</v>
      </c>
      <c r="I98" s="333">
        <v>45620.781944444403</v>
      </c>
      <c r="J98" s="334">
        <v>45620.781944444403</v>
      </c>
      <c r="K98" s="331" t="s">
        <v>791</v>
      </c>
      <c r="L98" s="331" t="s">
        <v>792</v>
      </c>
      <c r="M98" s="335">
        <v>99.47</v>
      </c>
      <c r="N98" s="335">
        <v>14.93</v>
      </c>
      <c r="O98" s="335">
        <v>114.4</v>
      </c>
      <c r="P98" s="336">
        <v>104</v>
      </c>
      <c r="Q98" s="326"/>
    </row>
    <row r="99" spans="4:17" x14ac:dyDescent="0.25">
      <c r="D99" s="332" t="s">
        <v>881</v>
      </c>
      <c r="E99" s="331" t="s">
        <v>882</v>
      </c>
      <c r="F99" s="331" t="s">
        <v>783</v>
      </c>
      <c r="G99" s="332" t="s">
        <v>850</v>
      </c>
      <c r="H99" s="331" t="s">
        <v>793</v>
      </c>
      <c r="I99" s="333">
        <v>45621.356249999997</v>
      </c>
      <c r="J99" s="334">
        <v>45621.356249999997</v>
      </c>
      <c r="K99" s="331" t="s">
        <v>792</v>
      </c>
      <c r="L99" s="331" t="s">
        <v>794</v>
      </c>
      <c r="M99" s="335">
        <v>11.47</v>
      </c>
      <c r="N99" s="335">
        <v>1.73</v>
      </c>
      <c r="O99" s="335">
        <v>13.2</v>
      </c>
      <c r="P99" s="336">
        <v>12</v>
      </c>
      <c r="Q99" s="326"/>
    </row>
    <row r="100" spans="4:17" x14ac:dyDescent="0.25">
      <c r="D100" s="332" t="s">
        <v>881</v>
      </c>
      <c r="E100" s="331" t="s">
        <v>882</v>
      </c>
      <c r="F100" s="331" t="s">
        <v>783</v>
      </c>
      <c r="G100" s="332" t="s">
        <v>850</v>
      </c>
      <c r="H100" s="331" t="s">
        <v>795</v>
      </c>
      <c r="I100" s="333">
        <v>45621.581944444399</v>
      </c>
      <c r="J100" s="334">
        <v>45621.581944444399</v>
      </c>
      <c r="K100" s="331" t="s">
        <v>794</v>
      </c>
      <c r="L100" s="331" t="s">
        <v>791</v>
      </c>
      <c r="M100" s="335">
        <v>90.49</v>
      </c>
      <c r="N100" s="335">
        <v>13.57</v>
      </c>
      <c r="O100" s="335">
        <v>104.06</v>
      </c>
      <c r="P100" s="336">
        <v>94.6</v>
      </c>
      <c r="Q100" s="326"/>
    </row>
    <row r="101" spans="4:17" x14ac:dyDescent="0.25">
      <c r="D101" s="332" t="s">
        <v>881</v>
      </c>
      <c r="E101" s="331" t="s">
        <v>882</v>
      </c>
      <c r="F101" s="331" t="s">
        <v>783</v>
      </c>
      <c r="G101" s="332" t="s">
        <v>850</v>
      </c>
      <c r="H101" s="331" t="s">
        <v>796</v>
      </c>
      <c r="I101" s="333">
        <v>45621.693055555603</v>
      </c>
      <c r="J101" s="334">
        <v>45621.693055555603</v>
      </c>
      <c r="K101" s="331" t="s">
        <v>788</v>
      </c>
      <c r="L101" s="331" t="s">
        <v>789</v>
      </c>
      <c r="M101" s="335">
        <v>73.739999999999995</v>
      </c>
      <c r="N101" s="335">
        <v>11.07</v>
      </c>
      <c r="O101" s="335">
        <v>84.81</v>
      </c>
      <c r="P101" s="336">
        <v>77.099999999999994</v>
      </c>
      <c r="Q101" s="326"/>
    </row>
    <row r="102" spans="4:17" x14ac:dyDescent="0.25">
      <c r="D102" s="332" t="s">
        <v>881</v>
      </c>
      <c r="E102" s="331" t="s">
        <v>882</v>
      </c>
      <c r="F102" s="331" t="s">
        <v>783</v>
      </c>
      <c r="G102" s="332" t="s">
        <v>850</v>
      </c>
      <c r="H102" s="331" t="s">
        <v>797</v>
      </c>
      <c r="I102" s="333">
        <v>45622.328472222202</v>
      </c>
      <c r="J102" s="334">
        <v>45622.328472222202</v>
      </c>
      <c r="K102" s="331" t="s">
        <v>789</v>
      </c>
      <c r="L102" s="331" t="s">
        <v>788</v>
      </c>
      <c r="M102" s="335">
        <v>66.86</v>
      </c>
      <c r="N102" s="335">
        <v>10.029999999999999</v>
      </c>
      <c r="O102" s="335">
        <v>76.89</v>
      </c>
      <c r="P102" s="336">
        <v>69.900000000000006</v>
      </c>
      <c r="Q102" s="326"/>
    </row>
    <row r="104" spans="4:17" x14ac:dyDescent="0.25">
      <c r="D104" s="338">
        <f>+D91+M93</f>
        <v>1139.48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E0020-890B-4CEA-A1BE-02E165A2516F}">
  <sheetPr codeName="Sheet23"/>
  <dimension ref="B6:K13"/>
  <sheetViews>
    <sheetView workbookViewId="0">
      <selection activeCell="A31" sqref="A31"/>
    </sheetView>
  </sheetViews>
  <sheetFormatPr defaultRowHeight="12.5" x14ac:dyDescent="0.25"/>
  <cols>
    <col min="3" max="3" width="27.1796875" customWidth="1"/>
    <col min="4" max="4" width="25.54296875" bestFit="1" customWidth="1"/>
    <col min="5" max="6" width="9.54296875" bestFit="1" customWidth="1"/>
    <col min="7" max="7" width="8" bestFit="1" customWidth="1"/>
    <col min="8" max="8" width="10.7265625" bestFit="1" customWidth="1"/>
    <col min="9" max="9" width="10.453125" customWidth="1"/>
  </cols>
  <sheetData>
    <row r="6" spans="2:11" ht="14" x14ac:dyDescent="0.3">
      <c r="B6" s="289" t="s">
        <v>671</v>
      </c>
      <c r="C6" s="289" t="s">
        <v>711</v>
      </c>
      <c r="D6" s="289" t="s">
        <v>364</v>
      </c>
      <c r="E6" s="318">
        <v>45505</v>
      </c>
      <c r="F6" s="318">
        <v>45536</v>
      </c>
      <c r="G6" s="318">
        <v>45566</v>
      </c>
      <c r="H6" s="318">
        <v>45597</v>
      </c>
      <c r="I6" s="319" t="s">
        <v>838</v>
      </c>
    </row>
    <row r="7" spans="2:11" ht="14" x14ac:dyDescent="0.3">
      <c r="B7" s="290" t="s">
        <v>735</v>
      </c>
      <c r="C7" s="290" t="s">
        <v>70</v>
      </c>
      <c r="D7" s="291"/>
      <c r="E7" s="292"/>
      <c r="F7" s="292"/>
      <c r="G7" s="292"/>
      <c r="H7" s="292"/>
      <c r="I7" s="292"/>
    </row>
    <row r="8" spans="2:11" ht="14" x14ac:dyDescent="0.3">
      <c r="B8" s="291"/>
      <c r="C8" s="239" t="s">
        <v>230</v>
      </c>
      <c r="D8" s="176" t="s">
        <v>229</v>
      </c>
      <c r="E8" s="261">
        <v>7901.85</v>
      </c>
      <c r="F8" s="261"/>
      <c r="G8" s="261"/>
      <c r="H8" s="261"/>
      <c r="I8" s="261">
        <f>SUM(E8:H8)</f>
        <v>7901.85</v>
      </c>
      <c r="K8" s="261">
        <f>+E8-Travel!B13</f>
        <v>0</v>
      </c>
    </row>
    <row r="9" spans="2:11" ht="14" x14ac:dyDescent="0.3">
      <c r="B9" s="291"/>
      <c r="C9" s="239" t="s">
        <v>169</v>
      </c>
      <c r="D9" s="176" t="s">
        <v>207</v>
      </c>
      <c r="E9" s="261"/>
      <c r="F9" s="261">
        <v>175.17</v>
      </c>
      <c r="G9" s="261"/>
      <c r="H9" s="261">
        <v>131.31</v>
      </c>
      <c r="I9" s="261">
        <f t="shared" ref="I9:I12" si="0">SUM(E9:H9)</f>
        <v>306.48</v>
      </c>
    </row>
    <row r="10" spans="2:11" ht="14" x14ac:dyDescent="0.3">
      <c r="B10" s="291"/>
      <c r="C10" s="239" t="s">
        <v>240</v>
      </c>
      <c r="D10" s="176" t="s">
        <v>475</v>
      </c>
      <c r="E10" s="261"/>
      <c r="F10" s="261">
        <v>2720.95</v>
      </c>
      <c r="G10" s="261"/>
      <c r="H10" s="261"/>
      <c r="I10" s="261">
        <f t="shared" si="0"/>
        <v>2720.95</v>
      </c>
    </row>
    <row r="11" spans="2:11" ht="14" x14ac:dyDescent="0.3">
      <c r="B11" s="291"/>
      <c r="C11" s="239" t="s">
        <v>200</v>
      </c>
      <c r="D11" s="176" t="s">
        <v>199</v>
      </c>
      <c r="E11" s="261">
        <v>214.10000000000002</v>
      </c>
      <c r="F11" s="261">
        <v>186.48</v>
      </c>
      <c r="G11" s="261">
        <v>66.430000000000007</v>
      </c>
      <c r="H11" s="261">
        <v>8.1999999999999993</v>
      </c>
      <c r="I11" s="261">
        <f t="shared" si="0"/>
        <v>475.21000000000004</v>
      </c>
    </row>
    <row r="12" spans="2:11" ht="14" x14ac:dyDescent="0.3">
      <c r="B12" s="293"/>
      <c r="C12" s="239" t="s">
        <v>479</v>
      </c>
      <c r="D12" s="176" t="s">
        <v>478</v>
      </c>
      <c r="E12" s="261"/>
      <c r="F12" s="261">
        <v>270.8</v>
      </c>
      <c r="G12" s="261"/>
      <c r="H12" s="261"/>
      <c r="I12" s="261">
        <f t="shared" si="0"/>
        <v>270.8</v>
      </c>
    </row>
    <row r="13" spans="2:11" ht="14" x14ac:dyDescent="0.3">
      <c r="B13" s="294" t="s">
        <v>669</v>
      </c>
      <c r="C13" s="295"/>
      <c r="D13" s="295"/>
      <c r="E13" s="296">
        <f>SUM(E8:E12)</f>
        <v>8115.9500000000007</v>
      </c>
      <c r="F13" s="296">
        <f t="shared" ref="F13:I13" si="1">SUM(F8:F12)</f>
        <v>3353.4</v>
      </c>
      <c r="G13" s="296">
        <f t="shared" si="1"/>
        <v>66.430000000000007</v>
      </c>
      <c r="H13" s="296">
        <f t="shared" si="1"/>
        <v>139.51</v>
      </c>
      <c r="I13" s="296">
        <f t="shared" si="1"/>
        <v>11675.289999999997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4F995-BCD2-4DEF-B5EC-B983C3913051}">
  <sheetPr codeName="Sheet12"/>
  <dimension ref="A1"/>
  <sheetViews>
    <sheetView workbookViewId="0">
      <selection activeCell="A31" sqref="A31"/>
    </sheetView>
  </sheetViews>
  <sheetFormatPr defaultRowHeight="12.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5A109-AAFD-46EE-A763-B3D42543CD2A}">
  <sheetPr codeName="Sheet24"/>
  <dimension ref="A3:J80"/>
  <sheetViews>
    <sheetView topLeftCell="A40" workbookViewId="0">
      <selection activeCell="A31" sqref="A31"/>
    </sheetView>
  </sheetViews>
  <sheetFormatPr defaultRowHeight="12.5" x14ac:dyDescent="0.25"/>
  <cols>
    <col min="1" max="1" width="25.26953125" bestFit="1" customWidth="1"/>
    <col min="2" max="2" width="91.453125" bestFit="1" customWidth="1"/>
    <col min="3" max="3" width="14.81640625" bestFit="1" customWidth="1"/>
    <col min="4" max="4" width="17" style="261" bestFit="1" customWidth="1"/>
    <col min="5" max="5" width="9.7265625" style="261" bestFit="1" customWidth="1"/>
    <col min="6" max="6" width="8.7265625" style="261" bestFit="1" customWidth="1"/>
    <col min="7" max="7" width="7.7265625" style="261" bestFit="1" customWidth="1"/>
    <col min="8" max="8" width="8.7265625" style="261" bestFit="1" customWidth="1"/>
    <col min="9" max="9" width="7.7265625" bestFit="1" customWidth="1"/>
    <col min="10" max="10" width="11.7265625" bestFit="1" customWidth="1"/>
  </cols>
  <sheetData>
    <row r="3" spans="1:10" x14ac:dyDescent="0.25">
      <c r="A3" s="259" t="s">
        <v>742</v>
      </c>
      <c r="D3" s="260" t="s">
        <v>668</v>
      </c>
      <c r="I3" s="261"/>
      <c r="J3" s="261"/>
    </row>
    <row r="4" spans="1:10" x14ac:dyDescent="0.25">
      <c r="A4" s="259" t="s">
        <v>671</v>
      </c>
      <c r="B4" s="259" t="s">
        <v>579</v>
      </c>
      <c r="C4" s="259" t="s">
        <v>365</v>
      </c>
      <c r="D4" s="261" t="s">
        <v>595</v>
      </c>
      <c r="E4" s="261" t="s">
        <v>588</v>
      </c>
      <c r="F4" s="261" t="s">
        <v>619</v>
      </c>
      <c r="G4" s="261" t="s">
        <v>609</v>
      </c>
      <c r="H4" s="261" t="s">
        <v>776</v>
      </c>
      <c r="I4" s="261" t="s">
        <v>863</v>
      </c>
      <c r="J4" s="261" t="s">
        <v>669</v>
      </c>
    </row>
    <row r="5" spans="1:10" x14ac:dyDescent="0.25">
      <c r="A5" t="s">
        <v>721</v>
      </c>
      <c r="B5" t="s">
        <v>722</v>
      </c>
      <c r="C5" t="s">
        <v>230</v>
      </c>
      <c r="D5" s="261">
        <v>-289.25000000000006</v>
      </c>
      <c r="I5" s="261"/>
      <c r="J5" s="261">
        <v>-289.25000000000006</v>
      </c>
    </row>
    <row r="6" spans="1:10" x14ac:dyDescent="0.25">
      <c r="C6" t="s">
        <v>169</v>
      </c>
      <c r="D6" s="261">
        <v>152.66</v>
      </c>
      <c r="I6" s="261"/>
      <c r="J6" s="261">
        <v>152.66</v>
      </c>
    </row>
    <row r="7" spans="1:10" x14ac:dyDescent="0.25">
      <c r="C7" t="s">
        <v>240</v>
      </c>
      <c r="D7" s="261">
        <v>165.22</v>
      </c>
      <c r="I7" s="261"/>
      <c r="J7" s="261">
        <v>165.22</v>
      </c>
    </row>
    <row r="8" spans="1:10" x14ac:dyDescent="0.25">
      <c r="C8" t="s">
        <v>200</v>
      </c>
      <c r="D8" s="261">
        <v>53.449999999999989</v>
      </c>
      <c r="I8" s="261"/>
      <c r="J8" s="261">
        <v>53.449999999999989</v>
      </c>
    </row>
    <row r="9" spans="1:10" x14ac:dyDescent="0.25">
      <c r="B9" t="s">
        <v>743</v>
      </c>
      <c r="D9" s="261">
        <v>82.079999999999927</v>
      </c>
      <c r="I9" s="261"/>
      <c r="J9" s="261">
        <v>82.079999999999927</v>
      </c>
    </row>
    <row r="10" spans="1:10" x14ac:dyDescent="0.25">
      <c r="A10" t="s">
        <v>723</v>
      </c>
      <c r="B10" t="s">
        <v>603</v>
      </c>
      <c r="C10" t="s">
        <v>200</v>
      </c>
      <c r="D10" s="261">
        <v>6.55</v>
      </c>
      <c r="I10" s="261"/>
      <c r="J10" s="261">
        <v>6.55</v>
      </c>
    </row>
    <row r="11" spans="1:10" x14ac:dyDescent="0.25">
      <c r="B11" t="s">
        <v>672</v>
      </c>
      <c r="D11" s="261">
        <v>6.55</v>
      </c>
      <c r="I11" s="261"/>
      <c r="J11" s="261">
        <v>6.55</v>
      </c>
    </row>
    <row r="12" spans="1:10" x14ac:dyDescent="0.25">
      <c r="A12" t="s">
        <v>724</v>
      </c>
      <c r="B12" t="s">
        <v>606</v>
      </c>
      <c r="C12" t="s">
        <v>169</v>
      </c>
      <c r="D12" s="261">
        <v>145.07</v>
      </c>
      <c r="I12" s="261"/>
      <c r="J12" s="261">
        <v>145.07</v>
      </c>
    </row>
    <row r="13" spans="1:10" x14ac:dyDescent="0.25">
      <c r="C13" t="s">
        <v>200</v>
      </c>
      <c r="D13" s="261">
        <v>44.8</v>
      </c>
      <c r="G13" s="261">
        <v>8.1999999999999993</v>
      </c>
      <c r="I13" s="261"/>
      <c r="J13" s="261">
        <v>53</v>
      </c>
    </row>
    <row r="14" spans="1:10" x14ac:dyDescent="0.25">
      <c r="B14" t="s">
        <v>673</v>
      </c>
      <c r="D14" s="261">
        <v>189.87</v>
      </c>
      <c r="G14" s="261">
        <v>8.1999999999999993</v>
      </c>
      <c r="I14" s="261"/>
      <c r="J14" s="261">
        <v>198.07</v>
      </c>
    </row>
    <row r="15" spans="1:10" x14ac:dyDescent="0.25">
      <c r="A15" t="s">
        <v>725</v>
      </c>
      <c r="B15" t="s">
        <v>612</v>
      </c>
      <c r="C15" t="s">
        <v>240</v>
      </c>
      <c r="G15" s="261">
        <v>329.65</v>
      </c>
      <c r="I15" s="261"/>
      <c r="J15" s="261">
        <v>329.65</v>
      </c>
    </row>
    <row r="16" spans="1:10" x14ac:dyDescent="0.25">
      <c r="C16" t="s">
        <v>200</v>
      </c>
      <c r="D16" s="261">
        <v>6.55</v>
      </c>
      <c r="I16" s="261"/>
      <c r="J16" s="261">
        <v>6.55</v>
      </c>
    </row>
    <row r="17" spans="1:10" x14ac:dyDescent="0.25">
      <c r="B17" t="s">
        <v>674</v>
      </c>
      <c r="D17" s="261">
        <v>6.55</v>
      </c>
      <c r="G17" s="261">
        <v>329.65</v>
      </c>
      <c r="I17" s="261"/>
      <c r="J17" s="261">
        <v>336.2</v>
      </c>
    </row>
    <row r="18" spans="1:10" x14ac:dyDescent="0.25">
      <c r="A18" t="s">
        <v>726</v>
      </c>
      <c r="B18" t="s">
        <v>615</v>
      </c>
      <c r="C18" t="s">
        <v>200</v>
      </c>
      <c r="D18" s="261">
        <v>6.55</v>
      </c>
      <c r="I18" s="261"/>
      <c r="J18" s="261">
        <v>6.55</v>
      </c>
    </row>
    <row r="19" spans="1:10" x14ac:dyDescent="0.25">
      <c r="B19" t="s">
        <v>675</v>
      </c>
      <c r="D19" s="261">
        <v>6.55</v>
      </c>
      <c r="I19" s="261"/>
      <c r="J19" s="261">
        <v>6.55</v>
      </c>
    </row>
    <row r="20" spans="1:10" x14ac:dyDescent="0.25">
      <c r="A20" t="s">
        <v>727</v>
      </c>
      <c r="B20" t="s">
        <v>618</v>
      </c>
      <c r="C20" t="s">
        <v>230</v>
      </c>
      <c r="E20" s="261">
        <v>-178.8</v>
      </c>
      <c r="F20" s="261">
        <v>-137.47</v>
      </c>
      <c r="I20" s="261"/>
      <c r="J20" s="261">
        <v>-316.27</v>
      </c>
    </row>
    <row r="21" spans="1:10" x14ac:dyDescent="0.25">
      <c r="C21" t="s">
        <v>169</v>
      </c>
      <c r="E21" s="261">
        <v>304.89999999999998</v>
      </c>
      <c r="I21" s="261"/>
      <c r="J21" s="261">
        <v>304.89999999999998</v>
      </c>
    </row>
    <row r="22" spans="1:10" x14ac:dyDescent="0.25">
      <c r="C22" t="s">
        <v>240</v>
      </c>
      <c r="E22" s="261">
        <v>146.96</v>
      </c>
      <c r="I22" s="261"/>
      <c r="J22" s="261">
        <v>146.96</v>
      </c>
    </row>
    <row r="23" spans="1:10" x14ac:dyDescent="0.25">
      <c r="C23" t="s">
        <v>200</v>
      </c>
      <c r="D23" s="261">
        <v>17.75</v>
      </c>
      <c r="E23" s="261">
        <v>22.95</v>
      </c>
      <c r="I23" s="261"/>
      <c r="J23" s="261">
        <v>40.700000000000003</v>
      </c>
    </row>
    <row r="24" spans="1:10" x14ac:dyDescent="0.25">
      <c r="B24" t="s">
        <v>676</v>
      </c>
      <c r="D24" s="261">
        <v>17.75</v>
      </c>
      <c r="E24" s="261">
        <v>296.00999999999993</v>
      </c>
      <c r="F24" s="261">
        <v>-137.47</v>
      </c>
      <c r="I24" s="261"/>
      <c r="J24" s="261">
        <v>176.29000000000002</v>
      </c>
    </row>
    <row r="25" spans="1:10" x14ac:dyDescent="0.25">
      <c r="A25" t="s">
        <v>728</v>
      </c>
      <c r="B25" t="s">
        <v>625</v>
      </c>
      <c r="C25" t="s">
        <v>230</v>
      </c>
      <c r="D25" s="261">
        <v>166.86</v>
      </c>
      <c r="I25" s="261"/>
      <c r="J25" s="261">
        <v>166.86</v>
      </c>
    </row>
    <row r="26" spans="1:10" x14ac:dyDescent="0.25">
      <c r="C26" t="s">
        <v>240</v>
      </c>
      <c r="E26" s="261">
        <v>257.08</v>
      </c>
      <c r="F26" s="261">
        <v>86.96</v>
      </c>
      <c r="G26" s="261">
        <v>-86.96</v>
      </c>
      <c r="I26" s="261"/>
      <c r="J26" s="261">
        <v>257.08</v>
      </c>
    </row>
    <row r="27" spans="1:10" x14ac:dyDescent="0.25">
      <c r="C27" t="s">
        <v>200</v>
      </c>
      <c r="D27" s="261">
        <v>17.75</v>
      </c>
      <c r="E27" s="261">
        <v>8.1999999999999993</v>
      </c>
      <c r="I27" s="261"/>
      <c r="J27" s="261">
        <v>25.95</v>
      </c>
    </row>
    <row r="28" spans="1:10" x14ac:dyDescent="0.25">
      <c r="B28" t="s">
        <v>677</v>
      </c>
      <c r="D28" s="261">
        <v>184.61</v>
      </c>
      <c r="E28" s="261">
        <v>265.27999999999997</v>
      </c>
      <c r="F28" s="261">
        <v>86.96</v>
      </c>
      <c r="G28" s="261">
        <v>-86.96</v>
      </c>
      <c r="I28" s="261"/>
      <c r="J28" s="261">
        <v>449.89</v>
      </c>
    </row>
    <row r="29" spans="1:10" x14ac:dyDescent="0.25">
      <c r="A29" t="s">
        <v>729</v>
      </c>
      <c r="B29" t="s">
        <v>630</v>
      </c>
      <c r="C29" t="s">
        <v>230</v>
      </c>
      <c r="D29" s="261">
        <v>564.25</v>
      </c>
      <c r="F29" s="261">
        <v>-162.78</v>
      </c>
      <c r="I29" s="261"/>
      <c r="J29" s="261">
        <v>401.47</v>
      </c>
    </row>
    <row r="30" spans="1:10" x14ac:dyDescent="0.25">
      <c r="C30" t="s">
        <v>169</v>
      </c>
      <c r="E30" s="261">
        <v>124.11</v>
      </c>
      <c r="I30" s="261"/>
      <c r="J30" s="261">
        <v>124.11</v>
      </c>
    </row>
    <row r="31" spans="1:10" x14ac:dyDescent="0.25">
      <c r="C31" t="s">
        <v>200</v>
      </c>
      <c r="D31" s="261">
        <v>18.850000000000001</v>
      </c>
      <c r="E31" s="261">
        <v>8.1999999999999993</v>
      </c>
      <c r="I31" s="261"/>
      <c r="J31" s="261">
        <v>27.05</v>
      </c>
    </row>
    <row r="32" spans="1:10" x14ac:dyDescent="0.25">
      <c r="B32" t="s">
        <v>678</v>
      </c>
      <c r="D32" s="261">
        <v>583.1</v>
      </c>
      <c r="E32" s="261">
        <v>132.31</v>
      </c>
      <c r="F32" s="261">
        <v>-162.78</v>
      </c>
      <c r="I32" s="261"/>
      <c r="J32" s="261">
        <v>552.63</v>
      </c>
    </row>
    <row r="33" spans="1:10" x14ac:dyDescent="0.25">
      <c r="A33" t="s">
        <v>730</v>
      </c>
      <c r="B33" t="s">
        <v>731</v>
      </c>
      <c r="C33" t="s">
        <v>230</v>
      </c>
      <c r="E33" s="261">
        <v>423.42</v>
      </c>
      <c r="I33" s="261"/>
      <c r="J33" s="261">
        <v>423.42</v>
      </c>
    </row>
    <row r="34" spans="1:10" x14ac:dyDescent="0.25">
      <c r="C34" t="s">
        <v>200</v>
      </c>
      <c r="E34" s="261">
        <v>6.55</v>
      </c>
      <c r="I34" s="261"/>
      <c r="J34" s="261">
        <v>6.55</v>
      </c>
    </row>
    <row r="35" spans="1:10" x14ac:dyDescent="0.25">
      <c r="B35" t="s">
        <v>744</v>
      </c>
      <c r="E35" s="261">
        <v>429.97</v>
      </c>
      <c r="I35" s="261"/>
      <c r="J35" s="261">
        <v>429.97</v>
      </c>
    </row>
    <row r="36" spans="1:10" x14ac:dyDescent="0.25">
      <c r="A36" t="s">
        <v>732</v>
      </c>
      <c r="B36" t="s">
        <v>635</v>
      </c>
      <c r="C36" t="s">
        <v>230</v>
      </c>
      <c r="E36" s="261">
        <v>530.34</v>
      </c>
      <c r="I36" s="261"/>
      <c r="J36" s="261">
        <v>530.34</v>
      </c>
    </row>
    <row r="37" spans="1:10" x14ac:dyDescent="0.25">
      <c r="C37" t="s">
        <v>240</v>
      </c>
      <c r="E37" s="261">
        <v>146.09</v>
      </c>
      <c r="I37" s="261"/>
      <c r="J37" s="261">
        <v>146.09</v>
      </c>
    </row>
    <row r="38" spans="1:10" x14ac:dyDescent="0.25">
      <c r="C38" t="s">
        <v>200</v>
      </c>
      <c r="E38" s="261">
        <v>37.15</v>
      </c>
      <c r="I38" s="261"/>
      <c r="J38" s="261">
        <v>37.15</v>
      </c>
    </row>
    <row r="39" spans="1:10" x14ac:dyDescent="0.25">
      <c r="B39" t="s">
        <v>680</v>
      </c>
      <c r="E39" s="261">
        <v>713.58</v>
      </c>
      <c r="I39" s="261"/>
      <c r="J39" s="261">
        <v>713.58</v>
      </c>
    </row>
    <row r="40" spans="1:10" x14ac:dyDescent="0.25">
      <c r="A40" t="s">
        <v>733</v>
      </c>
      <c r="B40" t="s">
        <v>734</v>
      </c>
      <c r="C40" t="s">
        <v>230</v>
      </c>
      <c r="E40" s="261">
        <v>237.01</v>
      </c>
      <c r="G40" s="261">
        <v>-354.25</v>
      </c>
      <c r="I40" s="261"/>
      <c r="J40" s="261">
        <v>-117.24000000000001</v>
      </c>
    </row>
    <row r="41" spans="1:10" x14ac:dyDescent="0.25">
      <c r="C41" t="s">
        <v>240</v>
      </c>
      <c r="F41" s="261">
        <v>444.61</v>
      </c>
      <c r="I41" s="261"/>
      <c r="J41" s="261">
        <v>444.61</v>
      </c>
    </row>
    <row r="42" spans="1:10" x14ac:dyDescent="0.25">
      <c r="C42" t="s">
        <v>200</v>
      </c>
      <c r="E42" s="261">
        <v>11.2</v>
      </c>
      <c r="F42" s="261">
        <v>8.1999999999999993</v>
      </c>
      <c r="I42" s="261"/>
      <c r="J42" s="261">
        <v>19.399999999999999</v>
      </c>
    </row>
    <row r="43" spans="1:10" x14ac:dyDescent="0.25">
      <c r="B43" t="s">
        <v>745</v>
      </c>
      <c r="E43" s="261">
        <v>248.20999999999998</v>
      </c>
      <c r="F43" s="261">
        <v>452.81</v>
      </c>
      <c r="G43" s="261">
        <v>-354.25</v>
      </c>
      <c r="I43" s="261"/>
      <c r="J43" s="261">
        <v>346.77</v>
      </c>
    </row>
    <row r="44" spans="1:10" x14ac:dyDescent="0.25">
      <c r="A44" t="s">
        <v>735</v>
      </c>
      <c r="B44" t="s">
        <v>70</v>
      </c>
      <c r="C44" t="s">
        <v>230</v>
      </c>
      <c r="E44" s="261">
        <v>7901.85</v>
      </c>
      <c r="I44" s="261"/>
      <c r="J44" s="261">
        <v>7901.85</v>
      </c>
    </row>
    <row r="45" spans="1:10" x14ac:dyDescent="0.25">
      <c r="C45" t="s">
        <v>169</v>
      </c>
      <c r="F45" s="261">
        <v>175.17</v>
      </c>
      <c r="H45" s="261">
        <v>131.31</v>
      </c>
      <c r="I45" s="261"/>
      <c r="J45" s="261">
        <v>306.48</v>
      </c>
    </row>
    <row r="46" spans="1:10" x14ac:dyDescent="0.25">
      <c r="C46" t="s">
        <v>240</v>
      </c>
      <c r="F46" s="261">
        <v>2720.95</v>
      </c>
      <c r="I46" s="261"/>
      <c r="J46" s="261">
        <v>2720.95</v>
      </c>
    </row>
    <row r="47" spans="1:10" x14ac:dyDescent="0.25">
      <c r="C47" t="s">
        <v>200</v>
      </c>
      <c r="E47" s="261">
        <v>214.10000000000002</v>
      </c>
      <c r="F47" s="261">
        <v>186.48000000000002</v>
      </c>
      <c r="G47" s="261">
        <v>66.430000000000007</v>
      </c>
      <c r="H47" s="261">
        <v>8.1999999999999993</v>
      </c>
      <c r="I47" s="261"/>
      <c r="J47" s="261">
        <v>475.21000000000004</v>
      </c>
    </row>
    <row r="48" spans="1:10" x14ac:dyDescent="0.25">
      <c r="C48" t="s">
        <v>479</v>
      </c>
      <c r="F48" s="261">
        <v>270.8</v>
      </c>
      <c r="I48" s="261"/>
      <c r="J48" s="261">
        <v>270.8</v>
      </c>
    </row>
    <row r="49" spans="1:10" x14ac:dyDescent="0.25">
      <c r="B49" t="s">
        <v>682</v>
      </c>
      <c r="E49" s="261">
        <v>8115.9500000000007</v>
      </c>
      <c r="F49" s="261">
        <v>3353.4</v>
      </c>
      <c r="G49" s="261">
        <v>66.430000000000007</v>
      </c>
      <c r="H49" s="261">
        <v>139.51</v>
      </c>
      <c r="I49" s="261"/>
      <c r="J49" s="261">
        <v>11675.289999999997</v>
      </c>
    </row>
    <row r="50" spans="1:10" x14ac:dyDescent="0.25">
      <c r="A50" t="s">
        <v>736</v>
      </c>
      <c r="B50" t="s">
        <v>737</v>
      </c>
      <c r="C50" t="s">
        <v>230</v>
      </c>
      <c r="F50" s="261">
        <v>223.51</v>
      </c>
      <c r="I50" s="261"/>
      <c r="J50" s="261">
        <v>223.51</v>
      </c>
    </row>
    <row r="51" spans="1:10" x14ac:dyDescent="0.25">
      <c r="C51" t="s">
        <v>240</v>
      </c>
      <c r="G51" s="261">
        <v>199.37</v>
      </c>
      <c r="I51" s="261"/>
      <c r="J51" s="261">
        <v>199.37</v>
      </c>
    </row>
    <row r="52" spans="1:10" x14ac:dyDescent="0.25">
      <c r="C52" t="s">
        <v>200</v>
      </c>
      <c r="F52" s="261">
        <v>30.05</v>
      </c>
      <c r="G52" s="261">
        <v>8.1999999999999993</v>
      </c>
      <c r="I52" s="261"/>
      <c r="J52" s="261">
        <v>38.25</v>
      </c>
    </row>
    <row r="53" spans="1:10" x14ac:dyDescent="0.25">
      <c r="B53" t="s">
        <v>746</v>
      </c>
      <c r="F53" s="261">
        <v>253.56</v>
      </c>
      <c r="G53" s="261">
        <v>207.57</v>
      </c>
      <c r="I53" s="261"/>
      <c r="J53" s="261">
        <v>461.13</v>
      </c>
    </row>
    <row r="54" spans="1:10" x14ac:dyDescent="0.25">
      <c r="A54" t="s">
        <v>738</v>
      </c>
      <c r="B54" t="s">
        <v>651</v>
      </c>
      <c r="C54" t="s">
        <v>230</v>
      </c>
      <c r="F54" s="261">
        <v>493.21</v>
      </c>
      <c r="G54" s="261">
        <v>79.3</v>
      </c>
      <c r="I54" s="261"/>
      <c r="J54" s="261">
        <v>572.51</v>
      </c>
    </row>
    <row r="55" spans="1:10" x14ac:dyDescent="0.25">
      <c r="C55" t="s">
        <v>240</v>
      </c>
      <c r="G55" s="261">
        <v>166.09</v>
      </c>
      <c r="I55" s="261"/>
      <c r="J55" s="261">
        <v>166.09</v>
      </c>
    </row>
    <row r="56" spans="1:10" x14ac:dyDescent="0.25">
      <c r="C56" t="s">
        <v>200</v>
      </c>
      <c r="F56" s="261">
        <v>6.55</v>
      </c>
      <c r="G56" s="261">
        <v>19.399999999999999</v>
      </c>
      <c r="I56" s="261"/>
      <c r="J56" s="261">
        <v>25.95</v>
      </c>
    </row>
    <row r="57" spans="1:10" x14ac:dyDescent="0.25">
      <c r="B57" t="s">
        <v>684</v>
      </c>
      <c r="F57" s="261">
        <v>499.76</v>
      </c>
      <c r="G57" s="261">
        <v>264.78999999999996</v>
      </c>
      <c r="I57" s="261"/>
      <c r="J57" s="261">
        <v>764.55000000000007</v>
      </c>
    </row>
    <row r="58" spans="1:10" x14ac:dyDescent="0.25">
      <c r="A58" t="s">
        <v>739</v>
      </c>
      <c r="B58" t="s">
        <v>740</v>
      </c>
      <c r="C58" t="s">
        <v>230</v>
      </c>
      <c r="H58" s="261">
        <v>-114.83</v>
      </c>
      <c r="I58" s="261"/>
      <c r="J58" s="261">
        <v>-114.83</v>
      </c>
    </row>
    <row r="59" spans="1:10" x14ac:dyDescent="0.25">
      <c r="C59" t="s">
        <v>200</v>
      </c>
      <c r="D59" s="261">
        <v>6.55</v>
      </c>
      <c r="I59" s="261"/>
      <c r="J59" s="261">
        <v>6.55</v>
      </c>
    </row>
    <row r="60" spans="1:10" x14ac:dyDescent="0.25">
      <c r="B60" t="s">
        <v>747</v>
      </c>
      <c r="D60" s="261">
        <v>6.55</v>
      </c>
      <c r="H60" s="261">
        <v>-114.83</v>
      </c>
      <c r="I60" s="261"/>
      <c r="J60" s="261">
        <v>-108.28</v>
      </c>
    </row>
    <row r="61" spans="1:10" x14ac:dyDescent="0.25">
      <c r="A61" t="s">
        <v>741</v>
      </c>
      <c r="B61" t="s">
        <v>655</v>
      </c>
      <c r="C61" t="s">
        <v>230</v>
      </c>
      <c r="H61" s="261">
        <v>-443.65</v>
      </c>
      <c r="I61" s="261"/>
      <c r="J61" s="261">
        <v>-443.65</v>
      </c>
    </row>
    <row r="62" spans="1:10" x14ac:dyDescent="0.25">
      <c r="C62" t="s">
        <v>200</v>
      </c>
      <c r="D62" s="261">
        <v>6.55</v>
      </c>
      <c r="I62" s="261"/>
      <c r="J62" s="261">
        <v>6.55</v>
      </c>
    </row>
    <row r="63" spans="1:10" x14ac:dyDescent="0.25">
      <c r="B63" t="s">
        <v>686</v>
      </c>
      <c r="D63" s="261">
        <v>6.55</v>
      </c>
      <c r="H63" s="261">
        <v>-443.65</v>
      </c>
      <c r="I63" s="261"/>
      <c r="J63" s="261">
        <v>-437.09999999999997</v>
      </c>
    </row>
    <row r="64" spans="1:10" x14ac:dyDescent="0.25">
      <c r="A64" t="s">
        <v>814</v>
      </c>
      <c r="B64" t="s">
        <v>822</v>
      </c>
      <c r="C64" t="s">
        <v>230</v>
      </c>
      <c r="H64" s="261">
        <v>678.2</v>
      </c>
      <c r="I64" s="261"/>
      <c r="J64" s="261">
        <v>678.2</v>
      </c>
    </row>
    <row r="65" spans="1:10" x14ac:dyDescent="0.25">
      <c r="C65" t="s">
        <v>200</v>
      </c>
      <c r="H65" s="261">
        <v>30.5</v>
      </c>
      <c r="I65" s="261"/>
      <c r="J65" s="261">
        <v>30.5</v>
      </c>
    </row>
    <row r="66" spans="1:10" x14ac:dyDescent="0.25">
      <c r="B66" t="s">
        <v>825</v>
      </c>
      <c r="H66" s="261">
        <v>708.7</v>
      </c>
      <c r="I66" s="261"/>
      <c r="J66" s="261">
        <v>708.7</v>
      </c>
    </row>
    <row r="67" spans="1:10" x14ac:dyDescent="0.25">
      <c r="A67" t="s">
        <v>815</v>
      </c>
      <c r="B67" t="s">
        <v>823</v>
      </c>
      <c r="C67" t="s">
        <v>230</v>
      </c>
      <c r="H67" s="261">
        <v>500.6</v>
      </c>
      <c r="I67" s="261">
        <v>-250.3</v>
      </c>
      <c r="J67" s="261">
        <v>250.3</v>
      </c>
    </row>
    <row r="68" spans="1:10" x14ac:dyDescent="0.25">
      <c r="C68" t="s">
        <v>240</v>
      </c>
      <c r="I68" s="261">
        <v>240.86999999999998</v>
      </c>
      <c r="J68" s="261">
        <v>240.86999999999998</v>
      </c>
    </row>
    <row r="69" spans="1:10" x14ac:dyDescent="0.25">
      <c r="C69" t="s">
        <v>200</v>
      </c>
      <c r="H69" s="261">
        <v>13.1</v>
      </c>
      <c r="I69" s="261">
        <v>19.399999999999999</v>
      </c>
      <c r="J69" s="261">
        <v>32.5</v>
      </c>
    </row>
    <row r="70" spans="1:10" x14ac:dyDescent="0.25">
      <c r="B70" t="s">
        <v>824</v>
      </c>
      <c r="H70" s="261">
        <v>513.70000000000005</v>
      </c>
      <c r="I70" s="261">
        <v>9.9699999999999633</v>
      </c>
      <c r="J70" s="261">
        <v>523.66999999999996</v>
      </c>
    </row>
    <row r="71" spans="1:10" x14ac:dyDescent="0.25">
      <c r="B71" t="s">
        <v>817</v>
      </c>
      <c r="C71" t="s">
        <v>240</v>
      </c>
      <c r="I71" s="261">
        <v>303.31</v>
      </c>
      <c r="J71" s="261">
        <v>303.31</v>
      </c>
    </row>
    <row r="72" spans="1:10" x14ac:dyDescent="0.25">
      <c r="C72" t="s">
        <v>200</v>
      </c>
      <c r="I72" s="261">
        <v>8.1999999999999993</v>
      </c>
      <c r="J72" s="261">
        <v>8.1999999999999993</v>
      </c>
    </row>
    <row r="73" spans="1:10" x14ac:dyDescent="0.25">
      <c r="B73" t="s">
        <v>818</v>
      </c>
      <c r="I73" s="261">
        <v>311.51</v>
      </c>
      <c r="J73" s="261">
        <v>311.51</v>
      </c>
    </row>
    <row r="74" spans="1:10" x14ac:dyDescent="0.25">
      <c r="A74" t="s">
        <v>812</v>
      </c>
      <c r="B74" t="s">
        <v>817</v>
      </c>
      <c r="C74" t="s">
        <v>230</v>
      </c>
      <c r="H74" s="261">
        <v>573.54999999999995</v>
      </c>
      <c r="I74" s="261"/>
      <c r="J74" s="261">
        <v>573.54999999999995</v>
      </c>
    </row>
    <row r="75" spans="1:10" x14ac:dyDescent="0.25">
      <c r="C75" t="s">
        <v>200</v>
      </c>
      <c r="H75" s="261">
        <v>23.95</v>
      </c>
      <c r="I75" s="261"/>
      <c r="J75" s="261">
        <v>23.95</v>
      </c>
    </row>
    <row r="76" spans="1:10" x14ac:dyDescent="0.25">
      <c r="B76" t="s">
        <v>818</v>
      </c>
      <c r="H76" s="261">
        <v>597.5</v>
      </c>
      <c r="I76" s="261"/>
      <c r="J76" s="261">
        <v>597.5</v>
      </c>
    </row>
    <row r="77" spans="1:10" x14ac:dyDescent="0.25">
      <c r="A77" t="s">
        <v>813</v>
      </c>
      <c r="B77" t="s">
        <v>827</v>
      </c>
      <c r="C77" t="s">
        <v>230</v>
      </c>
      <c r="H77" s="261">
        <v>271.58999999999997</v>
      </c>
      <c r="I77" s="261"/>
      <c r="J77" s="261">
        <v>271.58999999999997</v>
      </c>
    </row>
    <row r="78" spans="1:10" x14ac:dyDescent="0.25">
      <c r="C78" t="s">
        <v>200</v>
      </c>
      <c r="H78" s="261">
        <v>6.55</v>
      </c>
      <c r="I78" s="261"/>
      <c r="J78" s="261">
        <v>6.55</v>
      </c>
    </row>
    <row r="79" spans="1:10" x14ac:dyDescent="0.25">
      <c r="B79" t="s">
        <v>866</v>
      </c>
      <c r="H79" s="261">
        <v>278.14</v>
      </c>
      <c r="I79" s="261"/>
      <c r="J79" s="261">
        <v>278.14</v>
      </c>
    </row>
    <row r="80" spans="1:10" x14ac:dyDescent="0.25">
      <c r="A80" t="s">
        <v>669</v>
      </c>
      <c r="D80" s="261">
        <v>1090.1599999999999</v>
      </c>
      <c r="E80" s="261">
        <v>10201.31</v>
      </c>
      <c r="F80" s="261">
        <v>4346.2400000000007</v>
      </c>
      <c r="G80" s="261">
        <v>435.42999999999995</v>
      </c>
      <c r="H80" s="261">
        <v>1679.07</v>
      </c>
      <c r="I80" s="261">
        <v>321.47999999999996</v>
      </c>
      <c r="J80" s="261">
        <v>18073.690000000002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66A91-FF3F-4CDE-BEF3-7028B9A9C2AC}">
  <sheetPr codeName="Sheet25" filterMode="1"/>
  <dimension ref="A2:AF130"/>
  <sheetViews>
    <sheetView zoomScale="75" zoomScaleNormal="75" workbookViewId="0">
      <pane ySplit="3" topLeftCell="A6" activePane="bottomLeft" state="frozen"/>
      <selection activeCell="A31" sqref="A31"/>
      <selection pane="bottomLeft" activeCell="A31" sqref="A31"/>
    </sheetView>
  </sheetViews>
  <sheetFormatPr defaultColWidth="9.1796875" defaultRowHeight="14" x14ac:dyDescent="0.3"/>
  <cols>
    <col min="1" max="1" width="9.26953125" style="280" bestFit="1" customWidth="1"/>
    <col min="2" max="2" width="9.1796875" style="280"/>
    <col min="3" max="3" width="10.54296875" style="280" bestFit="1" customWidth="1"/>
    <col min="4" max="4" width="14.453125" style="280" bestFit="1" customWidth="1"/>
    <col min="5" max="5" width="14.81640625" style="280" hidden="1" customWidth="1"/>
    <col min="6" max="6" width="10.1796875" style="280" hidden="1" customWidth="1"/>
    <col min="7" max="7" width="15.453125" style="280" hidden="1" customWidth="1"/>
    <col min="8" max="8" width="11" style="280" hidden="1" customWidth="1"/>
    <col min="9" max="9" width="47.54296875" style="280" bestFit="1" customWidth="1"/>
    <col min="10" max="10" width="28.7265625" style="280" bestFit="1" customWidth="1"/>
    <col min="11" max="11" width="11.26953125" style="280" bestFit="1" customWidth="1"/>
    <col min="12" max="12" width="20.1796875" style="280" customWidth="1"/>
    <col min="13" max="13" width="86.26953125" style="280" bestFit="1" customWidth="1"/>
    <col min="14" max="14" width="10.81640625" style="280" bestFit="1" customWidth="1"/>
    <col min="15" max="15" width="8.54296875" style="280" customWidth="1"/>
    <col min="16" max="16" width="14.1796875" style="280" bestFit="1" customWidth="1"/>
    <col min="17" max="17" width="9.26953125" style="280" customWidth="1"/>
    <col min="18" max="18" width="11.26953125" style="280" bestFit="1" customWidth="1"/>
    <col min="19" max="19" width="15.7265625" style="280" customWidth="1"/>
    <col min="20" max="20" width="7.54296875" style="280" customWidth="1"/>
    <col min="21" max="21" width="15.26953125" style="280" customWidth="1"/>
    <col min="22" max="22" width="3.7265625" style="280" bestFit="1" customWidth="1"/>
    <col min="23" max="23" width="12.7265625" style="280" bestFit="1" customWidth="1"/>
    <col min="24" max="24" width="10" style="280" bestFit="1" customWidth="1"/>
    <col min="25" max="25" width="65.81640625" style="280" bestFit="1" customWidth="1"/>
    <col min="26" max="26" width="17" style="280" bestFit="1" customWidth="1"/>
    <col min="27" max="27" width="38.54296875" style="280" bestFit="1" customWidth="1"/>
    <col min="28" max="16384" width="9.1796875" style="280"/>
  </cols>
  <sheetData>
    <row r="2" spans="1:32" ht="14.5" x14ac:dyDescent="0.35">
      <c r="L2" s="276" t="s">
        <v>577</v>
      </c>
      <c r="M2" s="276" t="s">
        <v>577</v>
      </c>
    </row>
    <row r="3" spans="1:32" ht="14.5" x14ac:dyDescent="0.35">
      <c r="A3" s="276" t="s">
        <v>707</v>
      </c>
      <c r="B3" s="276" t="s">
        <v>708</v>
      </c>
      <c r="C3" s="276" t="s">
        <v>709</v>
      </c>
      <c r="D3" s="276" t="s">
        <v>710</v>
      </c>
      <c r="E3" s="276" t="s">
        <v>359</v>
      </c>
      <c r="F3" s="277" t="s">
        <v>176</v>
      </c>
      <c r="G3" s="276" t="s">
        <v>177</v>
      </c>
      <c r="H3" s="276" t="s">
        <v>178</v>
      </c>
      <c r="I3" s="276" t="s">
        <v>363</v>
      </c>
      <c r="J3" s="276" t="s">
        <v>364</v>
      </c>
      <c r="K3" s="276" t="s">
        <v>365</v>
      </c>
      <c r="L3" s="276" t="s">
        <v>578</v>
      </c>
      <c r="M3" s="276" t="s">
        <v>579</v>
      </c>
      <c r="N3" s="276" t="s">
        <v>712</v>
      </c>
      <c r="O3" s="276" t="s">
        <v>713</v>
      </c>
      <c r="P3" s="276" t="s">
        <v>368</v>
      </c>
      <c r="Q3" s="276" t="s">
        <v>369</v>
      </c>
      <c r="R3" s="276" t="s">
        <v>370</v>
      </c>
      <c r="S3" s="278" t="s">
        <v>714</v>
      </c>
      <c r="T3" s="278" t="s">
        <v>715</v>
      </c>
      <c r="U3" s="278" t="s">
        <v>716</v>
      </c>
      <c r="V3" s="276" t="s">
        <v>189</v>
      </c>
      <c r="W3" s="276" t="s">
        <v>717</v>
      </c>
      <c r="X3" s="276" t="s">
        <v>376</v>
      </c>
      <c r="Y3" s="276" t="s">
        <v>718</v>
      </c>
      <c r="Z3" s="276" t="s">
        <v>719</v>
      </c>
      <c r="AA3" s="276" t="s">
        <v>720</v>
      </c>
      <c r="AB3" s="279"/>
      <c r="AC3" s="279"/>
      <c r="AD3" s="279"/>
      <c r="AE3" s="279"/>
      <c r="AF3" s="279"/>
    </row>
    <row r="4" spans="1:32" s="287" customFormat="1" ht="12.5" hidden="1" x14ac:dyDescent="0.25">
      <c r="A4" s="304">
        <v>45474</v>
      </c>
      <c r="B4" s="287" t="s">
        <v>595</v>
      </c>
      <c r="C4" s="287">
        <v>11481635</v>
      </c>
      <c r="D4" s="287" t="s">
        <v>196</v>
      </c>
      <c r="E4" s="287" t="s">
        <v>171</v>
      </c>
      <c r="F4" s="305">
        <v>141000</v>
      </c>
      <c r="G4" s="287">
        <v>1</v>
      </c>
      <c r="H4" s="287" t="s">
        <v>197</v>
      </c>
      <c r="I4" s="287">
        <v>9313512399</v>
      </c>
      <c r="J4" s="287" t="s">
        <v>229</v>
      </c>
      <c r="K4" s="287" t="s">
        <v>230</v>
      </c>
      <c r="L4" s="287" t="s">
        <v>721</v>
      </c>
      <c r="M4" s="287" t="s">
        <v>722</v>
      </c>
      <c r="P4" s="306">
        <v>45188</v>
      </c>
      <c r="Q4" s="287" t="s">
        <v>231</v>
      </c>
      <c r="R4" s="287" t="s">
        <v>231</v>
      </c>
      <c r="S4" s="287">
        <v>-316.29000000000002</v>
      </c>
      <c r="T4" s="287">
        <v>-47.44</v>
      </c>
      <c r="U4" s="287">
        <v>-363.73</v>
      </c>
      <c r="V4" s="287" t="s">
        <v>201</v>
      </c>
      <c r="W4" s="287" t="s">
        <v>202</v>
      </c>
      <c r="X4" s="287" t="s">
        <v>203</v>
      </c>
      <c r="Y4" s="287" t="s">
        <v>262</v>
      </c>
      <c r="Z4" s="287" t="s">
        <v>197</v>
      </c>
      <c r="AA4" s="287" t="s">
        <v>263</v>
      </c>
    </row>
    <row r="5" spans="1:32" s="287" customFormat="1" ht="12.5" hidden="1" x14ac:dyDescent="0.25">
      <c r="A5" s="304">
        <v>45474</v>
      </c>
      <c r="B5" s="287" t="s">
        <v>595</v>
      </c>
      <c r="C5" s="287">
        <v>11628205</v>
      </c>
      <c r="D5" s="287" t="s">
        <v>196</v>
      </c>
      <c r="E5" s="287" t="s">
        <v>171</v>
      </c>
      <c r="F5" s="305">
        <v>141000</v>
      </c>
      <c r="G5" s="287">
        <v>1</v>
      </c>
      <c r="H5" s="287" t="s">
        <v>197</v>
      </c>
      <c r="I5" s="287" t="s">
        <v>225</v>
      </c>
      <c r="J5" s="287" t="s">
        <v>199</v>
      </c>
      <c r="K5" s="287" t="s">
        <v>200</v>
      </c>
      <c r="L5" s="287" t="s">
        <v>721</v>
      </c>
      <c r="M5" s="287" t="s">
        <v>722</v>
      </c>
      <c r="P5" s="306">
        <v>45429</v>
      </c>
      <c r="S5" s="287">
        <v>23.95</v>
      </c>
      <c r="T5" s="287">
        <v>3.59</v>
      </c>
      <c r="U5" s="287">
        <v>27.54</v>
      </c>
      <c r="V5" s="287" t="s">
        <v>201</v>
      </c>
      <c r="W5" s="287" t="s">
        <v>202</v>
      </c>
      <c r="X5" s="287" t="s">
        <v>203</v>
      </c>
      <c r="AA5" s="287" t="s">
        <v>226</v>
      </c>
    </row>
    <row r="6" spans="1:32" s="287" customFormat="1" ht="12.5" hidden="1" x14ac:dyDescent="0.25">
      <c r="A6" s="304">
        <v>45474</v>
      </c>
      <c r="B6" s="287" t="s">
        <v>595</v>
      </c>
      <c r="C6" s="287">
        <v>11627491</v>
      </c>
      <c r="D6" s="287" t="s">
        <v>196</v>
      </c>
      <c r="E6" s="287" t="s">
        <v>171</v>
      </c>
      <c r="F6" s="305">
        <v>141000</v>
      </c>
      <c r="G6" s="287">
        <v>1</v>
      </c>
      <c r="H6" s="287" t="s">
        <v>197</v>
      </c>
      <c r="I6" s="287" t="s">
        <v>240</v>
      </c>
      <c r="J6" s="287" t="s">
        <v>241</v>
      </c>
      <c r="K6" s="287" t="s">
        <v>240</v>
      </c>
      <c r="L6" s="287" t="s">
        <v>721</v>
      </c>
      <c r="M6" s="287" t="s">
        <v>722</v>
      </c>
      <c r="N6" s="287">
        <v>1</v>
      </c>
      <c r="P6" s="306">
        <v>45440</v>
      </c>
      <c r="Q6" s="287" t="s">
        <v>242</v>
      </c>
      <c r="R6" s="287" t="s">
        <v>242</v>
      </c>
      <c r="S6" s="287">
        <v>165.22</v>
      </c>
      <c r="T6" s="287">
        <v>24.78</v>
      </c>
      <c r="U6" s="287">
        <v>190</v>
      </c>
      <c r="V6" s="287" t="s">
        <v>201</v>
      </c>
      <c r="W6" s="287" t="s">
        <v>202</v>
      </c>
      <c r="X6" s="287" t="s">
        <v>203</v>
      </c>
      <c r="Y6" s="287" t="s">
        <v>243</v>
      </c>
      <c r="Z6" s="287" t="s">
        <v>197</v>
      </c>
      <c r="AA6" s="287" t="s">
        <v>244</v>
      </c>
    </row>
    <row r="7" spans="1:32" s="287" customFormat="1" ht="12.5" hidden="1" x14ac:dyDescent="0.25">
      <c r="A7" s="304">
        <v>45474</v>
      </c>
      <c r="B7" s="287" t="s">
        <v>595</v>
      </c>
      <c r="C7" s="287">
        <v>11627491</v>
      </c>
      <c r="D7" s="287" t="s">
        <v>196</v>
      </c>
      <c r="E7" s="287" t="s">
        <v>171</v>
      </c>
      <c r="F7" s="305">
        <v>141000</v>
      </c>
      <c r="G7" s="287">
        <v>1</v>
      </c>
      <c r="H7" s="287" t="s">
        <v>197</v>
      </c>
      <c r="I7" s="287" t="s">
        <v>222</v>
      </c>
      <c r="J7" s="287" t="s">
        <v>199</v>
      </c>
      <c r="K7" s="287" t="s">
        <v>200</v>
      </c>
      <c r="L7" s="287" t="s">
        <v>721</v>
      </c>
      <c r="M7" s="287" t="s">
        <v>722</v>
      </c>
      <c r="P7" s="306">
        <v>45440</v>
      </c>
      <c r="S7" s="287">
        <v>8.1999999999999993</v>
      </c>
      <c r="T7" s="287">
        <v>1.23</v>
      </c>
      <c r="U7" s="287">
        <v>9.43</v>
      </c>
      <c r="V7" s="287" t="s">
        <v>201</v>
      </c>
      <c r="W7" s="287" t="s">
        <v>202</v>
      </c>
      <c r="X7" s="287" t="s">
        <v>203</v>
      </c>
      <c r="Y7" s="287" t="s">
        <v>243</v>
      </c>
      <c r="Z7" s="287" t="s">
        <v>197</v>
      </c>
      <c r="AA7" s="287" t="s">
        <v>249</v>
      </c>
    </row>
    <row r="8" spans="1:32" s="287" customFormat="1" ht="12.5" hidden="1" x14ac:dyDescent="0.25">
      <c r="A8" s="304">
        <v>45474</v>
      </c>
      <c r="B8" s="287" t="s">
        <v>595</v>
      </c>
      <c r="C8" s="287">
        <v>11633404</v>
      </c>
      <c r="D8" s="287" t="s">
        <v>196</v>
      </c>
      <c r="E8" s="287" t="s">
        <v>171</v>
      </c>
      <c r="F8" s="305">
        <v>141000</v>
      </c>
      <c r="G8" s="287">
        <v>1</v>
      </c>
      <c r="H8" s="287" t="s">
        <v>197</v>
      </c>
      <c r="I8" s="287" t="s">
        <v>198</v>
      </c>
      <c r="J8" s="287" t="s">
        <v>199</v>
      </c>
      <c r="K8" s="287" t="s">
        <v>200</v>
      </c>
      <c r="L8" s="287" t="s">
        <v>721</v>
      </c>
      <c r="M8" s="287" t="s">
        <v>722</v>
      </c>
      <c r="P8" s="306">
        <v>45450</v>
      </c>
      <c r="S8" s="287">
        <v>6.55</v>
      </c>
      <c r="T8" s="287">
        <v>0.98</v>
      </c>
      <c r="U8" s="287">
        <v>7.53</v>
      </c>
      <c r="V8" s="287" t="s">
        <v>201</v>
      </c>
      <c r="W8" s="287" t="s">
        <v>202</v>
      </c>
      <c r="X8" s="287" t="s">
        <v>203</v>
      </c>
      <c r="Y8" s="287" t="s">
        <v>204</v>
      </c>
      <c r="Z8" s="287" t="s">
        <v>197</v>
      </c>
      <c r="AA8" s="287" t="s">
        <v>205</v>
      </c>
    </row>
    <row r="9" spans="1:32" s="287" customFormat="1" ht="12.5" hidden="1" x14ac:dyDescent="0.25">
      <c r="A9" s="304">
        <v>45474</v>
      </c>
      <c r="B9" s="287" t="s">
        <v>595</v>
      </c>
      <c r="C9" s="287">
        <v>11641149</v>
      </c>
      <c r="D9" s="287" t="s">
        <v>196</v>
      </c>
      <c r="E9" s="287" t="s">
        <v>171</v>
      </c>
      <c r="F9" s="305">
        <v>141000</v>
      </c>
      <c r="G9" s="287">
        <v>1</v>
      </c>
      <c r="H9" s="287" t="s">
        <v>197</v>
      </c>
      <c r="I9" s="287" t="s">
        <v>250</v>
      </c>
      <c r="J9" s="287" t="s">
        <v>229</v>
      </c>
      <c r="K9" s="287" t="s">
        <v>230</v>
      </c>
      <c r="L9" s="287" t="s">
        <v>721</v>
      </c>
      <c r="M9" s="287" t="s">
        <v>722</v>
      </c>
      <c r="P9" s="306">
        <v>45470</v>
      </c>
      <c r="Q9" s="287" t="s">
        <v>231</v>
      </c>
      <c r="R9" s="287" t="s">
        <v>251</v>
      </c>
      <c r="S9" s="287">
        <v>438.64</v>
      </c>
      <c r="T9" s="287">
        <v>65.8</v>
      </c>
      <c r="U9" s="287">
        <v>504.44</v>
      </c>
      <c r="V9" s="287" t="s">
        <v>201</v>
      </c>
      <c r="W9" s="287" t="s">
        <v>202</v>
      </c>
      <c r="X9" s="287" t="s">
        <v>203</v>
      </c>
      <c r="Y9" s="287" t="s">
        <v>252</v>
      </c>
      <c r="Z9" s="287" t="s">
        <v>197</v>
      </c>
      <c r="AA9" s="287" t="s">
        <v>253</v>
      </c>
    </row>
    <row r="10" spans="1:32" s="287" customFormat="1" ht="12.5" hidden="1" x14ac:dyDescent="0.25">
      <c r="A10" s="304">
        <v>45474</v>
      </c>
      <c r="B10" s="287" t="s">
        <v>595</v>
      </c>
      <c r="C10" s="287">
        <v>11641149</v>
      </c>
      <c r="D10" s="287" t="s">
        <v>196</v>
      </c>
      <c r="E10" s="287" t="s">
        <v>171</v>
      </c>
      <c r="F10" s="305">
        <v>141000</v>
      </c>
      <c r="G10" s="287">
        <v>1</v>
      </c>
      <c r="H10" s="287" t="s">
        <v>197</v>
      </c>
      <c r="I10" s="287" t="s">
        <v>213</v>
      </c>
      <c r="J10" s="287" t="s">
        <v>199</v>
      </c>
      <c r="K10" s="287" t="s">
        <v>200</v>
      </c>
      <c r="L10" s="287" t="s">
        <v>721</v>
      </c>
      <c r="M10" s="287" t="s">
        <v>722</v>
      </c>
      <c r="P10" s="306">
        <v>45470</v>
      </c>
      <c r="S10" s="287">
        <v>6.55</v>
      </c>
      <c r="T10" s="287">
        <v>0.98</v>
      </c>
      <c r="U10" s="287">
        <v>7.53</v>
      </c>
      <c r="V10" s="287" t="s">
        <v>201</v>
      </c>
      <c r="W10" s="287" t="s">
        <v>202</v>
      </c>
      <c r="X10" s="287" t="s">
        <v>203</v>
      </c>
      <c r="Y10" s="287" t="s">
        <v>252</v>
      </c>
      <c r="Z10" s="287" t="s">
        <v>197</v>
      </c>
      <c r="AA10" s="287" t="s">
        <v>254</v>
      </c>
    </row>
    <row r="11" spans="1:32" s="287" customFormat="1" ht="12.5" hidden="1" x14ac:dyDescent="0.25">
      <c r="A11" s="304">
        <v>45474</v>
      </c>
      <c r="B11" s="287" t="s">
        <v>595</v>
      </c>
      <c r="C11" s="287">
        <v>11628638</v>
      </c>
      <c r="D11" s="287" t="s">
        <v>196</v>
      </c>
      <c r="E11" s="287" t="s">
        <v>171</v>
      </c>
      <c r="F11" s="305">
        <v>141000</v>
      </c>
      <c r="G11" s="287">
        <v>1</v>
      </c>
      <c r="H11" s="287" t="s">
        <v>197</v>
      </c>
      <c r="I11" s="287">
        <v>1303602362</v>
      </c>
      <c r="J11" s="287" t="s">
        <v>229</v>
      </c>
      <c r="K11" s="287" t="s">
        <v>230</v>
      </c>
      <c r="L11" s="287" t="s">
        <v>721</v>
      </c>
      <c r="M11" s="287" t="s">
        <v>722</v>
      </c>
      <c r="P11" s="306">
        <v>45470</v>
      </c>
      <c r="Q11" s="287" t="s">
        <v>231</v>
      </c>
      <c r="R11" s="287" t="s">
        <v>251</v>
      </c>
      <c r="S11" s="287">
        <v>-411.6</v>
      </c>
      <c r="T11" s="287">
        <v>-61.74</v>
      </c>
      <c r="U11" s="287">
        <v>-473.34</v>
      </c>
      <c r="V11" s="287" t="s">
        <v>201</v>
      </c>
      <c r="W11" s="287" t="s">
        <v>202</v>
      </c>
      <c r="X11" s="287" t="s">
        <v>203</v>
      </c>
      <c r="Y11" s="287" t="s">
        <v>258</v>
      </c>
      <c r="Z11" s="287" t="s">
        <v>197</v>
      </c>
      <c r="AA11" s="287" t="s">
        <v>253</v>
      </c>
    </row>
    <row r="12" spans="1:32" s="287" customFormat="1" ht="12.5" hidden="1" x14ac:dyDescent="0.25">
      <c r="A12" s="304">
        <v>45474</v>
      </c>
      <c r="B12" s="287" t="s">
        <v>595</v>
      </c>
      <c r="C12" s="287">
        <v>11641149</v>
      </c>
      <c r="D12" s="287" t="s">
        <v>196</v>
      </c>
      <c r="E12" s="287" t="s">
        <v>171</v>
      </c>
      <c r="F12" s="305">
        <v>141000</v>
      </c>
      <c r="G12" s="287">
        <v>1</v>
      </c>
      <c r="H12" s="287" t="s">
        <v>197</v>
      </c>
      <c r="I12" s="287" t="s">
        <v>206</v>
      </c>
      <c r="J12" s="287" t="s">
        <v>207</v>
      </c>
      <c r="K12" s="287" t="s">
        <v>169</v>
      </c>
      <c r="L12" s="287" t="s">
        <v>721</v>
      </c>
      <c r="M12" s="287" t="s">
        <v>722</v>
      </c>
      <c r="N12" s="287">
        <v>1</v>
      </c>
      <c r="P12" s="306">
        <v>45470</v>
      </c>
      <c r="Q12" s="287" t="s">
        <v>251</v>
      </c>
      <c r="R12" s="287" t="s">
        <v>251</v>
      </c>
      <c r="S12" s="287">
        <v>44.25</v>
      </c>
      <c r="T12" s="287">
        <v>6.64</v>
      </c>
      <c r="U12" s="287">
        <v>50.89</v>
      </c>
      <c r="V12" s="287" t="s">
        <v>201</v>
      </c>
      <c r="W12" s="287" t="s">
        <v>202</v>
      </c>
      <c r="X12" s="287" t="s">
        <v>203</v>
      </c>
      <c r="Y12" s="287" t="s">
        <v>252</v>
      </c>
      <c r="Z12" s="287" t="s">
        <v>197</v>
      </c>
      <c r="AA12" s="287" t="s">
        <v>259</v>
      </c>
    </row>
    <row r="13" spans="1:32" s="287" customFormat="1" ht="12.5" hidden="1" x14ac:dyDescent="0.25">
      <c r="A13" s="304">
        <v>45474</v>
      </c>
      <c r="B13" s="287" t="s">
        <v>595</v>
      </c>
      <c r="C13" s="287">
        <v>11641149</v>
      </c>
      <c r="D13" s="287" t="s">
        <v>196</v>
      </c>
      <c r="E13" s="287" t="s">
        <v>171</v>
      </c>
      <c r="F13" s="305">
        <v>141000</v>
      </c>
      <c r="G13" s="287">
        <v>1</v>
      </c>
      <c r="H13" s="287" t="s">
        <v>197</v>
      </c>
      <c r="I13" s="287" t="s">
        <v>260</v>
      </c>
      <c r="J13" s="287" t="s">
        <v>207</v>
      </c>
      <c r="K13" s="287" t="s">
        <v>169</v>
      </c>
      <c r="L13" s="287" t="s">
        <v>721</v>
      </c>
      <c r="M13" s="287" t="s">
        <v>722</v>
      </c>
      <c r="N13" s="287">
        <v>1</v>
      </c>
      <c r="P13" s="306">
        <v>45470</v>
      </c>
      <c r="Q13" s="287" t="s">
        <v>251</v>
      </c>
      <c r="R13" s="287" t="s">
        <v>251</v>
      </c>
      <c r="S13" s="287">
        <v>62.75</v>
      </c>
      <c r="T13" s="287">
        <v>9.41</v>
      </c>
      <c r="U13" s="287">
        <v>72.16</v>
      </c>
      <c r="V13" s="287" t="s">
        <v>201</v>
      </c>
      <c r="W13" s="287" t="s">
        <v>202</v>
      </c>
      <c r="X13" s="287" t="s">
        <v>203</v>
      </c>
      <c r="Y13" s="287" t="s">
        <v>252</v>
      </c>
      <c r="Z13" s="287" t="s">
        <v>197</v>
      </c>
      <c r="AA13" s="287" t="s">
        <v>259</v>
      </c>
    </row>
    <row r="14" spans="1:32" s="287" customFormat="1" ht="12.5" hidden="1" x14ac:dyDescent="0.25">
      <c r="A14" s="304">
        <v>45474</v>
      </c>
      <c r="B14" s="287" t="s">
        <v>595</v>
      </c>
      <c r="C14" s="287">
        <v>11641149</v>
      </c>
      <c r="D14" s="287" t="s">
        <v>196</v>
      </c>
      <c r="E14" s="287" t="s">
        <v>171</v>
      </c>
      <c r="F14" s="305">
        <v>141000</v>
      </c>
      <c r="G14" s="287">
        <v>1</v>
      </c>
      <c r="H14" s="287" t="s">
        <v>197</v>
      </c>
      <c r="I14" s="287" t="s">
        <v>211</v>
      </c>
      <c r="J14" s="287" t="s">
        <v>207</v>
      </c>
      <c r="K14" s="287" t="s">
        <v>169</v>
      </c>
      <c r="L14" s="287" t="s">
        <v>721</v>
      </c>
      <c r="M14" s="287" t="s">
        <v>722</v>
      </c>
      <c r="N14" s="287">
        <v>1</v>
      </c>
      <c r="P14" s="306">
        <v>45470</v>
      </c>
      <c r="Q14" s="287" t="s">
        <v>251</v>
      </c>
      <c r="R14" s="287" t="s">
        <v>251</v>
      </c>
      <c r="S14" s="287">
        <v>0.66</v>
      </c>
      <c r="T14" s="287">
        <v>0.1</v>
      </c>
      <c r="U14" s="287">
        <v>0.76</v>
      </c>
      <c r="V14" s="287" t="s">
        <v>201</v>
      </c>
      <c r="W14" s="287" t="s">
        <v>202</v>
      </c>
      <c r="X14" s="287" t="s">
        <v>203</v>
      </c>
      <c r="Y14" s="287" t="s">
        <v>252</v>
      </c>
      <c r="Z14" s="287" t="s">
        <v>197</v>
      </c>
      <c r="AA14" s="287" t="s">
        <v>259</v>
      </c>
    </row>
    <row r="15" spans="1:32" s="287" customFormat="1" ht="12.5" hidden="1" x14ac:dyDescent="0.25">
      <c r="A15" s="304">
        <v>45474</v>
      </c>
      <c r="B15" s="287" t="s">
        <v>595</v>
      </c>
      <c r="C15" s="287">
        <v>11641149</v>
      </c>
      <c r="D15" s="287" t="s">
        <v>196</v>
      </c>
      <c r="E15" s="287" t="s">
        <v>171</v>
      </c>
      <c r="F15" s="305">
        <v>141000</v>
      </c>
      <c r="G15" s="287">
        <v>1</v>
      </c>
      <c r="H15" s="287" t="s">
        <v>197</v>
      </c>
      <c r="I15" s="287" t="s">
        <v>212</v>
      </c>
      <c r="J15" s="287" t="s">
        <v>207</v>
      </c>
      <c r="K15" s="287" t="s">
        <v>169</v>
      </c>
      <c r="L15" s="287" t="s">
        <v>721</v>
      </c>
      <c r="M15" s="287" t="s">
        <v>722</v>
      </c>
      <c r="N15" s="287">
        <v>1</v>
      </c>
      <c r="P15" s="306">
        <v>45470</v>
      </c>
      <c r="Q15" s="287" t="s">
        <v>251</v>
      </c>
      <c r="R15" s="287" t="s">
        <v>251</v>
      </c>
      <c r="S15" s="287">
        <v>45</v>
      </c>
      <c r="T15" s="287">
        <v>6.75</v>
      </c>
      <c r="U15" s="287">
        <v>51.75</v>
      </c>
      <c r="V15" s="287" t="s">
        <v>201</v>
      </c>
      <c r="W15" s="287" t="s">
        <v>202</v>
      </c>
      <c r="X15" s="287" t="s">
        <v>203</v>
      </c>
      <c r="Y15" s="287" t="s">
        <v>252</v>
      </c>
      <c r="Z15" s="287" t="s">
        <v>197</v>
      </c>
      <c r="AA15" s="287" t="s">
        <v>259</v>
      </c>
    </row>
    <row r="16" spans="1:32" s="287" customFormat="1" ht="12.5" hidden="1" x14ac:dyDescent="0.25">
      <c r="A16" s="304">
        <v>45474</v>
      </c>
      <c r="B16" s="287" t="s">
        <v>595</v>
      </c>
      <c r="C16" s="287">
        <v>11641149</v>
      </c>
      <c r="D16" s="287" t="s">
        <v>196</v>
      </c>
      <c r="E16" s="287" t="s">
        <v>171</v>
      </c>
      <c r="F16" s="305">
        <v>141000</v>
      </c>
      <c r="G16" s="287">
        <v>1</v>
      </c>
      <c r="H16" s="287" t="s">
        <v>197</v>
      </c>
      <c r="I16" s="287" t="s">
        <v>222</v>
      </c>
      <c r="J16" s="287" t="s">
        <v>199</v>
      </c>
      <c r="K16" s="287" t="s">
        <v>200</v>
      </c>
      <c r="L16" s="287" t="s">
        <v>721</v>
      </c>
      <c r="M16" s="287" t="s">
        <v>722</v>
      </c>
      <c r="P16" s="306">
        <v>45470</v>
      </c>
      <c r="S16" s="287">
        <v>8.1999999999999993</v>
      </c>
      <c r="T16" s="287">
        <v>1.23</v>
      </c>
      <c r="U16" s="287">
        <v>9.43</v>
      </c>
      <c r="V16" s="287" t="s">
        <v>201</v>
      </c>
      <c r="W16" s="287" t="s">
        <v>202</v>
      </c>
      <c r="X16" s="287" t="s">
        <v>203</v>
      </c>
      <c r="Y16" s="287" t="s">
        <v>252</v>
      </c>
      <c r="Z16" s="287" t="s">
        <v>197</v>
      </c>
      <c r="AA16" s="287" t="s">
        <v>254</v>
      </c>
    </row>
    <row r="17" spans="1:27" s="287" customFormat="1" ht="12.5" hidden="1" x14ac:dyDescent="0.25">
      <c r="A17" s="304">
        <v>45474</v>
      </c>
      <c r="B17" s="287" t="s">
        <v>595</v>
      </c>
      <c r="C17" s="287">
        <v>11634710</v>
      </c>
      <c r="D17" s="287" t="s">
        <v>196</v>
      </c>
      <c r="E17" s="287" t="s">
        <v>171</v>
      </c>
      <c r="F17" s="305">
        <v>141000</v>
      </c>
      <c r="G17" s="287">
        <v>1</v>
      </c>
      <c r="H17" s="287" t="s">
        <v>197</v>
      </c>
      <c r="I17" s="287" t="s">
        <v>213</v>
      </c>
      <c r="J17" s="287" t="s">
        <v>199</v>
      </c>
      <c r="K17" s="287" t="s">
        <v>200</v>
      </c>
      <c r="L17" s="287" t="s">
        <v>723</v>
      </c>
      <c r="M17" s="307" t="s">
        <v>603</v>
      </c>
      <c r="P17" s="306">
        <v>45474</v>
      </c>
      <c r="S17" s="287">
        <v>6.55</v>
      </c>
      <c r="T17" s="287">
        <v>0.98</v>
      </c>
      <c r="U17" s="287">
        <v>7.53</v>
      </c>
      <c r="V17" s="287" t="s">
        <v>201</v>
      </c>
      <c r="W17" s="287" t="s">
        <v>202</v>
      </c>
      <c r="X17" s="287" t="s">
        <v>203</v>
      </c>
      <c r="Y17" s="287" t="s">
        <v>214</v>
      </c>
      <c r="Z17" s="287" t="s">
        <v>197</v>
      </c>
      <c r="AA17" s="287" t="s">
        <v>215</v>
      </c>
    </row>
    <row r="18" spans="1:27" s="287" customFormat="1" ht="12.5" hidden="1" x14ac:dyDescent="0.25">
      <c r="A18" s="304">
        <v>45474</v>
      </c>
      <c r="B18" s="287" t="s">
        <v>595</v>
      </c>
      <c r="C18" s="287">
        <v>11634655</v>
      </c>
      <c r="D18" s="287" t="s">
        <v>196</v>
      </c>
      <c r="E18" s="287" t="s">
        <v>171</v>
      </c>
      <c r="F18" s="305">
        <v>141000</v>
      </c>
      <c r="G18" s="287">
        <v>1</v>
      </c>
      <c r="H18" s="287" t="s">
        <v>197</v>
      </c>
      <c r="I18" s="287" t="s">
        <v>206</v>
      </c>
      <c r="J18" s="287" t="s">
        <v>207</v>
      </c>
      <c r="K18" s="287" t="s">
        <v>169</v>
      </c>
      <c r="L18" s="287" t="s">
        <v>724</v>
      </c>
      <c r="M18" s="287" t="s">
        <v>606</v>
      </c>
      <c r="N18" s="287">
        <v>2</v>
      </c>
      <c r="P18" s="306">
        <v>45477</v>
      </c>
      <c r="Q18" s="287" t="s">
        <v>208</v>
      </c>
      <c r="R18" s="287" t="s">
        <v>208</v>
      </c>
      <c r="S18" s="287">
        <v>98.6</v>
      </c>
      <c r="T18" s="287">
        <v>14.79</v>
      </c>
      <c r="U18" s="287">
        <v>113.39</v>
      </c>
      <c r="V18" s="287" t="s">
        <v>201</v>
      </c>
      <c r="W18" s="287" t="s">
        <v>202</v>
      </c>
      <c r="X18" s="287" t="s">
        <v>203</v>
      </c>
      <c r="Y18" s="287" t="s">
        <v>209</v>
      </c>
      <c r="Z18" s="287" t="s">
        <v>197</v>
      </c>
      <c r="AA18" s="287" t="s">
        <v>210</v>
      </c>
    </row>
    <row r="19" spans="1:27" s="287" customFormat="1" ht="12.5" hidden="1" x14ac:dyDescent="0.25">
      <c r="A19" s="304">
        <v>45474</v>
      </c>
      <c r="B19" s="287" t="s">
        <v>595</v>
      </c>
      <c r="C19" s="287">
        <v>11634655</v>
      </c>
      <c r="D19" s="287" t="s">
        <v>196</v>
      </c>
      <c r="E19" s="287" t="s">
        <v>171</v>
      </c>
      <c r="F19" s="305">
        <v>141000</v>
      </c>
      <c r="G19" s="287">
        <v>1</v>
      </c>
      <c r="H19" s="287" t="s">
        <v>197</v>
      </c>
      <c r="I19" s="287" t="s">
        <v>211</v>
      </c>
      <c r="J19" s="287" t="s">
        <v>207</v>
      </c>
      <c r="K19" s="287" t="s">
        <v>169</v>
      </c>
      <c r="L19" s="287" t="s">
        <v>724</v>
      </c>
      <c r="M19" s="287" t="s">
        <v>606</v>
      </c>
      <c r="N19" s="287">
        <v>2</v>
      </c>
      <c r="P19" s="306">
        <v>45477</v>
      </c>
      <c r="Q19" s="287" t="s">
        <v>208</v>
      </c>
      <c r="R19" s="287" t="s">
        <v>208</v>
      </c>
      <c r="S19" s="287">
        <v>1.47</v>
      </c>
      <c r="T19" s="287">
        <v>0.22</v>
      </c>
      <c r="U19" s="287">
        <v>1.69</v>
      </c>
      <c r="V19" s="287" t="s">
        <v>201</v>
      </c>
      <c r="W19" s="287" t="s">
        <v>202</v>
      </c>
      <c r="X19" s="287" t="s">
        <v>203</v>
      </c>
      <c r="Y19" s="287" t="s">
        <v>209</v>
      </c>
      <c r="Z19" s="287" t="s">
        <v>197</v>
      </c>
      <c r="AA19" s="287" t="s">
        <v>210</v>
      </c>
    </row>
    <row r="20" spans="1:27" s="287" customFormat="1" ht="12.5" hidden="1" x14ac:dyDescent="0.25">
      <c r="A20" s="304">
        <v>45474</v>
      </c>
      <c r="B20" s="287" t="s">
        <v>595</v>
      </c>
      <c r="C20" s="287">
        <v>11634655</v>
      </c>
      <c r="D20" s="287" t="s">
        <v>196</v>
      </c>
      <c r="E20" s="287" t="s">
        <v>171</v>
      </c>
      <c r="F20" s="305">
        <v>141000</v>
      </c>
      <c r="G20" s="287">
        <v>1</v>
      </c>
      <c r="H20" s="287" t="s">
        <v>197</v>
      </c>
      <c r="I20" s="287" t="s">
        <v>212</v>
      </c>
      <c r="J20" s="287" t="s">
        <v>207</v>
      </c>
      <c r="K20" s="287" t="s">
        <v>169</v>
      </c>
      <c r="L20" s="287" t="s">
        <v>724</v>
      </c>
      <c r="M20" s="287" t="s">
        <v>606</v>
      </c>
      <c r="N20" s="287">
        <v>2</v>
      </c>
      <c r="P20" s="306">
        <v>45477</v>
      </c>
      <c r="Q20" s="287" t="s">
        <v>208</v>
      </c>
      <c r="R20" s="287" t="s">
        <v>208</v>
      </c>
      <c r="S20" s="287">
        <v>45</v>
      </c>
      <c r="T20" s="287">
        <v>6.75</v>
      </c>
      <c r="U20" s="287">
        <v>51.75</v>
      </c>
      <c r="V20" s="287" t="s">
        <v>201</v>
      </c>
      <c r="W20" s="287" t="s">
        <v>202</v>
      </c>
      <c r="X20" s="287" t="s">
        <v>203</v>
      </c>
      <c r="Y20" s="287" t="s">
        <v>209</v>
      </c>
      <c r="Z20" s="287" t="s">
        <v>197</v>
      </c>
      <c r="AA20" s="287" t="s">
        <v>210</v>
      </c>
    </row>
    <row r="21" spans="1:27" s="287" customFormat="1" ht="12.5" hidden="1" x14ac:dyDescent="0.25">
      <c r="A21" s="304">
        <v>45474</v>
      </c>
      <c r="B21" s="287" t="s">
        <v>595</v>
      </c>
      <c r="C21" s="287">
        <v>11634655</v>
      </c>
      <c r="D21" s="287" t="s">
        <v>196</v>
      </c>
      <c r="E21" s="287" t="s">
        <v>171</v>
      </c>
      <c r="F21" s="305">
        <v>141000</v>
      </c>
      <c r="G21" s="287">
        <v>1</v>
      </c>
      <c r="H21" s="287" t="s">
        <v>197</v>
      </c>
      <c r="I21" s="287" t="s">
        <v>216</v>
      </c>
      <c r="J21" s="287" t="s">
        <v>199</v>
      </c>
      <c r="K21" s="287" t="s">
        <v>200</v>
      </c>
      <c r="L21" s="287" t="s">
        <v>724</v>
      </c>
      <c r="M21" s="287" t="s">
        <v>606</v>
      </c>
      <c r="P21" s="306">
        <v>45477</v>
      </c>
      <c r="S21" s="287">
        <v>18.850000000000001</v>
      </c>
      <c r="T21" s="287">
        <v>2.83</v>
      </c>
      <c r="U21" s="287">
        <v>21.68</v>
      </c>
      <c r="V21" s="287" t="s">
        <v>201</v>
      </c>
      <c r="W21" s="287" t="s">
        <v>202</v>
      </c>
      <c r="X21" s="287" t="s">
        <v>203</v>
      </c>
      <c r="Y21" s="287" t="s">
        <v>209</v>
      </c>
      <c r="Z21" s="287" t="s">
        <v>197</v>
      </c>
      <c r="AA21" s="287" t="s">
        <v>217</v>
      </c>
    </row>
    <row r="22" spans="1:27" s="287" customFormat="1" ht="12.5" hidden="1" x14ac:dyDescent="0.25">
      <c r="A22" s="304">
        <v>45474</v>
      </c>
      <c r="B22" s="287" t="s">
        <v>595</v>
      </c>
      <c r="C22" s="287">
        <v>11634655</v>
      </c>
      <c r="D22" s="287" t="s">
        <v>196</v>
      </c>
      <c r="E22" s="287" t="s">
        <v>171</v>
      </c>
      <c r="F22" s="305">
        <v>141000</v>
      </c>
      <c r="G22" s="287">
        <v>1</v>
      </c>
      <c r="H22" s="287" t="s">
        <v>197</v>
      </c>
      <c r="I22" s="287" t="s">
        <v>222</v>
      </c>
      <c r="J22" s="287" t="s">
        <v>199</v>
      </c>
      <c r="K22" s="287" t="s">
        <v>200</v>
      </c>
      <c r="L22" s="287" t="s">
        <v>724</v>
      </c>
      <c r="M22" s="287" t="s">
        <v>606</v>
      </c>
      <c r="P22" s="306">
        <v>45477</v>
      </c>
      <c r="S22" s="287">
        <v>8.1999999999999993</v>
      </c>
      <c r="T22" s="287">
        <v>1.23</v>
      </c>
      <c r="U22" s="287">
        <v>9.43</v>
      </c>
      <c r="V22" s="287" t="s">
        <v>201</v>
      </c>
      <c r="W22" s="287" t="s">
        <v>202</v>
      </c>
      <c r="X22" s="287" t="s">
        <v>203</v>
      </c>
      <c r="Y22" s="287" t="s">
        <v>209</v>
      </c>
      <c r="Z22" s="287" t="s">
        <v>197</v>
      </c>
      <c r="AA22" s="287" t="s">
        <v>217</v>
      </c>
    </row>
    <row r="23" spans="1:27" s="287" customFormat="1" ht="12.5" hidden="1" x14ac:dyDescent="0.25">
      <c r="A23" s="304">
        <v>45474</v>
      </c>
      <c r="B23" s="287" t="s">
        <v>595</v>
      </c>
      <c r="C23" s="287">
        <v>11642320</v>
      </c>
      <c r="D23" s="287" t="s">
        <v>196</v>
      </c>
      <c r="E23" s="287" t="s">
        <v>171</v>
      </c>
      <c r="F23" s="305">
        <v>141000</v>
      </c>
      <c r="G23" s="287">
        <v>1</v>
      </c>
      <c r="H23" s="287" t="s">
        <v>197</v>
      </c>
      <c r="I23" s="287" t="s">
        <v>213</v>
      </c>
      <c r="J23" s="287" t="s">
        <v>199</v>
      </c>
      <c r="K23" s="287" t="s">
        <v>200</v>
      </c>
      <c r="L23" s="287" t="s">
        <v>724</v>
      </c>
      <c r="M23" s="287" t="s">
        <v>606</v>
      </c>
      <c r="P23" s="306">
        <v>45477</v>
      </c>
      <c r="S23" s="287">
        <v>6.55</v>
      </c>
      <c r="T23" s="287">
        <v>0.98</v>
      </c>
      <c r="U23" s="287">
        <v>7.53</v>
      </c>
      <c r="V23" s="287" t="s">
        <v>201</v>
      </c>
      <c r="W23" s="287" t="s">
        <v>202</v>
      </c>
      <c r="X23" s="287" t="s">
        <v>203</v>
      </c>
      <c r="Y23" s="287" t="s">
        <v>255</v>
      </c>
      <c r="Z23" s="287" t="s">
        <v>197</v>
      </c>
      <c r="AA23" s="287" t="s">
        <v>217</v>
      </c>
    </row>
    <row r="24" spans="1:27" s="287" customFormat="1" ht="12.5" hidden="1" x14ac:dyDescent="0.25">
      <c r="A24" s="304">
        <v>45474</v>
      </c>
      <c r="B24" s="287" t="s">
        <v>595</v>
      </c>
      <c r="C24" s="287">
        <v>11642320</v>
      </c>
      <c r="D24" s="287" t="s">
        <v>196</v>
      </c>
      <c r="E24" s="287" t="s">
        <v>171</v>
      </c>
      <c r="F24" s="305">
        <v>141000</v>
      </c>
      <c r="G24" s="287">
        <v>1</v>
      </c>
      <c r="H24" s="287" t="s">
        <v>197</v>
      </c>
      <c r="I24" s="287" t="s">
        <v>261</v>
      </c>
      <c r="J24" s="287" t="s">
        <v>199</v>
      </c>
      <c r="K24" s="287" t="s">
        <v>200</v>
      </c>
      <c r="L24" s="287" t="s">
        <v>724</v>
      </c>
      <c r="M24" s="287" t="s">
        <v>606</v>
      </c>
      <c r="P24" s="306">
        <v>45477</v>
      </c>
      <c r="S24" s="287">
        <v>11.2</v>
      </c>
      <c r="T24" s="287">
        <v>1.68</v>
      </c>
      <c r="U24" s="287">
        <v>12.88</v>
      </c>
      <c r="V24" s="287" t="s">
        <v>201</v>
      </c>
      <c r="W24" s="287" t="s">
        <v>202</v>
      </c>
      <c r="X24" s="287" t="s">
        <v>203</v>
      </c>
      <c r="Y24" s="287" t="s">
        <v>255</v>
      </c>
      <c r="Z24" s="287" t="s">
        <v>197</v>
      </c>
      <c r="AA24" s="287" t="s">
        <v>217</v>
      </c>
    </row>
    <row r="25" spans="1:27" s="287" customFormat="1" ht="12.5" hidden="1" x14ac:dyDescent="0.25">
      <c r="A25" s="304">
        <v>45566</v>
      </c>
      <c r="B25" s="287" t="s">
        <v>609</v>
      </c>
      <c r="C25" s="281">
        <v>11642905</v>
      </c>
      <c r="D25" s="282" t="s">
        <v>490</v>
      </c>
      <c r="E25" s="282" t="s">
        <v>171</v>
      </c>
      <c r="F25" s="281">
        <v>141000</v>
      </c>
      <c r="G25" s="282">
        <v>1</v>
      </c>
      <c r="H25" s="282" t="s">
        <v>197</v>
      </c>
      <c r="I25" s="282" t="s">
        <v>222</v>
      </c>
      <c r="J25" s="282" t="s">
        <v>199</v>
      </c>
      <c r="K25" s="282" t="s">
        <v>200</v>
      </c>
      <c r="L25" s="287" t="s">
        <v>724</v>
      </c>
      <c r="M25" s="287" t="s">
        <v>606</v>
      </c>
      <c r="N25" s="282"/>
      <c r="O25" s="282"/>
      <c r="P25" s="283">
        <v>45477</v>
      </c>
      <c r="Q25" s="282"/>
      <c r="R25" s="282"/>
      <c r="S25" s="282">
        <v>8.1999999999999993</v>
      </c>
      <c r="T25" s="282">
        <v>1.23</v>
      </c>
      <c r="U25" s="282">
        <v>9.43</v>
      </c>
      <c r="V25" s="282" t="s">
        <v>202</v>
      </c>
      <c r="W25" s="282" t="s">
        <v>386</v>
      </c>
      <c r="X25" s="282" t="s">
        <v>203</v>
      </c>
      <c r="Y25" s="282" t="s">
        <v>257</v>
      </c>
      <c r="Z25" s="282" t="s">
        <v>197</v>
      </c>
      <c r="AA25" s="282"/>
    </row>
    <row r="26" spans="1:27" s="287" customFormat="1" ht="12.5" hidden="1" x14ac:dyDescent="0.25">
      <c r="A26" s="304">
        <v>45474</v>
      </c>
      <c r="B26" s="287" t="s">
        <v>595</v>
      </c>
      <c r="C26" s="287">
        <v>11642905</v>
      </c>
      <c r="D26" s="287" t="s">
        <v>196</v>
      </c>
      <c r="E26" s="287" t="s">
        <v>171</v>
      </c>
      <c r="F26" s="305">
        <v>141000</v>
      </c>
      <c r="G26" s="287">
        <v>1</v>
      </c>
      <c r="H26" s="287" t="s">
        <v>197</v>
      </c>
      <c r="I26" s="287" t="s">
        <v>256</v>
      </c>
      <c r="J26" s="287" t="s">
        <v>199</v>
      </c>
      <c r="K26" s="287" t="s">
        <v>200</v>
      </c>
      <c r="L26" s="287" t="s">
        <v>725</v>
      </c>
      <c r="M26" s="287" t="s">
        <v>612</v>
      </c>
      <c r="P26" s="306">
        <v>45477</v>
      </c>
      <c r="S26" s="287">
        <v>6.55</v>
      </c>
      <c r="T26" s="287">
        <v>0.98</v>
      </c>
      <c r="U26" s="287">
        <v>7.53</v>
      </c>
      <c r="V26" s="287" t="s">
        <v>201</v>
      </c>
      <c r="W26" s="287" t="s">
        <v>202</v>
      </c>
      <c r="X26" s="287" t="s">
        <v>203</v>
      </c>
      <c r="Y26" s="287" t="s">
        <v>257</v>
      </c>
      <c r="Z26" s="287" t="s">
        <v>197</v>
      </c>
      <c r="AA26" s="287" t="s">
        <v>217</v>
      </c>
    </row>
    <row r="27" spans="1:27" s="287" customFormat="1" ht="12.5" x14ac:dyDescent="0.25">
      <c r="A27" s="304">
        <v>45566</v>
      </c>
      <c r="B27" s="287" t="s">
        <v>609</v>
      </c>
      <c r="C27" s="281">
        <v>11642905</v>
      </c>
      <c r="D27" s="282" t="s">
        <v>490</v>
      </c>
      <c r="E27" s="282" t="s">
        <v>171</v>
      </c>
      <c r="F27" s="281">
        <v>141000</v>
      </c>
      <c r="G27" s="282">
        <v>1</v>
      </c>
      <c r="H27" s="282" t="s">
        <v>197</v>
      </c>
      <c r="I27" s="282" t="s">
        <v>395</v>
      </c>
      <c r="J27" s="282" t="s">
        <v>508</v>
      </c>
      <c r="K27" s="282" t="s">
        <v>240</v>
      </c>
      <c r="L27" s="287" t="s">
        <v>725</v>
      </c>
      <c r="M27" s="287" t="s">
        <v>612</v>
      </c>
      <c r="N27" s="282"/>
      <c r="O27" s="282">
        <v>1</v>
      </c>
      <c r="P27" s="283">
        <v>45477</v>
      </c>
      <c r="Q27" s="282" t="s">
        <v>251</v>
      </c>
      <c r="R27" s="282" t="s">
        <v>251</v>
      </c>
      <c r="S27" s="282">
        <v>32.17</v>
      </c>
      <c r="T27" s="282">
        <v>4.83</v>
      </c>
      <c r="U27" s="282">
        <v>37</v>
      </c>
      <c r="V27" s="282" t="s">
        <v>202</v>
      </c>
      <c r="W27" s="282" t="s">
        <v>386</v>
      </c>
      <c r="X27" s="282" t="s">
        <v>203</v>
      </c>
      <c r="Y27" s="282" t="s">
        <v>257</v>
      </c>
      <c r="Z27" s="282" t="s">
        <v>197</v>
      </c>
      <c r="AA27" s="282"/>
    </row>
    <row r="28" spans="1:27" s="287" customFormat="1" ht="12.5" x14ac:dyDescent="0.25">
      <c r="A28" s="304">
        <v>45566</v>
      </c>
      <c r="B28" s="287" t="s">
        <v>609</v>
      </c>
      <c r="C28" s="281">
        <v>11642905</v>
      </c>
      <c r="D28" s="282" t="s">
        <v>490</v>
      </c>
      <c r="E28" s="282" t="s">
        <v>171</v>
      </c>
      <c r="F28" s="281">
        <v>141000</v>
      </c>
      <c r="G28" s="282">
        <v>1</v>
      </c>
      <c r="H28" s="282" t="s">
        <v>197</v>
      </c>
      <c r="I28" s="282" t="s">
        <v>384</v>
      </c>
      <c r="J28" s="282" t="s">
        <v>508</v>
      </c>
      <c r="K28" s="282" t="s">
        <v>240</v>
      </c>
      <c r="L28" s="287" t="s">
        <v>725</v>
      </c>
      <c r="M28" s="287" t="s">
        <v>612</v>
      </c>
      <c r="N28" s="282"/>
      <c r="O28" s="282">
        <v>1</v>
      </c>
      <c r="P28" s="283">
        <v>45477</v>
      </c>
      <c r="Q28" s="282" t="s">
        <v>251</v>
      </c>
      <c r="R28" s="282" t="s">
        <v>251</v>
      </c>
      <c r="S28" s="282">
        <v>47.83</v>
      </c>
      <c r="T28" s="282">
        <v>7.17</v>
      </c>
      <c r="U28" s="282">
        <v>55</v>
      </c>
      <c r="V28" s="282" t="s">
        <v>202</v>
      </c>
      <c r="W28" s="282" t="s">
        <v>386</v>
      </c>
      <c r="X28" s="282" t="s">
        <v>203</v>
      </c>
      <c r="Y28" s="282" t="s">
        <v>257</v>
      </c>
      <c r="Z28" s="282" t="s">
        <v>197</v>
      </c>
      <c r="AA28" s="282"/>
    </row>
    <row r="29" spans="1:27" s="287" customFormat="1" ht="12.5" hidden="1" x14ac:dyDescent="0.25">
      <c r="A29" s="304">
        <v>45566</v>
      </c>
      <c r="B29" s="287" t="s">
        <v>609</v>
      </c>
      <c r="C29" s="281">
        <v>11642905</v>
      </c>
      <c r="D29" s="282" t="s">
        <v>490</v>
      </c>
      <c r="E29" s="282" t="s">
        <v>171</v>
      </c>
      <c r="F29" s="281">
        <v>141000</v>
      </c>
      <c r="G29" s="282">
        <v>1</v>
      </c>
      <c r="H29" s="282" t="s">
        <v>197</v>
      </c>
      <c r="I29" s="282" t="s">
        <v>240</v>
      </c>
      <c r="J29" s="282" t="s">
        <v>508</v>
      </c>
      <c r="K29" s="282" t="s">
        <v>240</v>
      </c>
      <c r="L29" s="287" t="s">
        <v>725</v>
      </c>
      <c r="M29" s="287" t="s">
        <v>612</v>
      </c>
      <c r="N29" s="282"/>
      <c r="O29" s="282">
        <v>1</v>
      </c>
      <c r="P29" s="283">
        <v>45477</v>
      </c>
      <c r="Q29" s="282" t="s">
        <v>251</v>
      </c>
      <c r="R29" s="282" t="s">
        <v>251</v>
      </c>
      <c r="S29" s="282">
        <v>249.65</v>
      </c>
      <c r="T29" s="282">
        <v>37.450000000000003</v>
      </c>
      <c r="U29" s="282">
        <v>287.10000000000002</v>
      </c>
      <c r="V29" s="282" t="s">
        <v>202</v>
      </c>
      <c r="W29" s="282" t="s">
        <v>386</v>
      </c>
      <c r="X29" s="282" t="s">
        <v>203</v>
      </c>
      <c r="Y29" s="282" t="s">
        <v>257</v>
      </c>
      <c r="Z29" s="282" t="s">
        <v>197</v>
      </c>
      <c r="AA29" s="282"/>
    </row>
    <row r="30" spans="1:27" s="287" customFormat="1" ht="12.5" hidden="1" x14ac:dyDescent="0.25">
      <c r="A30" s="304">
        <v>45474</v>
      </c>
      <c r="B30" s="287" t="s">
        <v>595</v>
      </c>
      <c r="C30" s="287">
        <v>11634671</v>
      </c>
      <c r="D30" s="287" t="s">
        <v>196</v>
      </c>
      <c r="E30" s="287" t="s">
        <v>171</v>
      </c>
      <c r="F30" s="305">
        <v>141000</v>
      </c>
      <c r="G30" s="287">
        <v>1</v>
      </c>
      <c r="H30" s="287" t="s">
        <v>197</v>
      </c>
      <c r="I30" s="287" t="s">
        <v>213</v>
      </c>
      <c r="J30" s="287" t="s">
        <v>199</v>
      </c>
      <c r="K30" s="287" t="s">
        <v>200</v>
      </c>
      <c r="L30" s="287" t="s">
        <v>726</v>
      </c>
      <c r="M30" s="307" t="s">
        <v>615</v>
      </c>
      <c r="P30" s="306">
        <v>45484</v>
      </c>
      <c r="S30" s="287">
        <v>6.55</v>
      </c>
      <c r="T30" s="287">
        <v>0.98</v>
      </c>
      <c r="U30" s="287">
        <v>7.53</v>
      </c>
      <c r="V30" s="287" t="s">
        <v>201</v>
      </c>
      <c r="W30" s="287" t="s">
        <v>202</v>
      </c>
      <c r="X30" s="287" t="s">
        <v>203</v>
      </c>
      <c r="Y30" s="287" t="s">
        <v>218</v>
      </c>
      <c r="Z30" s="287" t="s">
        <v>197</v>
      </c>
      <c r="AA30" s="287" t="s">
        <v>219</v>
      </c>
    </row>
    <row r="31" spans="1:27" s="287" customFormat="1" ht="12.5" hidden="1" x14ac:dyDescent="0.25">
      <c r="A31" s="304">
        <v>45474</v>
      </c>
      <c r="B31" s="287" t="s">
        <v>595</v>
      </c>
      <c r="C31" s="287">
        <v>11638870</v>
      </c>
      <c r="D31" s="287" t="s">
        <v>196</v>
      </c>
      <c r="E31" s="287" t="s">
        <v>171</v>
      </c>
      <c r="F31" s="305">
        <v>141000</v>
      </c>
      <c r="G31" s="287">
        <v>1</v>
      </c>
      <c r="H31" s="287" t="s">
        <v>197</v>
      </c>
      <c r="I31" s="287" t="s">
        <v>198</v>
      </c>
      <c r="J31" s="287" t="s">
        <v>199</v>
      </c>
      <c r="K31" s="287" t="s">
        <v>200</v>
      </c>
      <c r="L31" s="287" t="s">
        <v>727</v>
      </c>
      <c r="M31" s="287" t="s">
        <v>618</v>
      </c>
      <c r="P31" s="306">
        <v>45498</v>
      </c>
      <c r="S31" s="287">
        <v>6.55</v>
      </c>
      <c r="T31" s="287">
        <v>0.98</v>
      </c>
      <c r="U31" s="287">
        <v>7.53</v>
      </c>
      <c r="V31" s="287" t="s">
        <v>201</v>
      </c>
      <c r="W31" s="287" t="s">
        <v>202</v>
      </c>
      <c r="X31" s="287" t="s">
        <v>203</v>
      </c>
      <c r="Y31" s="287" t="s">
        <v>237</v>
      </c>
      <c r="Z31" s="287" t="s">
        <v>197</v>
      </c>
      <c r="AA31" s="287" t="s">
        <v>239</v>
      </c>
    </row>
    <row r="32" spans="1:27" s="287" customFormat="1" ht="12.5" hidden="1" x14ac:dyDescent="0.25">
      <c r="A32" s="304">
        <v>45474</v>
      </c>
      <c r="B32" s="287" t="s">
        <v>595</v>
      </c>
      <c r="C32" s="287">
        <v>11638870</v>
      </c>
      <c r="D32" s="287" t="s">
        <v>419</v>
      </c>
      <c r="E32" s="287" t="s">
        <v>171</v>
      </c>
      <c r="F32" s="305">
        <v>141000</v>
      </c>
      <c r="G32" s="287">
        <v>1</v>
      </c>
      <c r="H32" s="287" t="s">
        <v>197</v>
      </c>
      <c r="I32" s="287" t="s">
        <v>234</v>
      </c>
      <c r="J32" s="287" t="s">
        <v>199</v>
      </c>
      <c r="K32" s="287" t="s">
        <v>200</v>
      </c>
      <c r="L32" s="287" t="s">
        <v>727</v>
      </c>
      <c r="M32" s="287" t="s">
        <v>618</v>
      </c>
      <c r="P32" s="306">
        <v>45498</v>
      </c>
      <c r="S32" s="287">
        <v>11.2</v>
      </c>
      <c r="T32" s="287">
        <v>1.68</v>
      </c>
      <c r="U32" s="287">
        <v>12.88</v>
      </c>
      <c r="V32" s="287" t="s">
        <v>201</v>
      </c>
      <c r="W32" s="287" t="s">
        <v>202</v>
      </c>
      <c r="X32" s="287" t="s">
        <v>203</v>
      </c>
      <c r="Y32" s="287" t="s">
        <v>237</v>
      </c>
      <c r="Z32" s="287" t="s">
        <v>197</v>
      </c>
      <c r="AA32" s="287" t="s">
        <v>239</v>
      </c>
    </row>
    <row r="33" spans="1:27" s="287" customFormat="1" ht="12.5" hidden="1" x14ac:dyDescent="0.25">
      <c r="A33" s="304">
        <v>45505</v>
      </c>
      <c r="B33" s="287" t="s">
        <v>588</v>
      </c>
      <c r="C33" s="287">
        <v>11638870</v>
      </c>
      <c r="D33" s="287" t="s">
        <v>304</v>
      </c>
      <c r="E33" s="287" t="s">
        <v>171</v>
      </c>
      <c r="F33" s="305">
        <v>141000</v>
      </c>
      <c r="G33" s="287">
        <v>1</v>
      </c>
      <c r="H33" s="287" t="s">
        <v>197</v>
      </c>
      <c r="I33" s="287">
        <v>5495066153</v>
      </c>
      <c r="J33" s="287" t="s">
        <v>229</v>
      </c>
      <c r="K33" s="287" t="s">
        <v>230</v>
      </c>
      <c r="L33" s="287" t="s">
        <v>727</v>
      </c>
      <c r="M33" s="287" t="s">
        <v>618</v>
      </c>
      <c r="P33" s="306">
        <v>45498</v>
      </c>
      <c r="Q33" s="287" t="s">
        <v>389</v>
      </c>
      <c r="R33" s="287" t="s">
        <v>251</v>
      </c>
      <c r="S33" s="287">
        <v>-178.8</v>
      </c>
      <c r="T33" s="287">
        <v>-26.82</v>
      </c>
      <c r="U33" s="287">
        <v>-205.62</v>
      </c>
      <c r="V33" s="287" t="s">
        <v>202</v>
      </c>
      <c r="W33" s="287" t="s">
        <v>386</v>
      </c>
      <c r="X33" s="287" t="s">
        <v>203</v>
      </c>
      <c r="Y33" s="287" t="s">
        <v>237</v>
      </c>
      <c r="Z33" s="287" t="s">
        <v>197</v>
      </c>
    </row>
    <row r="34" spans="1:27" s="287" customFormat="1" ht="12.5" hidden="1" x14ac:dyDescent="0.25">
      <c r="A34" s="304">
        <v>45505</v>
      </c>
      <c r="B34" s="287" t="s">
        <v>588</v>
      </c>
      <c r="C34" s="287">
        <v>11638870</v>
      </c>
      <c r="D34" s="287" t="s">
        <v>304</v>
      </c>
      <c r="E34" s="287" t="s">
        <v>171</v>
      </c>
      <c r="F34" s="305">
        <v>141000</v>
      </c>
      <c r="G34" s="287">
        <v>1</v>
      </c>
      <c r="H34" s="287" t="s">
        <v>197</v>
      </c>
      <c r="I34" s="287" t="s">
        <v>222</v>
      </c>
      <c r="J34" s="287" t="s">
        <v>199</v>
      </c>
      <c r="K34" s="287" t="s">
        <v>200</v>
      </c>
      <c r="L34" s="287" t="s">
        <v>727</v>
      </c>
      <c r="M34" s="287" t="s">
        <v>618</v>
      </c>
      <c r="P34" s="306">
        <v>45498</v>
      </c>
      <c r="S34" s="287">
        <v>8.1999999999999993</v>
      </c>
      <c r="T34" s="287">
        <v>1.23</v>
      </c>
      <c r="U34" s="287">
        <v>9.43</v>
      </c>
      <c r="V34" s="287" t="s">
        <v>202</v>
      </c>
      <c r="W34" s="287" t="s">
        <v>386</v>
      </c>
      <c r="X34" s="287" t="s">
        <v>203</v>
      </c>
      <c r="Y34" s="287" t="s">
        <v>237</v>
      </c>
      <c r="Z34" s="287" t="s">
        <v>197</v>
      </c>
    </row>
    <row r="35" spans="1:27" s="287" customFormat="1" ht="12.5" hidden="1" x14ac:dyDescent="0.25">
      <c r="A35" s="304">
        <v>45505</v>
      </c>
      <c r="B35" s="287" t="s">
        <v>588</v>
      </c>
      <c r="C35" s="287">
        <v>11650149</v>
      </c>
      <c r="D35" s="287" t="s">
        <v>304</v>
      </c>
      <c r="E35" s="287" t="s">
        <v>171</v>
      </c>
      <c r="F35" s="305">
        <v>141000</v>
      </c>
      <c r="G35" s="287">
        <v>1</v>
      </c>
      <c r="H35" s="287" t="s">
        <v>197</v>
      </c>
      <c r="I35" s="287" t="s">
        <v>206</v>
      </c>
      <c r="J35" s="287" t="s">
        <v>207</v>
      </c>
      <c r="K35" s="287" t="s">
        <v>169</v>
      </c>
      <c r="L35" s="287" t="s">
        <v>727</v>
      </c>
      <c r="M35" s="287" t="s">
        <v>618</v>
      </c>
      <c r="N35" s="287">
        <v>2</v>
      </c>
      <c r="P35" s="306">
        <v>45499</v>
      </c>
      <c r="Q35" s="287" t="s">
        <v>251</v>
      </c>
      <c r="R35" s="287" t="s">
        <v>251</v>
      </c>
      <c r="S35" s="287">
        <v>97.4</v>
      </c>
      <c r="T35" s="287">
        <v>14.61</v>
      </c>
      <c r="U35" s="287">
        <v>112.01</v>
      </c>
      <c r="V35" s="287" t="s">
        <v>202</v>
      </c>
      <c r="W35" s="287" t="s">
        <v>382</v>
      </c>
      <c r="X35" s="287" t="s">
        <v>203</v>
      </c>
      <c r="Z35" s="287" t="s">
        <v>246</v>
      </c>
    </row>
    <row r="36" spans="1:27" s="287" customFormat="1" ht="12.5" hidden="1" x14ac:dyDescent="0.25">
      <c r="A36" s="304">
        <v>45505</v>
      </c>
      <c r="B36" s="287" t="s">
        <v>588</v>
      </c>
      <c r="C36" s="287">
        <v>11638870</v>
      </c>
      <c r="D36" s="287" t="s">
        <v>304</v>
      </c>
      <c r="E36" s="287" t="s">
        <v>171</v>
      </c>
      <c r="F36" s="305">
        <v>141000</v>
      </c>
      <c r="G36" s="287">
        <v>1</v>
      </c>
      <c r="H36" s="287" t="s">
        <v>197</v>
      </c>
      <c r="I36" s="287" t="s">
        <v>240</v>
      </c>
      <c r="J36" s="287" t="s">
        <v>387</v>
      </c>
      <c r="K36" s="287" t="s">
        <v>240</v>
      </c>
      <c r="L36" s="287" t="s">
        <v>727</v>
      </c>
      <c r="M36" s="287" t="s">
        <v>618</v>
      </c>
      <c r="O36" s="287">
        <v>1</v>
      </c>
      <c r="P36" s="306">
        <v>45499</v>
      </c>
      <c r="Q36" s="287" t="s">
        <v>388</v>
      </c>
      <c r="R36" s="287" t="s">
        <v>388</v>
      </c>
      <c r="S36" s="287">
        <v>146.96</v>
      </c>
      <c r="T36" s="287">
        <v>22.04</v>
      </c>
      <c r="U36" s="287">
        <v>169</v>
      </c>
      <c r="V36" s="287" t="s">
        <v>202</v>
      </c>
      <c r="W36" s="287" t="s">
        <v>386</v>
      </c>
      <c r="X36" s="287" t="s">
        <v>203</v>
      </c>
      <c r="Y36" s="287" t="s">
        <v>237</v>
      </c>
      <c r="Z36" s="287" t="s">
        <v>197</v>
      </c>
    </row>
    <row r="37" spans="1:27" s="287" customFormat="1" ht="12.5" hidden="1" x14ac:dyDescent="0.25">
      <c r="A37" s="304">
        <v>45505</v>
      </c>
      <c r="B37" s="287" t="s">
        <v>588</v>
      </c>
      <c r="C37" s="287">
        <v>11650149</v>
      </c>
      <c r="D37" s="287" t="s">
        <v>304</v>
      </c>
      <c r="E37" s="287" t="s">
        <v>171</v>
      </c>
      <c r="F37" s="305">
        <v>141000</v>
      </c>
      <c r="G37" s="287">
        <v>1</v>
      </c>
      <c r="H37" s="287" t="s">
        <v>197</v>
      </c>
      <c r="I37" s="287" t="s">
        <v>212</v>
      </c>
      <c r="J37" s="287" t="s">
        <v>207</v>
      </c>
      <c r="K37" s="287" t="s">
        <v>169</v>
      </c>
      <c r="L37" s="287" t="s">
        <v>727</v>
      </c>
      <c r="M37" s="287" t="s">
        <v>618</v>
      </c>
      <c r="N37" s="287">
        <v>2</v>
      </c>
      <c r="P37" s="306">
        <v>45499</v>
      </c>
      <c r="Q37" s="287" t="s">
        <v>251</v>
      </c>
      <c r="R37" s="287" t="s">
        <v>251</v>
      </c>
      <c r="S37" s="287">
        <v>45</v>
      </c>
      <c r="T37" s="287">
        <v>6.75</v>
      </c>
      <c r="U37" s="287">
        <v>51.75</v>
      </c>
      <c r="V37" s="287" t="s">
        <v>202</v>
      </c>
      <c r="W37" s="287" t="s">
        <v>382</v>
      </c>
      <c r="X37" s="287" t="s">
        <v>203</v>
      </c>
      <c r="Z37" s="287" t="s">
        <v>246</v>
      </c>
    </row>
    <row r="38" spans="1:27" s="287" customFormat="1" ht="12.5" hidden="1" x14ac:dyDescent="0.25">
      <c r="A38" s="304">
        <v>45505</v>
      </c>
      <c r="B38" s="287" t="s">
        <v>588</v>
      </c>
      <c r="C38" s="287">
        <v>11650149</v>
      </c>
      <c r="D38" s="287" t="s">
        <v>304</v>
      </c>
      <c r="E38" s="287" t="s">
        <v>171</v>
      </c>
      <c r="F38" s="305">
        <v>141000</v>
      </c>
      <c r="G38" s="287">
        <v>1</v>
      </c>
      <c r="H38" s="287" t="s">
        <v>197</v>
      </c>
      <c r="I38" s="287" t="s">
        <v>256</v>
      </c>
      <c r="J38" s="287" t="s">
        <v>199</v>
      </c>
      <c r="K38" s="287" t="s">
        <v>200</v>
      </c>
      <c r="L38" s="287" t="s">
        <v>727</v>
      </c>
      <c r="M38" s="287" t="s">
        <v>618</v>
      </c>
      <c r="P38" s="306">
        <v>45499</v>
      </c>
      <c r="S38" s="287">
        <v>6.55</v>
      </c>
      <c r="T38" s="287">
        <v>0.98</v>
      </c>
      <c r="U38" s="287">
        <v>7.53</v>
      </c>
      <c r="V38" s="287" t="s">
        <v>202</v>
      </c>
      <c r="W38" s="287" t="s">
        <v>382</v>
      </c>
      <c r="X38" s="287" t="s">
        <v>203</v>
      </c>
      <c r="Z38" s="287" t="s">
        <v>246</v>
      </c>
    </row>
    <row r="39" spans="1:27" s="287" customFormat="1" ht="12.5" hidden="1" x14ac:dyDescent="0.25">
      <c r="A39" s="304">
        <v>45505</v>
      </c>
      <c r="B39" s="287" t="s">
        <v>588</v>
      </c>
      <c r="C39" s="287">
        <v>11650149</v>
      </c>
      <c r="D39" s="287" t="s">
        <v>304</v>
      </c>
      <c r="E39" s="287" t="s">
        <v>171</v>
      </c>
      <c r="F39" s="305">
        <v>141000</v>
      </c>
      <c r="G39" s="287">
        <v>1</v>
      </c>
      <c r="H39" s="287" t="s">
        <v>197</v>
      </c>
      <c r="I39" s="287" t="s">
        <v>260</v>
      </c>
      <c r="J39" s="287" t="s">
        <v>207</v>
      </c>
      <c r="K39" s="287" t="s">
        <v>169</v>
      </c>
      <c r="L39" s="287" t="s">
        <v>727</v>
      </c>
      <c r="M39" s="287" t="s">
        <v>618</v>
      </c>
      <c r="N39" s="287">
        <v>2</v>
      </c>
      <c r="P39" s="306">
        <v>45499</v>
      </c>
      <c r="Q39" s="287" t="s">
        <v>251</v>
      </c>
      <c r="R39" s="287" t="s">
        <v>251</v>
      </c>
      <c r="S39" s="287">
        <v>161.04</v>
      </c>
      <c r="T39" s="287">
        <v>24.16</v>
      </c>
      <c r="U39" s="287">
        <v>185.2</v>
      </c>
      <c r="V39" s="287" t="s">
        <v>202</v>
      </c>
      <c r="W39" s="287" t="s">
        <v>382</v>
      </c>
      <c r="X39" s="287" t="s">
        <v>203</v>
      </c>
      <c r="Z39" s="287" t="s">
        <v>246</v>
      </c>
    </row>
    <row r="40" spans="1:27" s="287" customFormat="1" ht="12.5" hidden="1" x14ac:dyDescent="0.25">
      <c r="A40" s="304">
        <v>45505</v>
      </c>
      <c r="B40" s="287" t="s">
        <v>588</v>
      </c>
      <c r="C40" s="287">
        <v>11650149</v>
      </c>
      <c r="D40" s="287" t="s">
        <v>304</v>
      </c>
      <c r="E40" s="287" t="s">
        <v>171</v>
      </c>
      <c r="F40" s="305">
        <v>141000</v>
      </c>
      <c r="G40" s="287">
        <v>1</v>
      </c>
      <c r="H40" s="287" t="s">
        <v>197</v>
      </c>
      <c r="I40" s="287" t="s">
        <v>222</v>
      </c>
      <c r="J40" s="287" t="s">
        <v>199</v>
      </c>
      <c r="K40" s="287" t="s">
        <v>200</v>
      </c>
      <c r="L40" s="287" t="s">
        <v>727</v>
      </c>
      <c r="M40" s="287" t="s">
        <v>618</v>
      </c>
      <c r="P40" s="306">
        <v>45499</v>
      </c>
      <c r="S40" s="287">
        <v>8.1999999999999993</v>
      </c>
      <c r="T40" s="287">
        <v>1.23</v>
      </c>
      <c r="U40" s="287">
        <v>9.43</v>
      </c>
      <c r="V40" s="287" t="s">
        <v>202</v>
      </c>
      <c r="W40" s="287" t="s">
        <v>382</v>
      </c>
      <c r="X40" s="287" t="s">
        <v>203</v>
      </c>
      <c r="Z40" s="287" t="s">
        <v>246</v>
      </c>
    </row>
    <row r="41" spans="1:27" s="287" customFormat="1" ht="12.5" hidden="1" x14ac:dyDescent="0.25">
      <c r="A41" s="304">
        <v>45505</v>
      </c>
      <c r="B41" s="287" t="s">
        <v>588</v>
      </c>
      <c r="C41" s="287">
        <v>11650149</v>
      </c>
      <c r="D41" s="287" t="s">
        <v>304</v>
      </c>
      <c r="E41" s="287" t="s">
        <v>171</v>
      </c>
      <c r="F41" s="305">
        <v>141000</v>
      </c>
      <c r="G41" s="287">
        <v>1</v>
      </c>
      <c r="H41" s="287" t="s">
        <v>197</v>
      </c>
      <c r="I41" s="287" t="s">
        <v>211</v>
      </c>
      <c r="J41" s="287" t="s">
        <v>207</v>
      </c>
      <c r="K41" s="287" t="s">
        <v>169</v>
      </c>
      <c r="L41" s="287" t="s">
        <v>727</v>
      </c>
      <c r="M41" s="287" t="s">
        <v>618</v>
      </c>
      <c r="N41" s="287">
        <v>2</v>
      </c>
      <c r="P41" s="306">
        <v>45499</v>
      </c>
      <c r="Q41" s="287" t="s">
        <v>251</v>
      </c>
      <c r="R41" s="287" t="s">
        <v>251</v>
      </c>
      <c r="S41" s="287">
        <v>1.46</v>
      </c>
      <c r="T41" s="287">
        <v>0.22</v>
      </c>
      <c r="U41" s="287">
        <v>1.68</v>
      </c>
      <c r="V41" s="287" t="s">
        <v>202</v>
      </c>
      <c r="W41" s="287" t="s">
        <v>382</v>
      </c>
      <c r="X41" s="287" t="s">
        <v>203</v>
      </c>
      <c r="Z41" s="287" t="s">
        <v>246</v>
      </c>
    </row>
    <row r="42" spans="1:27" s="287" customFormat="1" ht="12.5" hidden="1" x14ac:dyDescent="0.25">
      <c r="A42" s="304">
        <v>45536</v>
      </c>
      <c r="B42" s="287" t="s">
        <v>619</v>
      </c>
      <c r="C42" s="284">
        <v>11628624</v>
      </c>
      <c r="D42" s="284" t="s">
        <v>436</v>
      </c>
      <c r="E42" s="284" t="s">
        <v>171</v>
      </c>
      <c r="F42" s="285">
        <v>141000</v>
      </c>
      <c r="G42" s="284">
        <v>1</v>
      </c>
      <c r="H42" s="284" t="s">
        <v>197</v>
      </c>
      <c r="I42" s="284">
        <v>1303684920</v>
      </c>
      <c r="J42" s="284" t="s">
        <v>229</v>
      </c>
      <c r="K42" s="284" t="s">
        <v>230</v>
      </c>
      <c r="L42" s="287" t="s">
        <v>727</v>
      </c>
      <c r="M42" s="287" t="s">
        <v>618</v>
      </c>
      <c r="N42" s="284"/>
      <c r="O42" s="284"/>
      <c r="P42" s="286">
        <v>45499</v>
      </c>
      <c r="Q42" s="284" t="s">
        <v>231</v>
      </c>
      <c r="R42" s="284" t="s">
        <v>251</v>
      </c>
      <c r="S42" s="284">
        <v>-137.47</v>
      </c>
      <c r="T42" s="284">
        <v>-20.62</v>
      </c>
      <c r="U42" s="284">
        <v>-158.09</v>
      </c>
      <c r="V42" s="284" t="s">
        <v>202</v>
      </c>
      <c r="W42" s="284" t="s">
        <v>386</v>
      </c>
      <c r="X42" s="284" t="s">
        <v>203</v>
      </c>
      <c r="Y42" s="284" t="s">
        <v>459</v>
      </c>
      <c r="Z42" s="284" t="s">
        <v>197</v>
      </c>
      <c r="AA42" s="284"/>
    </row>
    <row r="43" spans="1:27" s="287" customFormat="1" ht="12.5" hidden="1" x14ac:dyDescent="0.25">
      <c r="A43" s="304">
        <v>45474</v>
      </c>
      <c r="B43" s="287" t="s">
        <v>595</v>
      </c>
      <c r="C43" s="287">
        <v>11635713</v>
      </c>
      <c r="D43" s="287" t="s">
        <v>196</v>
      </c>
      <c r="E43" s="287" t="s">
        <v>171</v>
      </c>
      <c r="F43" s="305">
        <v>141000</v>
      </c>
      <c r="G43" s="287">
        <v>1</v>
      </c>
      <c r="H43" s="287" t="s">
        <v>197</v>
      </c>
      <c r="I43" s="287" t="s">
        <v>213</v>
      </c>
      <c r="J43" s="287" t="s">
        <v>199</v>
      </c>
      <c r="K43" s="287" t="s">
        <v>200</v>
      </c>
      <c r="L43" s="287" t="s">
        <v>728</v>
      </c>
      <c r="M43" s="287" t="s">
        <v>625</v>
      </c>
      <c r="P43" s="306">
        <v>45505</v>
      </c>
      <c r="S43" s="287">
        <v>6.55</v>
      </c>
      <c r="T43" s="287">
        <v>0.98</v>
      </c>
      <c r="U43" s="287">
        <v>7.53</v>
      </c>
      <c r="V43" s="287" t="s">
        <v>201</v>
      </c>
      <c r="W43" s="287" t="s">
        <v>202</v>
      </c>
      <c r="X43" s="287" t="s">
        <v>203</v>
      </c>
      <c r="Y43" s="287" t="s">
        <v>220</v>
      </c>
      <c r="Z43" s="287" t="s">
        <v>197</v>
      </c>
      <c r="AA43" s="287" t="s">
        <v>221</v>
      </c>
    </row>
    <row r="44" spans="1:27" s="287" customFormat="1" ht="12.5" hidden="1" x14ac:dyDescent="0.25">
      <c r="A44" s="304">
        <v>45474</v>
      </c>
      <c r="B44" s="287" t="s">
        <v>595</v>
      </c>
      <c r="C44" s="287">
        <v>11635713</v>
      </c>
      <c r="D44" s="287" t="s">
        <v>196</v>
      </c>
      <c r="E44" s="287" t="s">
        <v>171</v>
      </c>
      <c r="F44" s="305">
        <v>141000</v>
      </c>
      <c r="G44" s="287">
        <v>1</v>
      </c>
      <c r="H44" s="287" t="s">
        <v>197</v>
      </c>
      <c r="I44" s="287" t="s">
        <v>228</v>
      </c>
      <c r="J44" s="287" t="s">
        <v>229</v>
      </c>
      <c r="K44" s="287" t="s">
        <v>230</v>
      </c>
      <c r="L44" s="287" t="s">
        <v>728</v>
      </c>
      <c r="M44" s="287" t="s">
        <v>625</v>
      </c>
      <c r="P44" s="306">
        <v>45505</v>
      </c>
      <c r="Q44" s="287" t="s">
        <v>231</v>
      </c>
      <c r="R44" s="287" t="s">
        <v>232</v>
      </c>
      <c r="S44" s="287">
        <v>166.86</v>
      </c>
      <c r="T44" s="287">
        <v>25.03</v>
      </c>
      <c r="U44" s="287">
        <v>191.89</v>
      </c>
      <c r="V44" s="287" t="s">
        <v>201</v>
      </c>
      <c r="W44" s="287" t="s">
        <v>202</v>
      </c>
      <c r="X44" s="287" t="s">
        <v>203</v>
      </c>
      <c r="Y44" s="287" t="s">
        <v>220</v>
      </c>
      <c r="Z44" s="287" t="s">
        <v>197</v>
      </c>
      <c r="AA44" s="287" t="s">
        <v>233</v>
      </c>
    </row>
    <row r="45" spans="1:27" s="287" customFormat="1" ht="12.5" hidden="1" x14ac:dyDescent="0.25">
      <c r="A45" s="304">
        <v>45474</v>
      </c>
      <c r="B45" s="287" t="s">
        <v>595</v>
      </c>
      <c r="C45" s="287">
        <v>11635713</v>
      </c>
      <c r="D45" s="287" t="s">
        <v>196</v>
      </c>
      <c r="E45" s="287" t="s">
        <v>171</v>
      </c>
      <c r="F45" s="305">
        <v>141000</v>
      </c>
      <c r="G45" s="287">
        <v>1</v>
      </c>
      <c r="H45" s="287" t="s">
        <v>197</v>
      </c>
      <c r="I45" s="287" t="s">
        <v>234</v>
      </c>
      <c r="J45" s="287" t="s">
        <v>199</v>
      </c>
      <c r="K45" s="287" t="s">
        <v>200</v>
      </c>
      <c r="L45" s="287" t="s">
        <v>728</v>
      </c>
      <c r="M45" s="287" t="s">
        <v>625</v>
      </c>
      <c r="P45" s="306">
        <v>45505</v>
      </c>
      <c r="S45" s="287">
        <v>11.2</v>
      </c>
      <c r="T45" s="287">
        <v>1.68</v>
      </c>
      <c r="U45" s="287">
        <v>12.88</v>
      </c>
      <c r="V45" s="287" t="s">
        <v>201</v>
      </c>
      <c r="W45" s="287" t="s">
        <v>202</v>
      </c>
      <c r="X45" s="287" t="s">
        <v>203</v>
      </c>
      <c r="Y45" s="287" t="s">
        <v>220</v>
      </c>
      <c r="Z45" s="287" t="s">
        <v>197</v>
      </c>
      <c r="AA45" s="287" t="s">
        <v>221</v>
      </c>
    </row>
    <row r="46" spans="1:27" s="287" customFormat="1" ht="12.5" x14ac:dyDescent="0.25">
      <c r="A46" s="304">
        <v>45505</v>
      </c>
      <c r="B46" s="287" t="s">
        <v>588</v>
      </c>
      <c r="C46" s="287">
        <v>11635713</v>
      </c>
      <c r="D46" s="287" t="s">
        <v>304</v>
      </c>
      <c r="E46" s="287" t="s">
        <v>171</v>
      </c>
      <c r="F46" s="305">
        <v>141000</v>
      </c>
      <c r="G46" s="287">
        <v>1</v>
      </c>
      <c r="H46" s="287" t="s">
        <v>197</v>
      </c>
      <c r="I46" s="287" t="s">
        <v>384</v>
      </c>
      <c r="J46" s="287" t="s">
        <v>385</v>
      </c>
      <c r="K46" s="287" t="s">
        <v>240</v>
      </c>
      <c r="L46" s="287" t="s">
        <v>728</v>
      </c>
      <c r="M46" s="287" t="s">
        <v>625</v>
      </c>
      <c r="O46" s="287">
        <v>1</v>
      </c>
      <c r="P46" s="306">
        <v>45505</v>
      </c>
      <c r="Q46" s="287" t="s">
        <v>251</v>
      </c>
      <c r="R46" s="287" t="s">
        <v>251</v>
      </c>
      <c r="S46" s="287">
        <v>33.909999999999997</v>
      </c>
      <c r="T46" s="287">
        <v>5.09</v>
      </c>
      <c r="U46" s="287">
        <v>39</v>
      </c>
      <c r="V46" s="287" t="s">
        <v>202</v>
      </c>
      <c r="W46" s="287" t="s">
        <v>386</v>
      </c>
      <c r="X46" s="287" t="s">
        <v>203</v>
      </c>
      <c r="Y46" s="287" t="s">
        <v>220</v>
      </c>
      <c r="Z46" s="287" t="s">
        <v>197</v>
      </c>
    </row>
    <row r="47" spans="1:27" s="287" customFormat="1" ht="12.5" hidden="1" x14ac:dyDescent="0.25">
      <c r="A47" s="304">
        <v>45505</v>
      </c>
      <c r="B47" s="287" t="s">
        <v>588</v>
      </c>
      <c r="C47" s="287">
        <v>11635713</v>
      </c>
      <c r="D47" s="287" t="s">
        <v>304</v>
      </c>
      <c r="E47" s="287" t="s">
        <v>171</v>
      </c>
      <c r="F47" s="305">
        <v>141000</v>
      </c>
      <c r="G47" s="287">
        <v>1</v>
      </c>
      <c r="H47" s="287" t="s">
        <v>197</v>
      </c>
      <c r="I47" s="287" t="s">
        <v>240</v>
      </c>
      <c r="J47" s="287" t="s">
        <v>385</v>
      </c>
      <c r="K47" s="287" t="s">
        <v>240</v>
      </c>
      <c r="L47" s="287" t="s">
        <v>728</v>
      </c>
      <c r="M47" s="287" t="s">
        <v>625</v>
      </c>
      <c r="O47" s="287">
        <v>1</v>
      </c>
      <c r="P47" s="306">
        <v>45505</v>
      </c>
      <c r="Q47" s="287" t="s">
        <v>251</v>
      </c>
      <c r="R47" s="287" t="s">
        <v>251</v>
      </c>
      <c r="S47" s="287">
        <v>184.04</v>
      </c>
      <c r="T47" s="287">
        <v>27.61</v>
      </c>
      <c r="U47" s="287">
        <v>211.65</v>
      </c>
      <c r="V47" s="287" t="s">
        <v>202</v>
      </c>
      <c r="W47" s="287" t="s">
        <v>386</v>
      </c>
      <c r="X47" s="287" t="s">
        <v>203</v>
      </c>
      <c r="Y47" s="287" t="s">
        <v>220</v>
      </c>
      <c r="Z47" s="287" t="s">
        <v>197</v>
      </c>
    </row>
    <row r="48" spans="1:27" s="287" customFormat="1" ht="12.5" x14ac:dyDescent="0.25">
      <c r="A48" s="304">
        <v>45505</v>
      </c>
      <c r="B48" s="287" t="s">
        <v>588</v>
      </c>
      <c r="C48" s="287">
        <v>11635713</v>
      </c>
      <c r="D48" s="287" t="s">
        <v>304</v>
      </c>
      <c r="E48" s="287" t="s">
        <v>171</v>
      </c>
      <c r="F48" s="305">
        <v>141000</v>
      </c>
      <c r="G48" s="287">
        <v>1</v>
      </c>
      <c r="H48" s="287" t="s">
        <v>197</v>
      </c>
      <c r="I48" s="287" t="s">
        <v>395</v>
      </c>
      <c r="J48" s="287" t="s">
        <v>385</v>
      </c>
      <c r="K48" s="287" t="s">
        <v>240</v>
      </c>
      <c r="L48" s="287" t="s">
        <v>728</v>
      </c>
      <c r="M48" s="287" t="s">
        <v>625</v>
      </c>
      <c r="O48" s="287">
        <v>1</v>
      </c>
      <c r="P48" s="306">
        <v>45505</v>
      </c>
      <c r="Q48" s="287" t="s">
        <v>251</v>
      </c>
      <c r="R48" s="287" t="s">
        <v>251</v>
      </c>
      <c r="S48" s="287">
        <v>39.130000000000003</v>
      </c>
      <c r="T48" s="287">
        <v>5.87</v>
      </c>
      <c r="U48" s="287">
        <v>45</v>
      </c>
      <c r="V48" s="287" t="s">
        <v>202</v>
      </c>
      <c r="W48" s="287" t="s">
        <v>386</v>
      </c>
      <c r="X48" s="287" t="s">
        <v>203</v>
      </c>
      <c r="Y48" s="287" t="s">
        <v>220</v>
      </c>
      <c r="Z48" s="287" t="s">
        <v>197</v>
      </c>
    </row>
    <row r="49" spans="1:32" s="287" customFormat="1" ht="12.5" hidden="1" x14ac:dyDescent="0.25">
      <c r="A49" s="304">
        <v>45505</v>
      </c>
      <c r="B49" s="287" t="s">
        <v>588</v>
      </c>
      <c r="C49" s="287">
        <v>11635713</v>
      </c>
      <c r="D49" s="287" t="s">
        <v>304</v>
      </c>
      <c r="E49" s="287" t="s">
        <v>171</v>
      </c>
      <c r="F49" s="305">
        <v>141000</v>
      </c>
      <c r="G49" s="287">
        <v>1</v>
      </c>
      <c r="H49" s="287" t="s">
        <v>197</v>
      </c>
      <c r="I49" s="287" t="s">
        <v>222</v>
      </c>
      <c r="J49" s="287" t="s">
        <v>199</v>
      </c>
      <c r="K49" s="287" t="s">
        <v>200</v>
      </c>
      <c r="L49" s="287" t="s">
        <v>728</v>
      </c>
      <c r="M49" s="287" t="s">
        <v>625</v>
      </c>
      <c r="P49" s="306">
        <v>45505</v>
      </c>
      <c r="S49" s="287">
        <v>8.1999999999999993</v>
      </c>
      <c r="T49" s="287">
        <v>1.23</v>
      </c>
      <c r="U49" s="287">
        <v>9.43</v>
      </c>
      <c r="V49" s="287" t="s">
        <v>202</v>
      </c>
      <c r="W49" s="287" t="s">
        <v>386</v>
      </c>
      <c r="X49" s="287" t="s">
        <v>203</v>
      </c>
      <c r="Y49" s="287" t="s">
        <v>220</v>
      </c>
      <c r="Z49" s="287" t="s">
        <v>197</v>
      </c>
    </row>
    <row r="50" spans="1:32" s="287" customFormat="1" ht="12.5" hidden="1" x14ac:dyDescent="0.25">
      <c r="A50" s="304">
        <v>45536</v>
      </c>
      <c r="B50" s="287" t="s">
        <v>619</v>
      </c>
      <c r="C50" s="284">
        <v>11635713</v>
      </c>
      <c r="D50" s="284" t="s">
        <v>436</v>
      </c>
      <c r="E50" s="284" t="s">
        <v>171</v>
      </c>
      <c r="F50" s="285">
        <v>141000</v>
      </c>
      <c r="G50" s="284">
        <v>1</v>
      </c>
      <c r="H50" s="284" t="s">
        <v>197</v>
      </c>
      <c r="I50" s="284" t="s">
        <v>240</v>
      </c>
      <c r="J50" s="284" t="s">
        <v>385</v>
      </c>
      <c r="K50" s="284" t="s">
        <v>240</v>
      </c>
      <c r="L50" s="287" t="s">
        <v>728</v>
      </c>
      <c r="M50" s="287" t="s">
        <v>625</v>
      </c>
      <c r="N50" s="284"/>
      <c r="O50" s="284">
        <v>1</v>
      </c>
      <c r="P50" s="286">
        <v>45505</v>
      </c>
      <c r="Q50" s="284" t="s">
        <v>251</v>
      </c>
      <c r="R50" s="284" t="s">
        <v>251</v>
      </c>
      <c r="S50" s="284">
        <v>86.96</v>
      </c>
      <c r="T50" s="284">
        <v>13.04</v>
      </c>
      <c r="U50" s="284">
        <v>100</v>
      </c>
      <c r="V50" s="284" t="s">
        <v>202</v>
      </c>
      <c r="W50" s="284" t="s">
        <v>386</v>
      </c>
      <c r="X50" s="284" t="s">
        <v>203</v>
      </c>
      <c r="Y50" s="284" t="s">
        <v>220</v>
      </c>
      <c r="Z50" s="284" t="s">
        <v>197</v>
      </c>
      <c r="AA50" s="284"/>
    </row>
    <row r="51" spans="1:32" s="287" customFormat="1" ht="12.5" hidden="1" x14ac:dyDescent="0.25">
      <c r="A51" s="304">
        <v>45566</v>
      </c>
      <c r="B51" s="287" t="s">
        <v>609</v>
      </c>
      <c r="C51" s="281">
        <v>11635713</v>
      </c>
      <c r="D51" s="282" t="s">
        <v>490</v>
      </c>
      <c r="E51" s="282" t="s">
        <v>171</v>
      </c>
      <c r="F51" s="281">
        <v>141000</v>
      </c>
      <c r="G51" s="282">
        <v>1</v>
      </c>
      <c r="H51" s="282" t="s">
        <v>197</v>
      </c>
      <c r="I51" s="282" t="s">
        <v>240</v>
      </c>
      <c r="J51" s="282" t="s">
        <v>385</v>
      </c>
      <c r="K51" s="282" t="s">
        <v>240</v>
      </c>
      <c r="L51" s="287" t="s">
        <v>728</v>
      </c>
      <c r="M51" s="287" t="s">
        <v>625</v>
      </c>
      <c r="N51" s="282"/>
      <c r="O51" s="282">
        <v>1</v>
      </c>
      <c r="P51" s="283">
        <v>45505</v>
      </c>
      <c r="Q51" s="282" t="s">
        <v>251</v>
      </c>
      <c r="R51" s="282" t="s">
        <v>251</v>
      </c>
      <c r="S51" s="282">
        <v>-86.96</v>
      </c>
      <c r="T51" s="282">
        <v>-13.04</v>
      </c>
      <c r="U51" s="282">
        <v>-100</v>
      </c>
      <c r="V51" s="282" t="s">
        <v>202</v>
      </c>
      <c r="W51" s="282" t="s">
        <v>386</v>
      </c>
      <c r="X51" s="282" t="s">
        <v>203</v>
      </c>
      <c r="Y51" s="282" t="s">
        <v>220</v>
      </c>
      <c r="Z51" s="282" t="s">
        <v>197</v>
      </c>
      <c r="AA51" s="282"/>
    </row>
    <row r="52" spans="1:32" s="287" customFormat="1" ht="12.5" hidden="1" x14ac:dyDescent="0.25">
      <c r="A52" s="304">
        <v>45474</v>
      </c>
      <c r="B52" s="287" t="s">
        <v>595</v>
      </c>
      <c r="C52" s="287">
        <v>11649493</v>
      </c>
      <c r="D52" s="287" t="s">
        <v>196</v>
      </c>
      <c r="E52" s="287" t="s">
        <v>171</v>
      </c>
      <c r="F52" s="305">
        <v>141000</v>
      </c>
      <c r="G52" s="287">
        <v>1</v>
      </c>
      <c r="H52" s="287" t="s">
        <v>197</v>
      </c>
      <c r="I52" s="287" t="s">
        <v>245</v>
      </c>
      <c r="J52" s="287" t="s">
        <v>229</v>
      </c>
      <c r="K52" s="287" t="s">
        <v>230</v>
      </c>
      <c r="L52" s="287" t="s">
        <v>729</v>
      </c>
      <c r="M52" s="287" t="s">
        <v>630</v>
      </c>
      <c r="P52" s="306">
        <v>45512</v>
      </c>
      <c r="Q52" s="287" t="s">
        <v>231</v>
      </c>
      <c r="R52" s="287" t="s">
        <v>232</v>
      </c>
      <c r="S52" s="287">
        <v>564.25</v>
      </c>
      <c r="T52" s="287">
        <v>84.64</v>
      </c>
      <c r="U52" s="287">
        <v>648.89</v>
      </c>
      <c r="V52" s="287" t="s">
        <v>201</v>
      </c>
      <c r="W52" s="287" t="s">
        <v>202</v>
      </c>
      <c r="X52" s="287" t="s">
        <v>203</v>
      </c>
      <c r="Z52" s="287" t="s">
        <v>246</v>
      </c>
      <c r="AA52" s="287" t="s">
        <v>247</v>
      </c>
    </row>
    <row r="53" spans="1:32" s="287" customFormat="1" ht="12.5" hidden="1" x14ac:dyDescent="0.25">
      <c r="A53" s="304">
        <v>45474</v>
      </c>
      <c r="B53" s="287" t="s">
        <v>595</v>
      </c>
      <c r="C53" s="287">
        <v>11649493</v>
      </c>
      <c r="D53" s="287" t="s">
        <v>196</v>
      </c>
      <c r="E53" s="287" t="s">
        <v>171</v>
      </c>
      <c r="F53" s="305">
        <v>141000</v>
      </c>
      <c r="G53" s="287">
        <v>1</v>
      </c>
      <c r="H53" s="287" t="s">
        <v>197</v>
      </c>
      <c r="I53" s="287" t="s">
        <v>216</v>
      </c>
      <c r="J53" s="287" t="s">
        <v>199</v>
      </c>
      <c r="K53" s="287" t="s">
        <v>200</v>
      </c>
      <c r="L53" s="287" t="s">
        <v>729</v>
      </c>
      <c r="M53" s="287" t="s">
        <v>630</v>
      </c>
      <c r="P53" s="306">
        <v>45512</v>
      </c>
      <c r="S53" s="287">
        <v>18.850000000000001</v>
      </c>
      <c r="T53" s="287">
        <v>2.83</v>
      </c>
      <c r="U53" s="287">
        <v>21.68</v>
      </c>
      <c r="V53" s="287" t="s">
        <v>201</v>
      </c>
      <c r="W53" s="287" t="s">
        <v>202</v>
      </c>
      <c r="X53" s="287" t="s">
        <v>203</v>
      </c>
      <c r="Z53" s="287" t="s">
        <v>246</v>
      </c>
      <c r="AA53" s="287" t="s">
        <v>248</v>
      </c>
    </row>
    <row r="54" spans="1:32" s="287" customFormat="1" ht="12.5" hidden="1" x14ac:dyDescent="0.25">
      <c r="A54" s="304">
        <v>45505</v>
      </c>
      <c r="B54" s="287" t="s">
        <v>588</v>
      </c>
      <c r="C54" s="287">
        <v>11649493</v>
      </c>
      <c r="D54" s="287" t="s">
        <v>304</v>
      </c>
      <c r="E54" s="287" t="s">
        <v>171</v>
      </c>
      <c r="F54" s="305">
        <v>141000</v>
      </c>
      <c r="G54" s="287">
        <v>1</v>
      </c>
      <c r="H54" s="287" t="s">
        <v>197</v>
      </c>
      <c r="I54" s="287" t="s">
        <v>212</v>
      </c>
      <c r="J54" s="287" t="s">
        <v>207</v>
      </c>
      <c r="K54" s="287" t="s">
        <v>169</v>
      </c>
      <c r="L54" s="287" t="s">
        <v>729</v>
      </c>
      <c r="M54" s="287" t="s">
        <v>630</v>
      </c>
      <c r="N54" s="287">
        <v>2</v>
      </c>
      <c r="P54" s="306">
        <v>45512</v>
      </c>
      <c r="Q54" s="287" t="s">
        <v>251</v>
      </c>
      <c r="R54" s="287" t="s">
        <v>251</v>
      </c>
      <c r="S54" s="287">
        <v>45</v>
      </c>
      <c r="T54" s="287">
        <v>6.75</v>
      </c>
      <c r="U54" s="287">
        <v>51.75</v>
      </c>
      <c r="V54" s="287" t="s">
        <v>202</v>
      </c>
      <c r="W54" s="287" t="s">
        <v>382</v>
      </c>
      <c r="X54" s="287" t="s">
        <v>203</v>
      </c>
      <c r="Z54" s="287" t="s">
        <v>246</v>
      </c>
    </row>
    <row r="55" spans="1:32" s="287" customFormat="1" ht="12.5" hidden="1" x14ac:dyDescent="0.25">
      <c r="A55" s="304">
        <v>45505</v>
      </c>
      <c r="B55" s="287" t="s">
        <v>588</v>
      </c>
      <c r="C55" s="287">
        <v>11649493</v>
      </c>
      <c r="D55" s="287" t="s">
        <v>304</v>
      </c>
      <c r="E55" s="287" t="s">
        <v>171</v>
      </c>
      <c r="F55" s="305">
        <v>141000</v>
      </c>
      <c r="G55" s="287">
        <v>1</v>
      </c>
      <c r="H55" s="287" t="s">
        <v>197</v>
      </c>
      <c r="I55" s="287" t="s">
        <v>206</v>
      </c>
      <c r="J55" s="287" t="s">
        <v>207</v>
      </c>
      <c r="K55" s="287" t="s">
        <v>169</v>
      </c>
      <c r="L55" s="287" t="s">
        <v>729</v>
      </c>
      <c r="M55" s="287" t="s">
        <v>630</v>
      </c>
      <c r="N55" s="287">
        <v>2</v>
      </c>
      <c r="P55" s="306">
        <v>45512</v>
      </c>
      <c r="Q55" s="287" t="s">
        <v>251</v>
      </c>
      <c r="R55" s="287" t="s">
        <v>251</v>
      </c>
      <c r="S55" s="287">
        <v>44.25</v>
      </c>
      <c r="T55" s="287">
        <v>6.64</v>
      </c>
      <c r="U55" s="287">
        <v>50.89</v>
      </c>
      <c r="V55" s="287" t="s">
        <v>202</v>
      </c>
      <c r="W55" s="287" t="s">
        <v>382</v>
      </c>
      <c r="X55" s="287" t="s">
        <v>203</v>
      </c>
      <c r="Z55" s="287" t="s">
        <v>246</v>
      </c>
    </row>
    <row r="56" spans="1:32" s="287" customFormat="1" ht="12.5" hidden="1" x14ac:dyDescent="0.25">
      <c r="A56" s="304">
        <v>45505</v>
      </c>
      <c r="B56" s="287" t="s">
        <v>588</v>
      </c>
      <c r="C56" s="287">
        <v>11649493</v>
      </c>
      <c r="D56" s="287" t="s">
        <v>304</v>
      </c>
      <c r="E56" s="287" t="s">
        <v>171</v>
      </c>
      <c r="F56" s="305">
        <v>141000</v>
      </c>
      <c r="G56" s="287">
        <v>1</v>
      </c>
      <c r="H56" s="287" t="s">
        <v>197</v>
      </c>
      <c r="I56" s="287" t="s">
        <v>211</v>
      </c>
      <c r="J56" s="287" t="s">
        <v>207</v>
      </c>
      <c r="K56" s="287" t="s">
        <v>169</v>
      </c>
      <c r="L56" s="287" t="s">
        <v>729</v>
      </c>
      <c r="M56" s="287" t="s">
        <v>630</v>
      </c>
      <c r="N56" s="287">
        <v>2</v>
      </c>
      <c r="P56" s="306">
        <v>45512</v>
      </c>
      <c r="Q56" s="287" t="s">
        <v>251</v>
      </c>
      <c r="R56" s="287" t="s">
        <v>251</v>
      </c>
      <c r="S56" s="287">
        <v>0.66</v>
      </c>
      <c r="T56" s="287">
        <v>0.1</v>
      </c>
      <c r="U56" s="287">
        <v>0.76</v>
      </c>
      <c r="V56" s="287" t="s">
        <v>202</v>
      </c>
      <c r="W56" s="287" t="s">
        <v>382</v>
      </c>
      <c r="X56" s="287" t="s">
        <v>203</v>
      </c>
      <c r="Z56" s="287" t="s">
        <v>246</v>
      </c>
    </row>
    <row r="57" spans="1:32" s="287" customFormat="1" ht="12.5" hidden="1" x14ac:dyDescent="0.25">
      <c r="A57" s="304">
        <v>45505</v>
      </c>
      <c r="B57" s="287" t="s">
        <v>588</v>
      </c>
      <c r="C57" s="287">
        <v>11649493</v>
      </c>
      <c r="D57" s="287" t="s">
        <v>304</v>
      </c>
      <c r="E57" s="287" t="s">
        <v>171</v>
      </c>
      <c r="F57" s="305">
        <v>141000</v>
      </c>
      <c r="G57" s="287">
        <v>1</v>
      </c>
      <c r="H57" s="287" t="s">
        <v>197</v>
      </c>
      <c r="I57" s="287" t="s">
        <v>222</v>
      </c>
      <c r="J57" s="287" t="s">
        <v>199</v>
      </c>
      <c r="K57" s="287" t="s">
        <v>200</v>
      </c>
      <c r="L57" s="287" t="s">
        <v>729</v>
      </c>
      <c r="M57" s="287" t="s">
        <v>630</v>
      </c>
      <c r="P57" s="306">
        <v>45512</v>
      </c>
      <c r="S57" s="287">
        <v>8.1999999999999993</v>
      </c>
      <c r="T57" s="287">
        <v>1.23</v>
      </c>
      <c r="U57" s="287">
        <v>9.43</v>
      </c>
      <c r="V57" s="287" t="s">
        <v>202</v>
      </c>
      <c r="W57" s="287" t="s">
        <v>382</v>
      </c>
      <c r="X57" s="287" t="s">
        <v>203</v>
      </c>
      <c r="Z57" s="287" t="s">
        <v>246</v>
      </c>
    </row>
    <row r="58" spans="1:32" s="287" customFormat="1" ht="12.5" hidden="1" x14ac:dyDescent="0.25">
      <c r="A58" s="304">
        <v>45505</v>
      </c>
      <c r="B58" s="287" t="s">
        <v>588</v>
      </c>
      <c r="C58" s="287">
        <v>11649493</v>
      </c>
      <c r="D58" s="287" t="s">
        <v>304</v>
      </c>
      <c r="E58" s="287" t="s">
        <v>171</v>
      </c>
      <c r="F58" s="305">
        <v>141000</v>
      </c>
      <c r="G58" s="287">
        <v>1</v>
      </c>
      <c r="H58" s="287" t="s">
        <v>197</v>
      </c>
      <c r="I58" s="287" t="s">
        <v>260</v>
      </c>
      <c r="J58" s="287" t="s">
        <v>207</v>
      </c>
      <c r="K58" s="287" t="s">
        <v>169</v>
      </c>
      <c r="L58" s="287" t="s">
        <v>729</v>
      </c>
      <c r="M58" s="287" t="s">
        <v>630</v>
      </c>
      <c r="N58" s="287">
        <v>2</v>
      </c>
      <c r="P58" s="306">
        <v>45512</v>
      </c>
      <c r="Q58" s="287" t="s">
        <v>251</v>
      </c>
      <c r="R58" s="287" t="s">
        <v>251</v>
      </c>
      <c r="S58" s="287">
        <v>34.200000000000003</v>
      </c>
      <c r="T58" s="287">
        <v>5.13</v>
      </c>
      <c r="U58" s="287">
        <v>39.33</v>
      </c>
      <c r="V58" s="287" t="s">
        <v>202</v>
      </c>
      <c r="W58" s="287" t="s">
        <v>382</v>
      </c>
      <c r="X58" s="287" t="s">
        <v>203</v>
      </c>
      <c r="Z58" s="287" t="s">
        <v>246</v>
      </c>
    </row>
    <row r="59" spans="1:32" s="287" customFormat="1" ht="12.5" hidden="1" x14ac:dyDescent="0.25">
      <c r="A59" s="304">
        <v>45536</v>
      </c>
      <c r="B59" s="287" t="s">
        <v>619</v>
      </c>
      <c r="C59" s="284">
        <v>11649493</v>
      </c>
      <c r="D59" s="284" t="s">
        <v>436</v>
      </c>
      <c r="E59" s="284" t="s">
        <v>171</v>
      </c>
      <c r="F59" s="285">
        <v>141000</v>
      </c>
      <c r="G59" s="284">
        <v>1</v>
      </c>
      <c r="H59" s="284" t="s">
        <v>197</v>
      </c>
      <c r="I59" s="284">
        <v>5495237583</v>
      </c>
      <c r="J59" s="284" t="s">
        <v>229</v>
      </c>
      <c r="K59" s="284" t="s">
        <v>230</v>
      </c>
      <c r="L59" s="287" t="s">
        <v>729</v>
      </c>
      <c r="M59" s="287" t="s">
        <v>630</v>
      </c>
      <c r="N59" s="284"/>
      <c r="O59" s="284"/>
      <c r="P59" s="286">
        <v>45512</v>
      </c>
      <c r="Q59" s="284" t="s">
        <v>231</v>
      </c>
      <c r="R59" s="284" t="s">
        <v>232</v>
      </c>
      <c r="S59" s="284">
        <v>-162.78</v>
      </c>
      <c r="T59" s="284">
        <v>-24.42</v>
      </c>
      <c r="U59" s="284">
        <v>-187.2</v>
      </c>
      <c r="V59" s="284" t="s">
        <v>202</v>
      </c>
      <c r="W59" s="284" t="s">
        <v>382</v>
      </c>
      <c r="X59" s="284" t="s">
        <v>203</v>
      </c>
      <c r="Y59" s="284" t="s">
        <v>467</v>
      </c>
      <c r="Z59" s="284" t="s">
        <v>246</v>
      </c>
      <c r="AA59" s="284"/>
    </row>
    <row r="60" spans="1:32" s="287" customFormat="1" ht="12.5" hidden="1" x14ac:dyDescent="0.25">
      <c r="A60" s="304">
        <v>45505</v>
      </c>
      <c r="B60" s="287" t="s">
        <v>588</v>
      </c>
      <c r="C60" s="287">
        <v>11652347</v>
      </c>
      <c r="D60" s="287" t="s">
        <v>304</v>
      </c>
      <c r="E60" s="287" t="s">
        <v>171</v>
      </c>
      <c r="F60" s="305">
        <v>141000</v>
      </c>
      <c r="G60" s="287">
        <v>1</v>
      </c>
      <c r="H60" s="287" t="s">
        <v>197</v>
      </c>
      <c r="I60" s="287" t="s">
        <v>380</v>
      </c>
      <c r="J60" s="287" t="s">
        <v>229</v>
      </c>
      <c r="K60" s="287" t="s">
        <v>230</v>
      </c>
      <c r="L60" s="287" t="s">
        <v>730</v>
      </c>
      <c r="M60" s="287" t="s">
        <v>731</v>
      </c>
      <c r="P60" s="306">
        <v>45518</v>
      </c>
      <c r="Q60" s="287" t="s">
        <v>231</v>
      </c>
      <c r="R60" s="287" t="s">
        <v>381</v>
      </c>
      <c r="S60" s="287">
        <v>423.42</v>
      </c>
      <c r="T60" s="287">
        <v>63.51</v>
      </c>
      <c r="U60" s="287">
        <v>486.93</v>
      </c>
      <c r="V60" s="287" t="s">
        <v>202</v>
      </c>
      <c r="W60" s="287" t="s">
        <v>382</v>
      </c>
      <c r="X60" s="287" t="s">
        <v>203</v>
      </c>
      <c r="Z60" s="287" t="s">
        <v>246</v>
      </c>
    </row>
    <row r="61" spans="1:32" s="287" customFormat="1" ht="12.5" hidden="1" x14ac:dyDescent="0.25">
      <c r="A61" s="304">
        <v>45505</v>
      </c>
      <c r="B61" s="287" t="s">
        <v>588</v>
      </c>
      <c r="C61" s="287">
        <v>11652347</v>
      </c>
      <c r="D61" s="287" t="s">
        <v>304</v>
      </c>
      <c r="E61" s="287" t="s">
        <v>171</v>
      </c>
      <c r="F61" s="305">
        <v>141000</v>
      </c>
      <c r="G61" s="287">
        <v>1</v>
      </c>
      <c r="H61" s="287" t="s">
        <v>197</v>
      </c>
      <c r="I61" s="287" t="s">
        <v>213</v>
      </c>
      <c r="J61" s="287" t="s">
        <v>199</v>
      </c>
      <c r="K61" s="287" t="s">
        <v>200</v>
      </c>
      <c r="L61" s="287" t="s">
        <v>730</v>
      </c>
      <c r="M61" s="287" t="s">
        <v>731</v>
      </c>
      <c r="P61" s="306">
        <v>45518</v>
      </c>
      <c r="S61" s="287">
        <v>6.55</v>
      </c>
      <c r="T61" s="287">
        <v>0.98</v>
      </c>
      <c r="U61" s="287">
        <v>7.53</v>
      </c>
      <c r="V61" s="287" t="s">
        <v>202</v>
      </c>
      <c r="W61" s="287" t="s">
        <v>382</v>
      </c>
      <c r="X61" s="287" t="s">
        <v>203</v>
      </c>
      <c r="Z61" s="287" t="s">
        <v>246</v>
      </c>
    </row>
    <row r="62" spans="1:32" s="287" customFormat="1" ht="12.5" hidden="1" x14ac:dyDescent="0.25">
      <c r="A62" s="304">
        <v>45505</v>
      </c>
      <c r="B62" s="287" t="s">
        <v>588</v>
      </c>
      <c r="C62" s="287">
        <v>11652087</v>
      </c>
      <c r="D62" s="287" t="s">
        <v>304</v>
      </c>
      <c r="E62" s="287" t="s">
        <v>171</v>
      </c>
      <c r="F62" s="305">
        <v>141000</v>
      </c>
      <c r="G62" s="287">
        <v>1</v>
      </c>
      <c r="H62" s="287" t="s">
        <v>197</v>
      </c>
      <c r="I62" s="287" t="s">
        <v>234</v>
      </c>
      <c r="J62" s="287" t="s">
        <v>199</v>
      </c>
      <c r="K62" s="287" t="s">
        <v>200</v>
      </c>
      <c r="L62" s="287" t="s">
        <v>732</v>
      </c>
      <c r="M62" s="287" t="s">
        <v>635</v>
      </c>
      <c r="P62" s="306">
        <v>45519</v>
      </c>
      <c r="S62" s="287">
        <v>11.2</v>
      </c>
      <c r="T62" s="287">
        <v>1.68</v>
      </c>
      <c r="U62" s="287">
        <v>12.88</v>
      </c>
      <c r="V62" s="287" t="s">
        <v>202</v>
      </c>
      <c r="W62" s="287" t="s">
        <v>382</v>
      </c>
      <c r="X62" s="287" t="s">
        <v>203</v>
      </c>
      <c r="Y62" s="287" t="s">
        <v>383</v>
      </c>
      <c r="Z62" s="287" t="s">
        <v>246</v>
      </c>
    </row>
    <row r="63" spans="1:32" s="287" customFormat="1" ht="12.5" hidden="1" x14ac:dyDescent="0.25">
      <c r="A63" s="304">
        <v>45505</v>
      </c>
      <c r="B63" s="287" t="s">
        <v>588</v>
      </c>
      <c r="C63" s="287">
        <v>11652087</v>
      </c>
      <c r="D63" s="287" t="s">
        <v>304</v>
      </c>
      <c r="E63" s="287" t="s">
        <v>171</v>
      </c>
      <c r="F63" s="305">
        <v>141000</v>
      </c>
      <c r="G63" s="287">
        <v>1</v>
      </c>
      <c r="H63" s="287" t="s">
        <v>197</v>
      </c>
      <c r="I63" s="287" t="s">
        <v>390</v>
      </c>
      <c r="J63" s="287" t="s">
        <v>229</v>
      </c>
      <c r="K63" s="287" t="s">
        <v>230</v>
      </c>
      <c r="L63" s="287" t="s">
        <v>732</v>
      </c>
      <c r="M63" s="287" t="s">
        <v>635</v>
      </c>
      <c r="P63" s="306">
        <v>45519</v>
      </c>
      <c r="Q63" s="287" t="s">
        <v>231</v>
      </c>
      <c r="R63" s="287" t="s">
        <v>232</v>
      </c>
      <c r="S63" s="287">
        <v>530.34</v>
      </c>
      <c r="T63" s="287">
        <v>79.55</v>
      </c>
      <c r="U63" s="287">
        <v>609.89</v>
      </c>
      <c r="V63" s="287" t="s">
        <v>202</v>
      </c>
      <c r="W63" s="287" t="s">
        <v>382</v>
      </c>
      <c r="X63" s="287" t="s">
        <v>203</v>
      </c>
      <c r="Y63" s="287" t="s">
        <v>383</v>
      </c>
      <c r="Z63" s="287" t="s">
        <v>246</v>
      </c>
    </row>
    <row r="64" spans="1:32" s="287" customFormat="1" ht="12.5" hidden="1" x14ac:dyDescent="0.25">
      <c r="A64" s="304">
        <v>45505</v>
      </c>
      <c r="B64" s="287" t="s">
        <v>588</v>
      </c>
      <c r="C64" s="287">
        <v>11652087</v>
      </c>
      <c r="D64" s="287" t="s">
        <v>304</v>
      </c>
      <c r="E64" s="287" t="s">
        <v>171</v>
      </c>
      <c r="F64" s="305">
        <v>141000</v>
      </c>
      <c r="G64" s="287">
        <v>1</v>
      </c>
      <c r="H64" s="287" t="s">
        <v>197</v>
      </c>
      <c r="I64" s="287" t="s">
        <v>213</v>
      </c>
      <c r="J64" s="287" t="s">
        <v>199</v>
      </c>
      <c r="K64" s="287" t="s">
        <v>200</v>
      </c>
      <c r="L64" s="287" t="s">
        <v>732</v>
      </c>
      <c r="M64" s="287" t="s">
        <v>635</v>
      </c>
      <c r="P64" s="306">
        <v>45519</v>
      </c>
      <c r="S64" s="287">
        <v>6.55</v>
      </c>
      <c r="T64" s="287">
        <v>0.98</v>
      </c>
      <c r="U64" s="287">
        <v>7.53</v>
      </c>
      <c r="V64" s="287" t="s">
        <v>202</v>
      </c>
      <c r="W64" s="287" t="s">
        <v>382</v>
      </c>
      <c r="X64" s="287" t="s">
        <v>203</v>
      </c>
      <c r="Y64" s="287" t="s">
        <v>383</v>
      </c>
      <c r="Z64" s="287" t="s">
        <v>246</v>
      </c>
      <c r="AB64" s="284"/>
      <c r="AC64" s="284"/>
      <c r="AD64" s="284"/>
      <c r="AE64" s="284"/>
      <c r="AF64" s="284"/>
    </row>
    <row r="65" spans="1:32" s="287" customFormat="1" ht="12.5" hidden="1" x14ac:dyDescent="0.25">
      <c r="A65" s="304">
        <v>45505</v>
      </c>
      <c r="B65" s="287" t="s">
        <v>588</v>
      </c>
      <c r="C65" s="287">
        <v>11652087</v>
      </c>
      <c r="D65" s="287" t="s">
        <v>304</v>
      </c>
      <c r="E65" s="287" t="s">
        <v>171</v>
      </c>
      <c r="F65" s="305">
        <v>141000</v>
      </c>
      <c r="G65" s="287">
        <v>1</v>
      </c>
      <c r="H65" s="287" t="s">
        <v>197</v>
      </c>
      <c r="I65" s="287" t="s">
        <v>234</v>
      </c>
      <c r="J65" s="287" t="s">
        <v>199</v>
      </c>
      <c r="K65" s="287" t="s">
        <v>200</v>
      </c>
      <c r="L65" s="287" t="s">
        <v>732</v>
      </c>
      <c r="M65" s="287" t="s">
        <v>635</v>
      </c>
      <c r="P65" s="306">
        <v>45519</v>
      </c>
      <c r="S65" s="287">
        <v>11.2</v>
      </c>
      <c r="T65" s="287">
        <v>1.68</v>
      </c>
      <c r="U65" s="287">
        <v>12.88</v>
      </c>
      <c r="V65" s="287" t="s">
        <v>202</v>
      </c>
      <c r="W65" s="287" t="s">
        <v>382</v>
      </c>
      <c r="X65" s="287" t="s">
        <v>203</v>
      </c>
      <c r="Y65" s="287" t="s">
        <v>383</v>
      </c>
      <c r="Z65" s="287" t="s">
        <v>246</v>
      </c>
      <c r="AB65" s="284"/>
      <c r="AC65" s="284"/>
      <c r="AD65" s="284"/>
      <c r="AE65" s="284"/>
      <c r="AF65" s="284"/>
    </row>
    <row r="66" spans="1:32" s="287" customFormat="1" ht="12.5" hidden="1" x14ac:dyDescent="0.25">
      <c r="A66" s="304">
        <v>45505</v>
      </c>
      <c r="B66" s="287" t="s">
        <v>588</v>
      </c>
      <c r="C66" s="287">
        <v>11652087</v>
      </c>
      <c r="D66" s="287" t="s">
        <v>304</v>
      </c>
      <c r="E66" s="287" t="s">
        <v>171</v>
      </c>
      <c r="F66" s="305">
        <v>141000</v>
      </c>
      <c r="G66" s="287">
        <v>1</v>
      </c>
      <c r="H66" s="287" t="s">
        <v>197</v>
      </c>
      <c r="I66" s="287" t="s">
        <v>240</v>
      </c>
      <c r="J66" s="287" t="s">
        <v>393</v>
      </c>
      <c r="K66" s="287" t="s">
        <v>240</v>
      </c>
      <c r="L66" s="287" t="s">
        <v>732</v>
      </c>
      <c r="M66" s="287" t="s">
        <v>635</v>
      </c>
      <c r="O66" s="287">
        <v>1</v>
      </c>
      <c r="P66" s="306">
        <v>45519</v>
      </c>
      <c r="Q66" s="287" t="s">
        <v>251</v>
      </c>
      <c r="R66" s="287" t="s">
        <v>251</v>
      </c>
      <c r="S66" s="287">
        <v>146.09</v>
      </c>
      <c r="T66" s="287">
        <v>21.91</v>
      </c>
      <c r="U66" s="287">
        <v>168</v>
      </c>
      <c r="V66" s="287" t="s">
        <v>202</v>
      </c>
      <c r="W66" s="287" t="s">
        <v>382</v>
      </c>
      <c r="X66" s="287" t="s">
        <v>203</v>
      </c>
      <c r="Y66" s="287" t="s">
        <v>383</v>
      </c>
      <c r="Z66" s="287" t="s">
        <v>246</v>
      </c>
      <c r="AB66" s="284"/>
      <c r="AC66" s="284"/>
      <c r="AD66" s="284"/>
      <c r="AE66" s="284"/>
      <c r="AF66" s="284"/>
    </row>
    <row r="67" spans="1:32" s="287" customFormat="1" ht="12.5" hidden="1" x14ac:dyDescent="0.25">
      <c r="A67" s="304">
        <v>45505</v>
      </c>
      <c r="B67" s="287" t="s">
        <v>588</v>
      </c>
      <c r="C67" s="287">
        <v>11652087</v>
      </c>
      <c r="D67" s="287" t="s">
        <v>304</v>
      </c>
      <c r="E67" s="287" t="s">
        <v>171</v>
      </c>
      <c r="F67" s="305">
        <v>141000</v>
      </c>
      <c r="G67" s="287">
        <v>1</v>
      </c>
      <c r="H67" s="287" t="s">
        <v>197</v>
      </c>
      <c r="I67" s="287" t="s">
        <v>222</v>
      </c>
      <c r="J67" s="287" t="s">
        <v>199</v>
      </c>
      <c r="K67" s="287" t="s">
        <v>200</v>
      </c>
      <c r="L67" s="287" t="s">
        <v>732</v>
      </c>
      <c r="M67" s="287" t="s">
        <v>635</v>
      </c>
      <c r="P67" s="306">
        <v>45519</v>
      </c>
      <c r="S67" s="287">
        <v>8.1999999999999993</v>
      </c>
      <c r="T67" s="287">
        <v>1.23</v>
      </c>
      <c r="U67" s="287">
        <v>9.43</v>
      </c>
      <c r="V67" s="287" t="s">
        <v>202</v>
      </c>
      <c r="W67" s="287" t="s">
        <v>382</v>
      </c>
      <c r="X67" s="287" t="s">
        <v>203</v>
      </c>
      <c r="Y67" s="287" t="s">
        <v>383</v>
      </c>
      <c r="Z67" s="287" t="s">
        <v>246</v>
      </c>
      <c r="AB67" s="284"/>
      <c r="AC67" s="284"/>
      <c r="AD67" s="284"/>
      <c r="AE67" s="284"/>
      <c r="AF67" s="284"/>
    </row>
    <row r="68" spans="1:32" s="287" customFormat="1" ht="12.5" hidden="1" x14ac:dyDescent="0.25">
      <c r="A68" s="304">
        <v>45505</v>
      </c>
      <c r="B68" s="287" t="s">
        <v>588</v>
      </c>
      <c r="C68" s="287">
        <v>11622449</v>
      </c>
      <c r="D68" s="287" t="s">
        <v>304</v>
      </c>
      <c r="E68" s="287" t="s">
        <v>171</v>
      </c>
      <c r="F68" s="305">
        <v>141000</v>
      </c>
      <c r="G68" s="287">
        <v>1</v>
      </c>
      <c r="H68" s="287" t="s">
        <v>197</v>
      </c>
      <c r="I68" s="287" t="s">
        <v>234</v>
      </c>
      <c r="J68" s="287" t="s">
        <v>199</v>
      </c>
      <c r="K68" s="287" t="s">
        <v>200</v>
      </c>
      <c r="L68" s="287" t="s">
        <v>733</v>
      </c>
      <c r="M68" s="287" t="s">
        <v>734</v>
      </c>
      <c r="P68" s="306">
        <v>45531</v>
      </c>
      <c r="S68" s="287">
        <v>11.2</v>
      </c>
      <c r="T68" s="287">
        <v>1.68</v>
      </c>
      <c r="U68" s="287">
        <v>12.88</v>
      </c>
      <c r="V68" s="287" t="s">
        <v>202</v>
      </c>
      <c r="W68" s="287" t="s">
        <v>386</v>
      </c>
      <c r="X68" s="287" t="s">
        <v>203</v>
      </c>
      <c r="Y68" s="287" t="s">
        <v>391</v>
      </c>
      <c r="Z68" s="287" t="s">
        <v>197</v>
      </c>
      <c r="AB68" s="284"/>
      <c r="AC68" s="284"/>
      <c r="AD68" s="284"/>
      <c r="AE68" s="284"/>
      <c r="AF68" s="284"/>
    </row>
    <row r="69" spans="1:32" s="287" customFormat="1" ht="12.5" hidden="1" x14ac:dyDescent="0.25">
      <c r="A69" s="304">
        <v>45505</v>
      </c>
      <c r="B69" s="287" t="s">
        <v>588</v>
      </c>
      <c r="C69" s="287">
        <v>11622449</v>
      </c>
      <c r="D69" s="287" t="s">
        <v>304</v>
      </c>
      <c r="E69" s="287" t="s">
        <v>171</v>
      </c>
      <c r="F69" s="305">
        <v>141000</v>
      </c>
      <c r="G69" s="287">
        <v>1</v>
      </c>
      <c r="H69" s="287" t="s">
        <v>197</v>
      </c>
      <c r="I69" s="287" t="s">
        <v>392</v>
      </c>
      <c r="J69" s="287" t="s">
        <v>229</v>
      </c>
      <c r="K69" s="287" t="s">
        <v>230</v>
      </c>
      <c r="L69" s="287" t="s">
        <v>733</v>
      </c>
      <c r="M69" s="287" t="s">
        <v>734</v>
      </c>
      <c r="P69" s="306">
        <v>45531</v>
      </c>
      <c r="Q69" s="287" t="s">
        <v>231</v>
      </c>
      <c r="R69" s="287" t="s">
        <v>232</v>
      </c>
      <c r="S69" s="287">
        <v>237.01</v>
      </c>
      <c r="T69" s="287">
        <v>35.549999999999997</v>
      </c>
      <c r="U69" s="287">
        <v>272.56</v>
      </c>
      <c r="V69" s="287" t="s">
        <v>202</v>
      </c>
      <c r="W69" s="287" t="s">
        <v>386</v>
      </c>
      <c r="X69" s="287" t="s">
        <v>203</v>
      </c>
      <c r="Y69" s="287" t="s">
        <v>391</v>
      </c>
      <c r="Z69" s="287" t="s">
        <v>197</v>
      </c>
      <c r="AB69" s="284"/>
      <c r="AC69" s="284"/>
      <c r="AD69" s="284"/>
      <c r="AE69" s="284"/>
      <c r="AF69" s="284"/>
    </row>
    <row r="70" spans="1:32" s="287" customFormat="1" ht="12.5" x14ac:dyDescent="0.25">
      <c r="A70" s="304">
        <v>45536</v>
      </c>
      <c r="B70" s="287" t="s">
        <v>619</v>
      </c>
      <c r="C70" s="284">
        <v>11622449</v>
      </c>
      <c r="D70" s="284" t="s">
        <v>436</v>
      </c>
      <c r="E70" s="284" t="s">
        <v>171</v>
      </c>
      <c r="F70" s="285">
        <v>141000</v>
      </c>
      <c r="G70" s="284">
        <v>1</v>
      </c>
      <c r="H70" s="284" t="s">
        <v>197</v>
      </c>
      <c r="I70" s="284" t="s">
        <v>384</v>
      </c>
      <c r="J70" s="284" t="s">
        <v>460</v>
      </c>
      <c r="K70" s="284" t="s">
        <v>240</v>
      </c>
      <c r="L70" s="287" t="s">
        <v>733</v>
      </c>
      <c r="M70" s="287" t="s">
        <v>734</v>
      </c>
      <c r="N70" s="284"/>
      <c r="O70" s="284">
        <v>2</v>
      </c>
      <c r="P70" s="286">
        <v>45531</v>
      </c>
      <c r="Q70" s="284" t="s">
        <v>251</v>
      </c>
      <c r="R70" s="284" t="s">
        <v>251</v>
      </c>
      <c r="S70" s="284">
        <v>12.17</v>
      </c>
      <c r="T70" s="284">
        <v>1.83</v>
      </c>
      <c r="U70" s="284">
        <v>14</v>
      </c>
      <c r="V70" s="284" t="s">
        <v>202</v>
      </c>
      <c r="W70" s="284" t="s">
        <v>386</v>
      </c>
      <c r="X70" s="284" t="s">
        <v>203</v>
      </c>
      <c r="Y70" s="284" t="s">
        <v>391</v>
      </c>
      <c r="Z70" s="284" t="s">
        <v>197</v>
      </c>
      <c r="AA70" s="284"/>
      <c r="AB70" s="284"/>
      <c r="AC70" s="284"/>
      <c r="AD70" s="284"/>
      <c r="AE70" s="284"/>
      <c r="AF70" s="284"/>
    </row>
    <row r="71" spans="1:32" s="287" customFormat="1" ht="12.5" hidden="1" x14ac:dyDescent="0.25">
      <c r="A71" s="304">
        <v>45536</v>
      </c>
      <c r="B71" s="287" t="s">
        <v>619</v>
      </c>
      <c r="C71" s="284">
        <v>11622449</v>
      </c>
      <c r="D71" s="284" t="s">
        <v>436</v>
      </c>
      <c r="E71" s="284" t="s">
        <v>171</v>
      </c>
      <c r="F71" s="285">
        <v>141000</v>
      </c>
      <c r="G71" s="284">
        <v>1</v>
      </c>
      <c r="H71" s="284" t="s">
        <v>197</v>
      </c>
      <c r="I71" s="284" t="s">
        <v>222</v>
      </c>
      <c r="J71" s="284" t="s">
        <v>199</v>
      </c>
      <c r="K71" s="284" t="s">
        <v>200</v>
      </c>
      <c r="L71" s="287" t="s">
        <v>733</v>
      </c>
      <c r="M71" s="287" t="s">
        <v>734</v>
      </c>
      <c r="N71" s="284"/>
      <c r="O71" s="284"/>
      <c r="P71" s="286">
        <v>45531</v>
      </c>
      <c r="Q71" s="284"/>
      <c r="R71" s="284"/>
      <c r="S71" s="284">
        <v>8.1999999999999993</v>
      </c>
      <c r="T71" s="284">
        <v>1.23</v>
      </c>
      <c r="U71" s="284">
        <v>9.43</v>
      </c>
      <c r="V71" s="284" t="s">
        <v>202</v>
      </c>
      <c r="W71" s="284" t="s">
        <v>386</v>
      </c>
      <c r="X71" s="284" t="s">
        <v>203</v>
      </c>
      <c r="Y71" s="284" t="s">
        <v>391</v>
      </c>
      <c r="Z71" s="284" t="s">
        <v>197</v>
      </c>
      <c r="AA71" s="284"/>
      <c r="AB71" s="284"/>
      <c r="AC71" s="284"/>
      <c r="AD71" s="284"/>
      <c r="AE71" s="284"/>
      <c r="AF71" s="284"/>
    </row>
    <row r="72" spans="1:32" s="287" customFormat="1" ht="12.5" hidden="1" x14ac:dyDescent="0.25">
      <c r="A72" s="304">
        <v>45536</v>
      </c>
      <c r="B72" s="287" t="s">
        <v>619</v>
      </c>
      <c r="C72" s="284">
        <v>11622449</v>
      </c>
      <c r="D72" s="284" t="s">
        <v>436</v>
      </c>
      <c r="E72" s="284" t="s">
        <v>171</v>
      </c>
      <c r="F72" s="285">
        <v>141000</v>
      </c>
      <c r="G72" s="284">
        <v>1</v>
      </c>
      <c r="H72" s="284" t="s">
        <v>197</v>
      </c>
      <c r="I72" s="284" t="s">
        <v>240</v>
      </c>
      <c r="J72" s="284" t="s">
        <v>460</v>
      </c>
      <c r="K72" s="284" t="s">
        <v>240</v>
      </c>
      <c r="L72" s="287" t="s">
        <v>733</v>
      </c>
      <c r="M72" s="287" t="s">
        <v>734</v>
      </c>
      <c r="N72" s="284"/>
      <c r="O72" s="284">
        <v>2</v>
      </c>
      <c r="P72" s="286">
        <v>45531</v>
      </c>
      <c r="Q72" s="284" t="s">
        <v>251</v>
      </c>
      <c r="R72" s="284" t="s">
        <v>251</v>
      </c>
      <c r="S72" s="284">
        <v>368.09</v>
      </c>
      <c r="T72" s="284">
        <v>55.21</v>
      </c>
      <c r="U72" s="284">
        <v>423.3</v>
      </c>
      <c r="V72" s="284" t="s">
        <v>202</v>
      </c>
      <c r="W72" s="284" t="s">
        <v>386</v>
      </c>
      <c r="X72" s="284" t="s">
        <v>203</v>
      </c>
      <c r="Y72" s="284" t="s">
        <v>391</v>
      </c>
      <c r="Z72" s="284" t="s">
        <v>197</v>
      </c>
      <c r="AA72" s="284"/>
      <c r="AB72" s="284"/>
      <c r="AC72" s="284"/>
      <c r="AD72" s="284"/>
      <c r="AE72" s="284"/>
      <c r="AF72" s="284"/>
    </row>
    <row r="73" spans="1:32" s="287" customFormat="1" ht="12.5" x14ac:dyDescent="0.25">
      <c r="A73" s="304">
        <v>45536</v>
      </c>
      <c r="B73" s="287" t="s">
        <v>619</v>
      </c>
      <c r="C73" s="284">
        <v>11622449</v>
      </c>
      <c r="D73" s="284" t="s">
        <v>436</v>
      </c>
      <c r="E73" s="284" t="s">
        <v>171</v>
      </c>
      <c r="F73" s="285">
        <v>141000</v>
      </c>
      <c r="G73" s="284">
        <v>1</v>
      </c>
      <c r="H73" s="284" t="s">
        <v>197</v>
      </c>
      <c r="I73" s="284" t="s">
        <v>395</v>
      </c>
      <c r="J73" s="284" t="s">
        <v>460</v>
      </c>
      <c r="K73" s="284" t="s">
        <v>240</v>
      </c>
      <c r="L73" s="287" t="s">
        <v>733</v>
      </c>
      <c r="M73" s="287" t="s">
        <v>734</v>
      </c>
      <c r="N73" s="284"/>
      <c r="O73" s="284">
        <v>2</v>
      </c>
      <c r="P73" s="286">
        <v>45531</v>
      </c>
      <c r="Q73" s="284" t="s">
        <v>251</v>
      </c>
      <c r="R73" s="284" t="s">
        <v>251</v>
      </c>
      <c r="S73" s="284">
        <v>64.349999999999994</v>
      </c>
      <c r="T73" s="284">
        <v>9.65</v>
      </c>
      <c r="U73" s="284">
        <v>74</v>
      </c>
      <c r="V73" s="284" t="s">
        <v>202</v>
      </c>
      <c r="W73" s="284" t="s">
        <v>386</v>
      </c>
      <c r="X73" s="284" t="s">
        <v>203</v>
      </c>
      <c r="Y73" s="284" t="s">
        <v>391</v>
      </c>
      <c r="Z73" s="284" t="s">
        <v>197</v>
      </c>
      <c r="AA73" s="284"/>
      <c r="AB73" s="284"/>
      <c r="AC73" s="284"/>
      <c r="AD73" s="284"/>
      <c r="AE73" s="284"/>
      <c r="AF73" s="284"/>
    </row>
    <row r="74" spans="1:32" s="287" customFormat="1" ht="12.5" hidden="1" x14ac:dyDescent="0.25">
      <c r="A74" s="304">
        <v>45566</v>
      </c>
      <c r="B74" s="287" t="s">
        <v>609</v>
      </c>
      <c r="C74" s="281">
        <v>11622449</v>
      </c>
      <c r="D74" s="282" t="s">
        <v>490</v>
      </c>
      <c r="E74" s="282" t="s">
        <v>171</v>
      </c>
      <c r="F74" s="281">
        <v>141000</v>
      </c>
      <c r="G74" s="282">
        <v>1</v>
      </c>
      <c r="H74" s="282" t="s">
        <v>197</v>
      </c>
      <c r="I74" s="282">
        <v>5495382898</v>
      </c>
      <c r="J74" s="282" t="s">
        <v>229</v>
      </c>
      <c r="K74" s="282" t="s">
        <v>230</v>
      </c>
      <c r="L74" s="287" t="s">
        <v>733</v>
      </c>
      <c r="M74" s="287" t="s">
        <v>734</v>
      </c>
      <c r="N74" s="282"/>
      <c r="O74" s="282"/>
      <c r="P74" s="283">
        <v>45531</v>
      </c>
      <c r="Q74" s="282" t="s">
        <v>231</v>
      </c>
      <c r="R74" s="282" t="s">
        <v>232</v>
      </c>
      <c r="S74" s="282">
        <v>-354.25</v>
      </c>
      <c r="T74" s="282">
        <v>-53.14</v>
      </c>
      <c r="U74" s="282">
        <v>-407.39</v>
      </c>
      <c r="V74" s="282" t="s">
        <v>202</v>
      </c>
      <c r="W74" s="282" t="s">
        <v>386</v>
      </c>
      <c r="X74" s="282" t="s">
        <v>203</v>
      </c>
      <c r="Y74" s="282" t="s">
        <v>391</v>
      </c>
      <c r="Z74" s="282" t="s">
        <v>197</v>
      </c>
      <c r="AA74" s="282"/>
      <c r="AB74" s="284"/>
      <c r="AC74" s="284"/>
      <c r="AD74" s="284"/>
      <c r="AE74" s="284"/>
      <c r="AF74" s="284"/>
    </row>
    <row r="75" spans="1:32" s="287" customFormat="1" ht="12.5" hidden="1" x14ac:dyDescent="0.25">
      <c r="A75" s="304">
        <v>45505</v>
      </c>
      <c r="B75" s="287" t="s">
        <v>588</v>
      </c>
      <c r="C75" s="287">
        <v>11659093</v>
      </c>
      <c r="D75" s="287" t="s">
        <v>304</v>
      </c>
      <c r="E75" s="287" t="s">
        <v>171</v>
      </c>
      <c r="F75" s="305">
        <v>141000</v>
      </c>
      <c r="G75" s="287">
        <v>1</v>
      </c>
      <c r="H75" s="287" t="s">
        <v>197</v>
      </c>
      <c r="I75" s="287" t="s">
        <v>256</v>
      </c>
      <c r="J75" s="287" t="s">
        <v>199</v>
      </c>
      <c r="K75" s="287" t="s">
        <v>200</v>
      </c>
      <c r="L75" s="287" t="s">
        <v>735</v>
      </c>
      <c r="M75" s="287" t="s">
        <v>70</v>
      </c>
      <c r="P75" s="306">
        <v>45540</v>
      </c>
      <c r="S75" s="287">
        <v>6.55</v>
      </c>
      <c r="T75" s="287">
        <v>0.98</v>
      </c>
      <c r="U75" s="287">
        <v>7.53</v>
      </c>
      <c r="V75" s="287" t="s">
        <v>202</v>
      </c>
      <c r="W75" s="287" t="s">
        <v>382</v>
      </c>
      <c r="X75" s="287" t="s">
        <v>203</v>
      </c>
      <c r="Y75" s="287" t="s">
        <v>394</v>
      </c>
      <c r="Z75" s="287" t="s">
        <v>246</v>
      </c>
      <c r="AB75" s="284"/>
      <c r="AC75" s="284"/>
      <c r="AD75" s="284"/>
      <c r="AE75" s="284"/>
      <c r="AF75" s="284"/>
    </row>
    <row r="76" spans="1:32" s="287" customFormat="1" ht="12.5" hidden="1" x14ac:dyDescent="0.25">
      <c r="A76" s="304">
        <v>45536</v>
      </c>
      <c r="B76" s="287" t="s">
        <v>619</v>
      </c>
      <c r="C76" s="284">
        <v>11659093</v>
      </c>
      <c r="D76" s="284" t="s">
        <v>436</v>
      </c>
      <c r="E76" s="284" t="s">
        <v>171</v>
      </c>
      <c r="F76" s="285">
        <v>141000</v>
      </c>
      <c r="G76" s="284">
        <v>1</v>
      </c>
      <c r="H76" s="284" t="s">
        <v>197</v>
      </c>
      <c r="I76" s="284" t="s">
        <v>260</v>
      </c>
      <c r="J76" s="284" t="s">
        <v>207</v>
      </c>
      <c r="K76" s="284" t="s">
        <v>169</v>
      </c>
      <c r="L76" s="287" t="s">
        <v>735</v>
      </c>
      <c r="M76" s="287" t="s">
        <v>70</v>
      </c>
      <c r="N76" s="284">
        <v>2</v>
      </c>
      <c r="O76" s="284"/>
      <c r="P76" s="286">
        <v>45540</v>
      </c>
      <c r="Q76" s="284" t="s">
        <v>251</v>
      </c>
      <c r="R76" s="284" t="s">
        <v>251</v>
      </c>
      <c r="S76" s="284">
        <v>85.35</v>
      </c>
      <c r="T76" s="284">
        <v>12.8</v>
      </c>
      <c r="U76" s="284">
        <v>98.15</v>
      </c>
      <c r="V76" s="284" t="s">
        <v>202</v>
      </c>
      <c r="W76" s="284" t="s">
        <v>382</v>
      </c>
      <c r="X76" s="284" t="s">
        <v>203</v>
      </c>
      <c r="Y76" s="284" t="s">
        <v>394</v>
      </c>
      <c r="Z76" s="284" t="s">
        <v>246</v>
      </c>
      <c r="AA76" s="284"/>
      <c r="AB76" s="284"/>
      <c r="AC76" s="284"/>
      <c r="AD76" s="284"/>
      <c r="AE76" s="284"/>
      <c r="AF76" s="284"/>
    </row>
    <row r="77" spans="1:32" s="287" customFormat="1" ht="12.5" hidden="1" x14ac:dyDescent="0.25">
      <c r="A77" s="304">
        <v>45536</v>
      </c>
      <c r="B77" s="287" t="s">
        <v>619</v>
      </c>
      <c r="C77" s="284">
        <v>11659093</v>
      </c>
      <c r="D77" s="284" t="s">
        <v>436</v>
      </c>
      <c r="E77" s="284" t="s">
        <v>171</v>
      </c>
      <c r="F77" s="285">
        <v>141000</v>
      </c>
      <c r="G77" s="284">
        <v>1</v>
      </c>
      <c r="H77" s="284" t="s">
        <v>197</v>
      </c>
      <c r="I77" s="284" t="s">
        <v>222</v>
      </c>
      <c r="J77" s="284" t="s">
        <v>199</v>
      </c>
      <c r="K77" s="284" t="s">
        <v>200</v>
      </c>
      <c r="L77" s="287" t="s">
        <v>735</v>
      </c>
      <c r="M77" s="287" t="s">
        <v>70</v>
      </c>
      <c r="N77" s="284"/>
      <c r="O77" s="284"/>
      <c r="P77" s="286">
        <v>45540</v>
      </c>
      <c r="Q77" s="284"/>
      <c r="R77" s="284"/>
      <c r="S77" s="284">
        <v>8.1999999999999993</v>
      </c>
      <c r="T77" s="284">
        <v>1.23</v>
      </c>
      <c r="U77" s="284">
        <v>9.43</v>
      </c>
      <c r="V77" s="284" t="s">
        <v>202</v>
      </c>
      <c r="W77" s="284" t="s">
        <v>382</v>
      </c>
      <c r="X77" s="284" t="s">
        <v>203</v>
      </c>
      <c r="Y77" s="284" t="s">
        <v>394</v>
      </c>
      <c r="Z77" s="284" t="s">
        <v>246</v>
      </c>
      <c r="AA77" s="284"/>
      <c r="AB77" s="284"/>
      <c r="AC77" s="284"/>
      <c r="AD77" s="284"/>
      <c r="AE77" s="284"/>
      <c r="AF77" s="284"/>
    </row>
    <row r="78" spans="1:32" s="287" customFormat="1" ht="12.5" hidden="1" x14ac:dyDescent="0.25">
      <c r="A78" s="304">
        <v>45536</v>
      </c>
      <c r="B78" s="287" t="s">
        <v>619</v>
      </c>
      <c r="C78" s="284">
        <v>11659093</v>
      </c>
      <c r="D78" s="284" t="s">
        <v>436</v>
      </c>
      <c r="E78" s="284" t="s">
        <v>171</v>
      </c>
      <c r="F78" s="285">
        <v>141000</v>
      </c>
      <c r="G78" s="284">
        <v>1</v>
      </c>
      <c r="H78" s="284" t="s">
        <v>197</v>
      </c>
      <c r="I78" s="284" t="s">
        <v>206</v>
      </c>
      <c r="J78" s="284" t="s">
        <v>207</v>
      </c>
      <c r="K78" s="284" t="s">
        <v>169</v>
      </c>
      <c r="L78" s="287" t="s">
        <v>735</v>
      </c>
      <c r="M78" s="287" t="s">
        <v>70</v>
      </c>
      <c r="N78" s="284">
        <v>2</v>
      </c>
      <c r="O78" s="284"/>
      <c r="P78" s="286">
        <v>45540</v>
      </c>
      <c r="Q78" s="284" t="s">
        <v>251</v>
      </c>
      <c r="R78" s="284" t="s">
        <v>251</v>
      </c>
      <c r="S78" s="284">
        <v>88.5</v>
      </c>
      <c r="T78" s="284">
        <v>13.28</v>
      </c>
      <c r="U78" s="284">
        <v>101.78</v>
      </c>
      <c r="V78" s="284" t="s">
        <v>202</v>
      </c>
      <c r="W78" s="284" t="s">
        <v>382</v>
      </c>
      <c r="X78" s="284" t="s">
        <v>203</v>
      </c>
      <c r="Y78" s="284" t="s">
        <v>394</v>
      </c>
      <c r="Z78" s="284" t="s">
        <v>246</v>
      </c>
      <c r="AA78" s="284"/>
      <c r="AB78" s="284"/>
      <c r="AC78" s="284"/>
      <c r="AD78" s="284"/>
      <c r="AE78" s="284"/>
      <c r="AF78" s="284"/>
    </row>
    <row r="79" spans="1:32" s="287" customFormat="1" ht="12.5" hidden="1" x14ac:dyDescent="0.25">
      <c r="A79" s="304">
        <v>45536</v>
      </c>
      <c r="B79" s="287" t="s">
        <v>619</v>
      </c>
      <c r="C79" s="284">
        <v>11659093</v>
      </c>
      <c r="D79" s="284" t="s">
        <v>436</v>
      </c>
      <c r="E79" s="284" t="s">
        <v>171</v>
      </c>
      <c r="F79" s="285">
        <v>141000</v>
      </c>
      <c r="G79" s="284">
        <v>1</v>
      </c>
      <c r="H79" s="284" t="s">
        <v>197</v>
      </c>
      <c r="I79" s="284" t="s">
        <v>211</v>
      </c>
      <c r="J79" s="284" t="s">
        <v>207</v>
      </c>
      <c r="K79" s="284" t="s">
        <v>169</v>
      </c>
      <c r="L79" s="287" t="s">
        <v>735</v>
      </c>
      <c r="M79" s="287" t="s">
        <v>70</v>
      </c>
      <c r="N79" s="284">
        <v>2</v>
      </c>
      <c r="O79" s="284"/>
      <c r="P79" s="286">
        <v>45540</v>
      </c>
      <c r="Q79" s="284" t="s">
        <v>251</v>
      </c>
      <c r="R79" s="284" t="s">
        <v>251</v>
      </c>
      <c r="S79" s="284">
        <v>1.32</v>
      </c>
      <c r="T79" s="284">
        <v>0.2</v>
      </c>
      <c r="U79" s="284">
        <v>1.52</v>
      </c>
      <c r="V79" s="284" t="s">
        <v>202</v>
      </c>
      <c r="W79" s="284" t="s">
        <v>382</v>
      </c>
      <c r="X79" s="284" t="s">
        <v>203</v>
      </c>
      <c r="Y79" s="284" t="s">
        <v>394</v>
      </c>
      <c r="Z79" s="284" t="s">
        <v>246</v>
      </c>
      <c r="AA79" s="284"/>
      <c r="AB79" s="284"/>
      <c r="AC79" s="284"/>
      <c r="AD79" s="284"/>
      <c r="AE79" s="284"/>
      <c r="AF79" s="284"/>
    </row>
    <row r="80" spans="1:32" s="287" customFormat="1" ht="12.5" hidden="1" x14ac:dyDescent="0.25">
      <c r="A80" s="304">
        <v>45505</v>
      </c>
      <c r="B80" s="287" t="s">
        <v>588</v>
      </c>
      <c r="C80" s="287">
        <v>11654818</v>
      </c>
      <c r="D80" s="287" t="s">
        <v>396</v>
      </c>
      <c r="E80" s="287" t="s">
        <v>171</v>
      </c>
      <c r="F80" s="305">
        <v>141000</v>
      </c>
      <c r="G80" s="287">
        <v>1</v>
      </c>
      <c r="H80" s="287" t="s">
        <v>397</v>
      </c>
      <c r="I80" s="287" t="s">
        <v>398</v>
      </c>
      <c r="J80" s="287" t="s">
        <v>199</v>
      </c>
      <c r="K80" s="287" t="s">
        <v>200</v>
      </c>
      <c r="L80" s="287" t="s">
        <v>735</v>
      </c>
      <c r="M80" s="287" t="s">
        <v>70</v>
      </c>
      <c r="P80" s="306">
        <v>45542</v>
      </c>
      <c r="Q80" s="287" t="s">
        <v>399</v>
      </c>
      <c r="S80" s="287">
        <v>56</v>
      </c>
      <c r="T80" s="287">
        <v>0</v>
      </c>
      <c r="U80" s="287">
        <v>56</v>
      </c>
      <c r="V80" s="287" t="s">
        <v>202</v>
      </c>
      <c r="W80" s="308" t="s">
        <v>400</v>
      </c>
      <c r="X80" s="287" t="s">
        <v>401</v>
      </c>
      <c r="Y80" s="287" t="s">
        <v>402</v>
      </c>
      <c r="Z80" s="287" t="s">
        <v>403</v>
      </c>
      <c r="AB80" s="284"/>
      <c r="AC80" s="284"/>
      <c r="AD80" s="284"/>
      <c r="AE80" s="284"/>
      <c r="AF80" s="284"/>
    </row>
    <row r="81" spans="1:32" s="287" customFormat="1" ht="12.5" hidden="1" x14ac:dyDescent="0.25">
      <c r="A81" s="304">
        <v>45505</v>
      </c>
      <c r="B81" s="287" t="s">
        <v>588</v>
      </c>
      <c r="C81" s="287">
        <v>11654818</v>
      </c>
      <c r="D81" s="287" t="s">
        <v>396</v>
      </c>
      <c r="E81" s="287" t="s">
        <v>171</v>
      </c>
      <c r="F81" s="305">
        <v>141000</v>
      </c>
      <c r="G81" s="287">
        <v>1</v>
      </c>
      <c r="H81" s="287" t="s">
        <v>397</v>
      </c>
      <c r="I81" s="287" t="s">
        <v>404</v>
      </c>
      <c r="J81" s="287" t="s">
        <v>199</v>
      </c>
      <c r="K81" s="287" t="s">
        <v>200</v>
      </c>
      <c r="L81" s="287" t="s">
        <v>735</v>
      </c>
      <c r="M81" s="287" t="s">
        <v>70</v>
      </c>
      <c r="P81" s="306">
        <v>45542</v>
      </c>
      <c r="Q81" s="287" t="s">
        <v>399</v>
      </c>
      <c r="S81" s="287">
        <v>151.55000000000001</v>
      </c>
      <c r="T81" s="287">
        <v>0</v>
      </c>
      <c r="U81" s="287">
        <v>151.55000000000001</v>
      </c>
      <c r="V81" s="287" t="s">
        <v>202</v>
      </c>
      <c r="W81" s="308" t="s">
        <v>400</v>
      </c>
      <c r="X81" s="287" t="s">
        <v>401</v>
      </c>
      <c r="Y81" s="287" t="s">
        <v>402</v>
      </c>
      <c r="Z81" s="287" t="s">
        <v>403</v>
      </c>
      <c r="AB81" s="284"/>
      <c r="AC81" s="284"/>
      <c r="AD81" s="284"/>
      <c r="AE81" s="284"/>
      <c r="AF81" s="284"/>
    </row>
    <row r="82" spans="1:32" s="287" customFormat="1" ht="12.5" hidden="1" x14ac:dyDescent="0.25">
      <c r="A82" s="304">
        <v>45505</v>
      </c>
      <c r="B82" s="287" t="s">
        <v>588</v>
      </c>
      <c r="C82" s="287">
        <v>11654818</v>
      </c>
      <c r="D82" s="287" t="s">
        <v>396</v>
      </c>
      <c r="E82" s="287" t="s">
        <v>171</v>
      </c>
      <c r="F82" s="305">
        <v>141000</v>
      </c>
      <c r="G82" s="287">
        <v>1</v>
      </c>
      <c r="H82" s="287" t="s">
        <v>397</v>
      </c>
      <c r="I82" s="287" t="s">
        <v>405</v>
      </c>
      <c r="J82" s="287" t="s">
        <v>229</v>
      </c>
      <c r="K82" s="287" t="s">
        <v>230</v>
      </c>
      <c r="L82" s="287" t="s">
        <v>735</v>
      </c>
      <c r="M82" s="287" t="s">
        <v>70</v>
      </c>
      <c r="P82" s="306">
        <v>45542</v>
      </c>
      <c r="Q82" s="287" t="s">
        <v>406</v>
      </c>
      <c r="R82" s="287" t="s">
        <v>407</v>
      </c>
      <c r="S82" s="287">
        <v>7901.85</v>
      </c>
      <c r="T82" s="287">
        <v>0</v>
      </c>
      <c r="U82" s="287">
        <v>7901.85</v>
      </c>
      <c r="V82" s="287" t="s">
        <v>202</v>
      </c>
      <c r="W82" s="308" t="s">
        <v>400</v>
      </c>
      <c r="X82" s="287" t="s">
        <v>401</v>
      </c>
      <c r="Y82" s="287" t="s">
        <v>402</v>
      </c>
      <c r="Z82" s="287" t="s">
        <v>403</v>
      </c>
      <c r="AB82" s="284"/>
      <c r="AC82" s="284"/>
      <c r="AD82" s="284"/>
      <c r="AE82" s="284"/>
      <c r="AF82" s="284"/>
    </row>
    <row r="83" spans="1:32" s="287" customFormat="1" ht="12.5" hidden="1" x14ac:dyDescent="0.25">
      <c r="A83" s="304">
        <v>45536</v>
      </c>
      <c r="B83" s="287" t="s">
        <v>619</v>
      </c>
      <c r="C83" s="284">
        <v>11654818</v>
      </c>
      <c r="D83" s="284" t="s">
        <v>438</v>
      </c>
      <c r="E83" s="284" t="s">
        <v>171</v>
      </c>
      <c r="F83" s="285">
        <v>141000</v>
      </c>
      <c r="G83" s="284">
        <v>1</v>
      </c>
      <c r="H83" s="284" t="s">
        <v>397</v>
      </c>
      <c r="I83" s="284" t="s">
        <v>398</v>
      </c>
      <c r="J83" s="284" t="s">
        <v>199</v>
      </c>
      <c r="K83" s="284" t="s">
        <v>200</v>
      </c>
      <c r="L83" s="287" t="s">
        <v>735</v>
      </c>
      <c r="M83" s="287" t="s">
        <v>70</v>
      </c>
      <c r="N83" s="284"/>
      <c r="O83" s="284"/>
      <c r="P83" s="286">
        <v>45542</v>
      </c>
      <c r="Q83" s="284" t="s">
        <v>399</v>
      </c>
      <c r="R83" s="284"/>
      <c r="S83" s="284">
        <v>56</v>
      </c>
      <c r="T83" s="284">
        <v>0</v>
      </c>
      <c r="U83" s="284">
        <v>56</v>
      </c>
      <c r="V83" s="284" t="s">
        <v>202</v>
      </c>
      <c r="W83" s="284" t="s">
        <v>400</v>
      </c>
      <c r="X83" s="284" t="s">
        <v>401</v>
      </c>
      <c r="Y83" s="284" t="s">
        <v>402</v>
      </c>
      <c r="Z83" s="284" t="s">
        <v>403</v>
      </c>
      <c r="AA83" s="284"/>
      <c r="AB83" s="284"/>
      <c r="AC83" s="284"/>
      <c r="AD83" s="284"/>
      <c r="AE83" s="284"/>
      <c r="AF83" s="284"/>
    </row>
    <row r="84" spans="1:32" s="287" customFormat="1" ht="12.5" hidden="1" x14ac:dyDescent="0.25">
      <c r="A84" s="304">
        <v>45536</v>
      </c>
      <c r="B84" s="287" t="s">
        <v>619</v>
      </c>
      <c r="C84" s="284">
        <v>11654818</v>
      </c>
      <c r="D84" s="284" t="s">
        <v>438</v>
      </c>
      <c r="E84" s="284" t="s">
        <v>171</v>
      </c>
      <c r="F84" s="285">
        <v>141000</v>
      </c>
      <c r="G84" s="284">
        <v>1</v>
      </c>
      <c r="H84" s="284" t="s">
        <v>397</v>
      </c>
      <c r="I84" s="284" t="s">
        <v>474</v>
      </c>
      <c r="J84" s="284" t="s">
        <v>199</v>
      </c>
      <c r="K84" s="284" t="s">
        <v>200</v>
      </c>
      <c r="L84" s="287" t="s">
        <v>735</v>
      </c>
      <c r="M84" s="287" t="s">
        <v>70</v>
      </c>
      <c r="N84" s="284"/>
      <c r="O84" s="284"/>
      <c r="P84" s="286">
        <v>45542</v>
      </c>
      <c r="Q84" s="284" t="s">
        <v>399</v>
      </c>
      <c r="R84" s="284"/>
      <c r="S84" s="284">
        <v>45</v>
      </c>
      <c r="T84" s="284">
        <v>0</v>
      </c>
      <c r="U84" s="284">
        <v>45</v>
      </c>
      <c r="V84" s="284" t="s">
        <v>202</v>
      </c>
      <c r="W84" s="284" t="s">
        <v>400</v>
      </c>
      <c r="X84" s="284" t="s">
        <v>401</v>
      </c>
      <c r="Y84" s="284" t="s">
        <v>402</v>
      </c>
      <c r="Z84" s="284" t="s">
        <v>403</v>
      </c>
      <c r="AA84" s="284"/>
      <c r="AB84" s="284"/>
      <c r="AC84" s="284"/>
      <c r="AD84" s="284"/>
      <c r="AE84" s="284"/>
      <c r="AF84" s="284"/>
    </row>
    <row r="85" spans="1:32" s="287" customFormat="1" ht="12.5" hidden="1" x14ac:dyDescent="0.25">
      <c r="A85" s="304">
        <v>45536</v>
      </c>
      <c r="B85" s="287" t="s">
        <v>619</v>
      </c>
      <c r="C85" s="284">
        <v>11654818</v>
      </c>
      <c r="D85" s="284" t="s">
        <v>438</v>
      </c>
      <c r="E85" s="284" t="s">
        <v>171</v>
      </c>
      <c r="F85" s="285">
        <v>141000</v>
      </c>
      <c r="G85" s="284">
        <v>1</v>
      </c>
      <c r="H85" s="284" t="s">
        <v>397</v>
      </c>
      <c r="I85" s="284" t="s">
        <v>240</v>
      </c>
      <c r="J85" s="284" t="s">
        <v>475</v>
      </c>
      <c r="K85" s="284" t="s">
        <v>240</v>
      </c>
      <c r="L85" s="287" t="s">
        <v>735</v>
      </c>
      <c r="M85" s="287" t="s">
        <v>70</v>
      </c>
      <c r="N85" s="284"/>
      <c r="O85" s="284">
        <v>5</v>
      </c>
      <c r="P85" s="286">
        <v>45542</v>
      </c>
      <c r="Q85" s="284" t="s">
        <v>407</v>
      </c>
      <c r="R85" s="284" t="s">
        <v>407</v>
      </c>
      <c r="S85" s="284">
        <v>2720.95</v>
      </c>
      <c r="T85" s="284">
        <v>0</v>
      </c>
      <c r="U85" s="284">
        <v>2720.95</v>
      </c>
      <c r="V85" s="284" t="s">
        <v>202</v>
      </c>
      <c r="W85" s="284" t="s">
        <v>400</v>
      </c>
      <c r="X85" s="284" t="s">
        <v>401</v>
      </c>
      <c r="Y85" s="284" t="s">
        <v>402</v>
      </c>
      <c r="Z85" s="284" t="s">
        <v>403</v>
      </c>
      <c r="AA85" s="284"/>
      <c r="AB85" s="284"/>
      <c r="AC85" s="284"/>
      <c r="AD85" s="284"/>
      <c r="AE85" s="284"/>
      <c r="AF85" s="284"/>
    </row>
    <row r="86" spans="1:32" s="287" customFormat="1" ht="12.5" hidden="1" x14ac:dyDescent="0.25">
      <c r="A86" s="304">
        <v>45536</v>
      </c>
      <c r="B86" s="287" t="s">
        <v>619</v>
      </c>
      <c r="C86" s="284">
        <v>11654818</v>
      </c>
      <c r="D86" s="284" t="s">
        <v>438</v>
      </c>
      <c r="E86" s="284" t="s">
        <v>171</v>
      </c>
      <c r="F86" s="285">
        <v>141000</v>
      </c>
      <c r="G86" s="284">
        <v>1</v>
      </c>
      <c r="H86" s="284" t="s">
        <v>397</v>
      </c>
      <c r="I86" s="284" t="s">
        <v>476</v>
      </c>
      <c r="J86" s="284" t="s">
        <v>199</v>
      </c>
      <c r="K86" s="284" t="s">
        <v>200</v>
      </c>
      <c r="L86" s="287" t="s">
        <v>735</v>
      </c>
      <c r="M86" s="287" t="s">
        <v>70</v>
      </c>
      <c r="N86" s="284"/>
      <c r="O86" s="284"/>
      <c r="P86" s="286">
        <v>45542</v>
      </c>
      <c r="Q86" s="284" t="s">
        <v>399</v>
      </c>
      <c r="R86" s="284"/>
      <c r="S86" s="284">
        <v>21.28</v>
      </c>
      <c r="T86" s="284">
        <v>0</v>
      </c>
      <c r="U86" s="284">
        <v>21.28</v>
      </c>
      <c r="V86" s="284" t="s">
        <v>202</v>
      </c>
      <c r="W86" s="284" t="s">
        <v>400</v>
      </c>
      <c r="X86" s="284" t="s">
        <v>401</v>
      </c>
      <c r="Y86" s="284" t="s">
        <v>402</v>
      </c>
      <c r="Z86" s="284" t="s">
        <v>403</v>
      </c>
      <c r="AA86" s="284"/>
      <c r="AB86" s="284"/>
      <c r="AC86" s="284"/>
      <c r="AD86" s="284"/>
      <c r="AE86" s="284"/>
      <c r="AF86" s="284"/>
    </row>
    <row r="87" spans="1:32" s="287" customFormat="1" ht="12.5" hidden="1" x14ac:dyDescent="0.25">
      <c r="A87" s="304">
        <v>45536</v>
      </c>
      <c r="B87" s="287" t="s">
        <v>619</v>
      </c>
      <c r="C87" s="284">
        <v>11654818</v>
      </c>
      <c r="D87" s="284" t="s">
        <v>438</v>
      </c>
      <c r="E87" s="284" t="s">
        <v>171</v>
      </c>
      <c r="F87" s="285">
        <v>141000</v>
      </c>
      <c r="G87" s="284">
        <v>1</v>
      </c>
      <c r="H87" s="284" t="s">
        <v>397</v>
      </c>
      <c r="I87" s="284" t="s">
        <v>398</v>
      </c>
      <c r="J87" s="284" t="s">
        <v>199</v>
      </c>
      <c r="K87" s="284" t="s">
        <v>200</v>
      </c>
      <c r="L87" s="287" t="s">
        <v>735</v>
      </c>
      <c r="M87" s="287" t="s">
        <v>70</v>
      </c>
      <c r="N87" s="284"/>
      <c r="O87" s="284"/>
      <c r="P87" s="286">
        <v>45542</v>
      </c>
      <c r="Q87" s="284" t="s">
        <v>399</v>
      </c>
      <c r="R87" s="284"/>
      <c r="S87" s="284">
        <v>56</v>
      </c>
      <c r="T87" s="284">
        <v>0</v>
      </c>
      <c r="U87" s="284">
        <v>56</v>
      </c>
      <c r="V87" s="284" t="s">
        <v>202</v>
      </c>
      <c r="W87" s="284" t="s">
        <v>400</v>
      </c>
      <c r="X87" s="284" t="s">
        <v>401</v>
      </c>
      <c r="Y87" s="284" t="s">
        <v>402</v>
      </c>
      <c r="Z87" s="284" t="s">
        <v>403</v>
      </c>
      <c r="AA87" s="284"/>
      <c r="AB87" s="284"/>
      <c r="AC87" s="284"/>
      <c r="AD87" s="284"/>
      <c r="AE87" s="284"/>
      <c r="AF87" s="284"/>
    </row>
    <row r="88" spans="1:32" s="287" customFormat="1" ht="12.5" hidden="1" x14ac:dyDescent="0.25">
      <c r="A88" s="304">
        <v>45566</v>
      </c>
      <c r="B88" s="287" t="s">
        <v>609</v>
      </c>
      <c r="C88" s="281">
        <v>11654818</v>
      </c>
      <c r="D88" s="282" t="s">
        <v>504</v>
      </c>
      <c r="E88" s="282" t="s">
        <v>171</v>
      </c>
      <c r="F88" s="281">
        <v>141000</v>
      </c>
      <c r="G88" s="282">
        <v>1</v>
      </c>
      <c r="H88" s="282" t="s">
        <v>397</v>
      </c>
      <c r="I88" s="282" t="s">
        <v>505</v>
      </c>
      <c r="J88" s="282" t="s">
        <v>199</v>
      </c>
      <c r="K88" s="282" t="s">
        <v>200</v>
      </c>
      <c r="L88" s="287" t="s">
        <v>735</v>
      </c>
      <c r="M88" s="287" t="s">
        <v>70</v>
      </c>
      <c r="N88" s="282"/>
      <c r="O88" s="282"/>
      <c r="P88" s="283">
        <v>45542</v>
      </c>
      <c r="Q88" s="282" t="s">
        <v>399</v>
      </c>
      <c r="R88" s="282"/>
      <c r="S88" s="282">
        <v>21.28</v>
      </c>
      <c r="T88" s="282">
        <v>0</v>
      </c>
      <c r="U88" s="282">
        <v>21.28</v>
      </c>
      <c r="V88" s="282" t="s">
        <v>202</v>
      </c>
      <c r="W88" s="282" t="s">
        <v>400</v>
      </c>
      <c r="X88" s="282" t="s">
        <v>401</v>
      </c>
      <c r="Y88" s="282" t="s">
        <v>402</v>
      </c>
      <c r="Z88" s="282" t="s">
        <v>403</v>
      </c>
      <c r="AA88" s="282"/>
      <c r="AB88" s="284"/>
      <c r="AC88" s="284"/>
      <c r="AD88" s="284"/>
      <c r="AE88" s="284"/>
      <c r="AF88" s="284"/>
    </row>
    <row r="89" spans="1:32" s="287" customFormat="1" ht="12.5" hidden="1" x14ac:dyDescent="0.25">
      <c r="A89" s="304">
        <v>45566</v>
      </c>
      <c r="B89" s="287" t="s">
        <v>609</v>
      </c>
      <c r="C89" s="281">
        <v>11654818</v>
      </c>
      <c r="D89" s="282" t="s">
        <v>504</v>
      </c>
      <c r="E89" s="282" t="s">
        <v>171</v>
      </c>
      <c r="F89" s="281">
        <v>141000</v>
      </c>
      <c r="G89" s="282">
        <v>1</v>
      </c>
      <c r="H89" s="282" t="s">
        <v>397</v>
      </c>
      <c r="I89" s="282" t="s">
        <v>506</v>
      </c>
      <c r="J89" s="282" t="s">
        <v>199</v>
      </c>
      <c r="K89" s="282" t="s">
        <v>200</v>
      </c>
      <c r="L89" s="287" t="s">
        <v>735</v>
      </c>
      <c r="M89" s="287" t="s">
        <v>70</v>
      </c>
      <c r="N89" s="282"/>
      <c r="O89" s="282"/>
      <c r="P89" s="283">
        <v>45542</v>
      </c>
      <c r="Q89" s="282" t="s">
        <v>399</v>
      </c>
      <c r="R89" s="282"/>
      <c r="S89" s="282">
        <v>45.15</v>
      </c>
      <c r="T89" s="282">
        <v>0</v>
      </c>
      <c r="U89" s="282">
        <v>45.15</v>
      </c>
      <c r="V89" s="282" t="s">
        <v>202</v>
      </c>
      <c r="W89" s="282" t="s">
        <v>400</v>
      </c>
      <c r="X89" s="282" t="s">
        <v>401</v>
      </c>
      <c r="Y89" s="282" t="s">
        <v>402</v>
      </c>
      <c r="Z89" s="282" t="s">
        <v>403</v>
      </c>
      <c r="AA89" s="282"/>
      <c r="AB89" s="284"/>
      <c r="AC89" s="284"/>
      <c r="AD89" s="284"/>
      <c r="AE89" s="284"/>
      <c r="AF89" s="284"/>
    </row>
    <row r="90" spans="1:32" s="287" customFormat="1" ht="12.5" hidden="1" x14ac:dyDescent="0.25">
      <c r="A90" s="304">
        <v>45536</v>
      </c>
      <c r="B90" s="287" t="s">
        <v>619</v>
      </c>
      <c r="C90" s="284">
        <v>11654818</v>
      </c>
      <c r="D90" s="284" t="s">
        <v>438</v>
      </c>
      <c r="E90" s="284" t="s">
        <v>171</v>
      </c>
      <c r="F90" s="285">
        <v>141000</v>
      </c>
      <c r="G90" s="284">
        <v>1</v>
      </c>
      <c r="H90" s="284" t="s">
        <v>397</v>
      </c>
      <c r="I90" s="284" t="s">
        <v>477</v>
      </c>
      <c r="J90" s="284" t="s">
        <v>478</v>
      </c>
      <c r="K90" s="284" t="s">
        <v>479</v>
      </c>
      <c r="L90" s="287" t="s">
        <v>735</v>
      </c>
      <c r="M90" s="287" t="s">
        <v>70</v>
      </c>
      <c r="N90" s="284"/>
      <c r="O90" s="284"/>
      <c r="P90" s="286">
        <v>45543</v>
      </c>
      <c r="Q90" s="284" t="s">
        <v>407</v>
      </c>
      <c r="R90" s="284" t="s">
        <v>407</v>
      </c>
      <c r="S90" s="284">
        <v>270.8</v>
      </c>
      <c r="T90" s="284">
        <v>0</v>
      </c>
      <c r="U90" s="284">
        <v>270.8</v>
      </c>
      <c r="V90" s="284" t="s">
        <v>202</v>
      </c>
      <c r="W90" s="284" t="s">
        <v>400</v>
      </c>
      <c r="X90" s="284" t="s">
        <v>401</v>
      </c>
      <c r="Y90" s="284" t="s">
        <v>402</v>
      </c>
      <c r="Z90" s="284" t="s">
        <v>403</v>
      </c>
      <c r="AA90" s="284"/>
      <c r="AB90" s="284"/>
      <c r="AC90" s="284"/>
      <c r="AD90" s="284"/>
      <c r="AE90" s="284"/>
      <c r="AF90" s="284"/>
    </row>
    <row r="91" spans="1:32" s="287" customFormat="1" ht="12.5" hidden="1" x14ac:dyDescent="0.25">
      <c r="A91" s="304">
        <v>45536</v>
      </c>
      <c r="B91" s="287" t="s">
        <v>619</v>
      </c>
      <c r="C91" s="284">
        <v>11662390</v>
      </c>
      <c r="D91" s="284" t="s">
        <v>436</v>
      </c>
      <c r="E91" s="284" t="s">
        <v>171</v>
      </c>
      <c r="F91" s="285">
        <v>141000</v>
      </c>
      <c r="G91" s="284">
        <v>1</v>
      </c>
      <c r="H91" s="284" t="s">
        <v>197</v>
      </c>
      <c r="I91" s="284" t="s">
        <v>457</v>
      </c>
      <c r="J91" s="284" t="s">
        <v>229</v>
      </c>
      <c r="K91" s="284" t="s">
        <v>230</v>
      </c>
      <c r="L91" s="287" t="s">
        <v>736</v>
      </c>
      <c r="M91" s="284" t="s">
        <v>737</v>
      </c>
      <c r="N91" s="284"/>
      <c r="O91" s="284"/>
      <c r="P91" s="286">
        <v>45558</v>
      </c>
      <c r="Q91" s="284" t="s">
        <v>389</v>
      </c>
      <c r="R91" s="284" t="s">
        <v>231</v>
      </c>
      <c r="S91" s="284">
        <v>223.51</v>
      </c>
      <c r="T91" s="284">
        <v>33.53</v>
      </c>
      <c r="U91" s="284">
        <v>257.04000000000002</v>
      </c>
      <c r="V91" s="284" t="s">
        <v>202</v>
      </c>
      <c r="W91" s="284" t="s">
        <v>382</v>
      </c>
      <c r="X91" s="284" t="s">
        <v>203</v>
      </c>
      <c r="Y91" s="284" t="s">
        <v>458</v>
      </c>
      <c r="Z91" s="284" t="s">
        <v>246</v>
      </c>
      <c r="AA91" s="284"/>
      <c r="AB91" s="284"/>
      <c r="AC91" s="284"/>
      <c r="AD91" s="284"/>
      <c r="AE91" s="284"/>
      <c r="AF91" s="284"/>
    </row>
    <row r="92" spans="1:32" s="287" customFormat="1" ht="12.5" hidden="1" x14ac:dyDescent="0.25">
      <c r="A92" s="304">
        <v>45536</v>
      </c>
      <c r="B92" s="287" t="s">
        <v>619</v>
      </c>
      <c r="C92" s="284">
        <v>11662390</v>
      </c>
      <c r="D92" s="284" t="s">
        <v>436</v>
      </c>
      <c r="E92" s="284" t="s">
        <v>171</v>
      </c>
      <c r="F92" s="285">
        <v>141000</v>
      </c>
      <c r="G92" s="284">
        <v>1</v>
      </c>
      <c r="H92" s="284" t="s">
        <v>197</v>
      </c>
      <c r="I92" s="284" t="s">
        <v>234</v>
      </c>
      <c r="J92" s="284" t="s">
        <v>199</v>
      </c>
      <c r="K92" s="284" t="s">
        <v>200</v>
      </c>
      <c r="L92" s="287" t="s">
        <v>736</v>
      </c>
      <c r="M92" s="284" t="s">
        <v>737</v>
      </c>
      <c r="N92" s="284"/>
      <c r="O92" s="284"/>
      <c r="P92" s="286">
        <v>45558</v>
      </c>
      <c r="Q92" s="284"/>
      <c r="R92" s="284"/>
      <c r="S92" s="284">
        <v>11.2</v>
      </c>
      <c r="T92" s="284">
        <v>1.68</v>
      </c>
      <c r="U92" s="284">
        <v>12.88</v>
      </c>
      <c r="V92" s="284" t="s">
        <v>202</v>
      </c>
      <c r="W92" s="284" t="s">
        <v>382</v>
      </c>
      <c r="X92" s="284" t="s">
        <v>203</v>
      </c>
      <c r="Y92" s="284" t="s">
        <v>458</v>
      </c>
      <c r="Z92" s="284" t="s">
        <v>246</v>
      </c>
      <c r="AA92" s="284"/>
      <c r="AB92" s="284"/>
      <c r="AC92" s="284"/>
      <c r="AD92" s="284"/>
      <c r="AE92" s="284"/>
      <c r="AF92" s="284"/>
    </row>
    <row r="93" spans="1:32" s="287" customFormat="1" ht="12.5" hidden="1" x14ac:dyDescent="0.25">
      <c r="A93" s="304">
        <v>45536</v>
      </c>
      <c r="B93" s="287" t="s">
        <v>619</v>
      </c>
      <c r="C93" s="284">
        <v>11662390</v>
      </c>
      <c r="D93" s="284" t="s">
        <v>436</v>
      </c>
      <c r="E93" s="284" t="s">
        <v>171</v>
      </c>
      <c r="F93" s="285">
        <v>141000</v>
      </c>
      <c r="G93" s="284">
        <v>1</v>
      </c>
      <c r="H93" s="284" t="s">
        <v>197</v>
      </c>
      <c r="I93" s="284" t="s">
        <v>463</v>
      </c>
      <c r="J93" s="284" t="s">
        <v>199</v>
      </c>
      <c r="K93" s="284" t="s">
        <v>200</v>
      </c>
      <c r="L93" s="287" t="s">
        <v>736</v>
      </c>
      <c r="M93" s="284" t="s">
        <v>737</v>
      </c>
      <c r="N93" s="284"/>
      <c r="O93" s="284"/>
      <c r="P93" s="286">
        <v>45558</v>
      </c>
      <c r="Q93" s="284"/>
      <c r="R93" s="284"/>
      <c r="S93" s="284">
        <v>18.850000000000001</v>
      </c>
      <c r="T93" s="284">
        <v>2.83</v>
      </c>
      <c r="U93" s="284">
        <v>21.68</v>
      </c>
      <c r="V93" s="284" t="s">
        <v>202</v>
      </c>
      <c r="W93" s="284" t="s">
        <v>382</v>
      </c>
      <c r="X93" s="284" t="s">
        <v>203</v>
      </c>
      <c r="Y93" s="284" t="s">
        <v>458</v>
      </c>
      <c r="Z93" s="284" t="s">
        <v>246</v>
      </c>
      <c r="AA93" s="284"/>
      <c r="AB93" s="284"/>
      <c r="AC93" s="284"/>
      <c r="AD93" s="284"/>
      <c r="AE93" s="284"/>
      <c r="AF93" s="284"/>
    </row>
    <row r="94" spans="1:32" s="287" customFormat="1" ht="12.5" hidden="1" x14ac:dyDescent="0.25">
      <c r="A94" s="304">
        <v>45566</v>
      </c>
      <c r="B94" s="287" t="s">
        <v>609</v>
      </c>
      <c r="C94" s="281">
        <v>11662390</v>
      </c>
      <c r="D94" s="282" t="s">
        <v>490</v>
      </c>
      <c r="E94" s="282" t="s">
        <v>171</v>
      </c>
      <c r="F94" s="281">
        <v>141000</v>
      </c>
      <c r="G94" s="282">
        <v>1</v>
      </c>
      <c r="H94" s="282" t="s">
        <v>197</v>
      </c>
      <c r="I94" s="282" t="s">
        <v>240</v>
      </c>
      <c r="J94" s="282" t="s">
        <v>507</v>
      </c>
      <c r="K94" s="282" t="s">
        <v>240</v>
      </c>
      <c r="L94" s="287" t="s">
        <v>736</v>
      </c>
      <c r="M94" s="284" t="s">
        <v>737</v>
      </c>
      <c r="N94" s="282"/>
      <c r="O94" s="282">
        <v>1</v>
      </c>
      <c r="P94" s="283">
        <v>45558</v>
      </c>
      <c r="Q94" s="282" t="s">
        <v>389</v>
      </c>
      <c r="R94" s="282" t="s">
        <v>389</v>
      </c>
      <c r="S94" s="282">
        <v>167.2</v>
      </c>
      <c r="T94" s="282">
        <v>25.08</v>
      </c>
      <c r="U94" s="282">
        <v>192.28</v>
      </c>
      <c r="V94" s="282" t="s">
        <v>202</v>
      </c>
      <c r="W94" s="282" t="s">
        <v>382</v>
      </c>
      <c r="X94" s="282" t="s">
        <v>203</v>
      </c>
      <c r="Y94" s="282" t="s">
        <v>458</v>
      </c>
      <c r="Z94" s="282" t="s">
        <v>246</v>
      </c>
      <c r="AA94" s="282"/>
      <c r="AB94" s="282"/>
      <c r="AC94" s="282"/>
      <c r="AD94" s="282"/>
      <c r="AE94" s="282"/>
      <c r="AF94" s="282"/>
    </row>
    <row r="95" spans="1:32" s="287" customFormat="1" ht="12.5" x14ac:dyDescent="0.25">
      <c r="A95" s="304">
        <v>45566</v>
      </c>
      <c r="B95" s="287" t="s">
        <v>609</v>
      </c>
      <c r="C95" s="281">
        <v>11662390</v>
      </c>
      <c r="D95" s="282" t="s">
        <v>490</v>
      </c>
      <c r="E95" s="282" t="s">
        <v>171</v>
      </c>
      <c r="F95" s="281">
        <v>141000</v>
      </c>
      <c r="G95" s="282">
        <v>1</v>
      </c>
      <c r="H95" s="282" t="s">
        <v>197</v>
      </c>
      <c r="I95" s="282" t="s">
        <v>516</v>
      </c>
      <c r="J95" s="282" t="s">
        <v>507</v>
      </c>
      <c r="K95" s="282" t="s">
        <v>240</v>
      </c>
      <c r="L95" s="287" t="s">
        <v>736</v>
      </c>
      <c r="M95" s="284" t="s">
        <v>737</v>
      </c>
      <c r="N95" s="282"/>
      <c r="O95" s="282">
        <v>1</v>
      </c>
      <c r="P95" s="283">
        <v>45558</v>
      </c>
      <c r="Q95" s="282" t="s">
        <v>389</v>
      </c>
      <c r="R95" s="282" t="s">
        <v>389</v>
      </c>
      <c r="S95" s="282">
        <v>32.17</v>
      </c>
      <c r="T95" s="282">
        <v>4.83</v>
      </c>
      <c r="U95" s="282">
        <v>37</v>
      </c>
      <c r="V95" s="282" t="s">
        <v>202</v>
      </c>
      <c r="W95" s="282" t="s">
        <v>382</v>
      </c>
      <c r="X95" s="282" t="s">
        <v>203</v>
      </c>
      <c r="Y95" s="282" t="s">
        <v>458</v>
      </c>
      <c r="Z95" s="282" t="s">
        <v>246</v>
      </c>
      <c r="AA95" s="282"/>
      <c r="AB95" s="282"/>
      <c r="AC95" s="282"/>
      <c r="AD95" s="282"/>
      <c r="AE95" s="282"/>
      <c r="AF95" s="282"/>
    </row>
    <row r="96" spans="1:32" s="287" customFormat="1" ht="12.5" hidden="1" x14ac:dyDescent="0.25">
      <c r="A96" s="304">
        <v>45566</v>
      </c>
      <c r="B96" s="287" t="s">
        <v>609</v>
      </c>
      <c r="C96" s="281">
        <v>11662390</v>
      </c>
      <c r="D96" s="282" t="s">
        <v>490</v>
      </c>
      <c r="E96" s="282" t="s">
        <v>171</v>
      </c>
      <c r="F96" s="281">
        <v>141000</v>
      </c>
      <c r="G96" s="282">
        <v>1</v>
      </c>
      <c r="H96" s="282" t="s">
        <v>197</v>
      </c>
      <c r="I96" s="282" t="s">
        <v>222</v>
      </c>
      <c r="J96" s="282" t="s">
        <v>199</v>
      </c>
      <c r="K96" s="282" t="s">
        <v>200</v>
      </c>
      <c r="L96" s="287" t="s">
        <v>736</v>
      </c>
      <c r="M96" s="284" t="s">
        <v>737</v>
      </c>
      <c r="N96" s="282"/>
      <c r="O96" s="282"/>
      <c r="P96" s="283">
        <v>45558</v>
      </c>
      <c r="Q96" s="282"/>
      <c r="R96" s="282"/>
      <c r="S96" s="282">
        <v>8.1999999999999993</v>
      </c>
      <c r="T96" s="282">
        <v>1.23</v>
      </c>
      <c r="U96" s="282">
        <v>9.43</v>
      </c>
      <c r="V96" s="282" t="s">
        <v>202</v>
      </c>
      <c r="W96" s="282" t="s">
        <v>382</v>
      </c>
      <c r="X96" s="282" t="s">
        <v>203</v>
      </c>
      <c r="Y96" s="282" t="s">
        <v>458</v>
      </c>
      <c r="Z96" s="282" t="s">
        <v>246</v>
      </c>
      <c r="AA96" s="282"/>
      <c r="AB96" s="282"/>
      <c r="AC96" s="282"/>
      <c r="AD96" s="282"/>
      <c r="AE96" s="282"/>
      <c r="AF96" s="282"/>
    </row>
    <row r="97" spans="1:32" s="287" customFormat="1" ht="12.5" hidden="1" x14ac:dyDescent="0.25">
      <c r="A97" s="304">
        <v>45536</v>
      </c>
      <c r="B97" s="287" t="s">
        <v>619</v>
      </c>
      <c r="C97" s="284">
        <v>11667177</v>
      </c>
      <c r="D97" s="284" t="s">
        <v>436</v>
      </c>
      <c r="E97" s="284" t="s">
        <v>171</v>
      </c>
      <c r="F97" s="285">
        <v>141000</v>
      </c>
      <c r="G97" s="284">
        <v>1</v>
      </c>
      <c r="H97" s="284" t="s">
        <v>197</v>
      </c>
      <c r="I97" s="284" t="s">
        <v>213</v>
      </c>
      <c r="J97" s="284" t="s">
        <v>199</v>
      </c>
      <c r="K97" s="284" t="s">
        <v>200</v>
      </c>
      <c r="L97" s="287" t="s">
        <v>738</v>
      </c>
      <c r="M97" s="288" t="s">
        <v>651</v>
      </c>
      <c r="N97" s="284"/>
      <c r="O97" s="284"/>
      <c r="P97" s="286">
        <v>45575</v>
      </c>
      <c r="Q97" s="284"/>
      <c r="R97" s="284"/>
      <c r="S97" s="284">
        <v>6.55</v>
      </c>
      <c r="T97" s="284">
        <v>0.98</v>
      </c>
      <c r="U97" s="284">
        <v>7.53</v>
      </c>
      <c r="V97" s="284" t="s">
        <v>202</v>
      </c>
      <c r="W97" s="284" t="s">
        <v>382</v>
      </c>
      <c r="X97" s="284" t="s">
        <v>203</v>
      </c>
      <c r="Y97" s="284" t="s">
        <v>461</v>
      </c>
      <c r="Z97" s="284" t="s">
        <v>246</v>
      </c>
      <c r="AA97" s="284" t="s">
        <v>462</v>
      </c>
      <c r="AB97" s="282"/>
      <c r="AC97" s="282"/>
      <c r="AD97" s="282"/>
      <c r="AE97" s="282"/>
      <c r="AF97" s="282"/>
    </row>
    <row r="98" spans="1:32" s="287" customFormat="1" ht="12.5" hidden="1" x14ac:dyDescent="0.25">
      <c r="A98" s="304">
        <v>45536</v>
      </c>
      <c r="B98" s="287" t="s">
        <v>619</v>
      </c>
      <c r="C98" s="284">
        <v>11667177</v>
      </c>
      <c r="D98" s="284" t="s">
        <v>436</v>
      </c>
      <c r="E98" s="284" t="s">
        <v>171</v>
      </c>
      <c r="F98" s="285">
        <v>141000</v>
      </c>
      <c r="G98" s="284">
        <v>1</v>
      </c>
      <c r="H98" s="284" t="s">
        <v>197</v>
      </c>
      <c r="I98" s="284" t="s">
        <v>473</v>
      </c>
      <c r="J98" s="284" t="s">
        <v>229</v>
      </c>
      <c r="K98" s="284" t="s">
        <v>230</v>
      </c>
      <c r="L98" s="287" t="s">
        <v>738</v>
      </c>
      <c r="M98" s="288" t="s">
        <v>651</v>
      </c>
      <c r="N98" s="284"/>
      <c r="O98" s="284"/>
      <c r="P98" s="286">
        <v>45575</v>
      </c>
      <c r="Q98" s="284" t="s">
        <v>231</v>
      </c>
      <c r="R98" s="284" t="s">
        <v>232</v>
      </c>
      <c r="S98" s="284">
        <v>493.21</v>
      </c>
      <c r="T98" s="284">
        <v>73.98</v>
      </c>
      <c r="U98" s="284">
        <v>567.19000000000005</v>
      </c>
      <c r="V98" s="284" t="s">
        <v>202</v>
      </c>
      <c r="W98" s="284" t="s">
        <v>382</v>
      </c>
      <c r="X98" s="284" t="s">
        <v>203</v>
      </c>
      <c r="Y98" s="284" t="s">
        <v>461</v>
      </c>
      <c r="Z98" s="284" t="s">
        <v>246</v>
      </c>
      <c r="AA98" s="284" t="s">
        <v>462</v>
      </c>
      <c r="AB98" s="282"/>
      <c r="AC98" s="282"/>
      <c r="AD98" s="282"/>
      <c r="AE98" s="282"/>
      <c r="AF98" s="282"/>
    </row>
    <row r="99" spans="1:32" s="287" customFormat="1" ht="12.5" hidden="1" x14ac:dyDescent="0.25">
      <c r="A99" s="304">
        <v>45566</v>
      </c>
      <c r="B99" s="287" t="s">
        <v>609</v>
      </c>
      <c r="C99" s="281">
        <v>11667177</v>
      </c>
      <c r="D99" s="282" t="s">
        <v>490</v>
      </c>
      <c r="E99" s="282" t="s">
        <v>171</v>
      </c>
      <c r="F99" s="281">
        <v>141000</v>
      </c>
      <c r="G99" s="282">
        <v>1</v>
      </c>
      <c r="H99" s="282" t="s">
        <v>197</v>
      </c>
      <c r="I99" s="282" t="s">
        <v>240</v>
      </c>
      <c r="J99" s="282" t="s">
        <v>393</v>
      </c>
      <c r="K99" s="282" t="s">
        <v>240</v>
      </c>
      <c r="L99" s="287" t="s">
        <v>738</v>
      </c>
      <c r="M99" s="288" t="s">
        <v>651</v>
      </c>
      <c r="N99" s="282"/>
      <c r="O99" s="282">
        <v>1</v>
      </c>
      <c r="P99" s="283">
        <v>45575</v>
      </c>
      <c r="Q99" s="282" t="s">
        <v>251</v>
      </c>
      <c r="R99" s="282" t="s">
        <v>251</v>
      </c>
      <c r="S99" s="282">
        <v>166.09</v>
      </c>
      <c r="T99" s="282">
        <v>24.91</v>
      </c>
      <c r="U99" s="282">
        <v>191</v>
      </c>
      <c r="V99" s="282" t="s">
        <v>202</v>
      </c>
      <c r="W99" s="282" t="s">
        <v>382</v>
      </c>
      <c r="X99" s="282" t="s">
        <v>203</v>
      </c>
      <c r="Y99" s="282" t="s">
        <v>461</v>
      </c>
      <c r="Z99" s="282" t="s">
        <v>246</v>
      </c>
      <c r="AA99" s="282" t="s">
        <v>462</v>
      </c>
      <c r="AB99" s="282"/>
      <c r="AC99" s="282"/>
      <c r="AD99" s="282"/>
      <c r="AE99" s="282"/>
      <c r="AF99" s="282"/>
    </row>
    <row r="100" spans="1:32" s="287" customFormat="1" ht="12.5" hidden="1" x14ac:dyDescent="0.25">
      <c r="A100" s="304">
        <v>45566</v>
      </c>
      <c r="B100" s="287" t="s">
        <v>609</v>
      </c>
      <c r="C100" s="281">
        <v>11667177</v>
      </c>
      <c r="D100" s="282" t="s">
        <v>490</v>
      </c>
      <c r="E100" s="282" t="s">
        <v>171</v>
      </c>
      <c r="F100" s="281">
        <v>141000</v>
      </c>
      <c r="G100" s="282">
        <v>1</v>
      </c>
      <c r="H100" s="282" t="s">
        <v>197</v>
      </c>
      <c r="I100" s="282" t="s">
        <v>514</v>
      </c>
      <c r="J100" s="282" t="s">
        <v>229</v>
      </c>
      <c r="K100" s="282" t="s">
        <v>230</v>
      </c>
      <c r="L100" s="287" t="s">
        <v>738</v>
      </c>
      <c r="M100" s="288" t="s">
        <v>651</v>
      </c>
      <c r="N100" s="282"/>
      <c r="O100" s="282"/>
      <c r="P100" s="283">
        <v>45575</v>
      </c>
      <c r="Q100" s="282" t="s">
        <v>231</v>
      </c>
      <c r="R100" s="282" t="s">
        <v>232</v>
      </c>
      <c r="S100" s="282">
        <v>79.3</v>
      </c>
      <c r="T100" s="282">
        <v>11.9</v>
      </c>
      <c r="U100" s="282">
        <v>91.2</v>
      </c>
      <c r="V100" s="282" t="s">
        <v>202</v>
      </c>
      <c r="W100" s="282" t="s">
        <v>382</v>
      </c>
      <c r="X100" s="282" t="s">
        <v>203</v>
      </c>
      <c r="Y100" s="282" t="s">
        <v>461</v>
      </c>
      <c r="Z100" s="282" t="s">
        <v>246</v>
      </c>
      <c r="AA100" s="282" t="s">
        <v>462</v>
      </c>
      <c r="AB100" s="282"/>
      <c r="AC100" s="282"/>
      <c r="AD100" s="282"/>
      <c r="AE100" s="282"/>
      <c r="AF100" s="282"/>
    </row>
    <row r="101" spans="1:32" s="287" customFormat="1" ht="12.5" hidden="1" x14ac:dyDescent="0.25">
      <c r="A101" s="304">
        <v>45566</v>
      </c>
      <c r="B101" s="287" t="s">
        <v>609</v>
      </c>
      <c r="C101" s="281">
        <v>11667177</v>
      </c>
      <c r="D101" s="282" t="s">
        <v>490</v>
      </c>
      <c r="E101" s="282" t="s">
        <v>171</v>
      </c>
      <c r="F101" s="281">
        <v>141000</v>
      </c>
      <c r="G101" s="282">
        <v>1</v>
      </c>
      <c r="H101" s="282" t="s">
        <v>197</v>
      </c>
      <c r="I101" s="282" t="s">
        <v>234</v>
      </c>
      <c r="J101" s="282" t="s">
        <v>199</v>
      </c>
      <c r="K101" s="282" t="s">
        <v>200</v>
      </c>
      <c r="L101" s="287" t="s">
        <v>738</v>
      </c>
      <c r="M101" s="288" t="s">
        <v>651</v>
      </c>
      <c r="N101" s="282"/>
      <c r="O101" s="282"/>
      <c r="P101" s="283">
        <v>45575</v>
      </c>
      <c r="Q101" s="282"/>
      <c r="R101" s="282"/>
      <c r="S101" s="282">
        <v>11.2</v>
      </c>
      <c r="T101" s="282">
        <v>1.68</v>
      </c>
      <c r="U101" s="282">
        <v>12.88</v>
      </c>
      <c r="V101" s="282" t="s">
        <v>202</v>
      </c>
      <c r="W101" s="282" t="s">
        <v>382</v>
      </c>
      <c r="X101" s="282" t="s">
        <v>203</v>
      </c>
      <c r="Y101" s="282" t="s">
        <v>461</v>
      </c>
      <c r="Z101" s="282" t="s">
        <v>246</v>
      </c>
      <c r="AA101" s="282" t="s">
        <v>462</v>
      </c>
      <c r="AB101" s="282"/>
      <c r="AC101" s="282"/>
      <c r="AD101" s="282"/>
      <c r="AE101" s="282"/>
      <c r="AF101" s="282"/>
    </row>
    <row r="102" spans="1:32" s="287" customFormat="1" ht="12.5" hidden="1" x14ac:dyDescent="0.25">
      <c r="A102" s="304">
        <v>45566</v>
      </c>
      <c r="B102" s="287" t="s">
        <v>609</v>
      </c>
      <c r="C102" s="281">
        <v>11667177</v>
      </c>
      <c r="D102" s="282" t="s">
        <v>490</v>
      </c>
      <c r="E102" s="282" t="s">
        <v>171</v>
      </c>
      <c r="F102" s="281">
        <v>141000</v>
      </c>
      <c r="G102" s="282">
        <v>1</v>
      </c>
      <c r="H102" s="282" t="s">
        <v>197</v>
      </c>
      <c r="I102" s="282" t="s">
        <v>222</v>
      </c>
      <c r="J102" s="282" t="s">
        <v>199</v>
      </c>
      <c r="K102" s="282" t="s">
        <v>200</v>
      </c>
      <c r="L102" s="287" t="s">
        <v>738</v>
      </c>
      <c r="M102" s="288" t="s">
        <v>651</v>
      </c>
      <c r="N102" s="282"/>
      <c r="O102" s="282"/>
      <c r="P102" s="283">
        <v>45575</v>
      </c>
      <c r="Q102" s="282"/>
      <c r="R102" s="282"/>
      <c r="S102" s="282">
        <v>8.1999999999999993</v>
      </c>
      <c r="T102" s="282">
        <v>1.23</v>
      </c>
      <c r="U102" s="282">
        <v>9.43</v>
      </c>
      <c r="V102" s="282" t="s">
        <v>202</v>
      </c>
      <c r="W102" s="282" t="s">
        <v>382</v>
      </c>
      <c r="X102" s="282" t="s">
        <v>203</v>
      </c>
      <c r="Y102" s="282" t="s">
        <v>461</v>
      </c>
      <c r="Z102" s="282" t="s">
        <v>246</v>
      </c>
      <c r="AA102" s="282" t="s">
        <v>462</v>
      </c>
      <c r="AB102" s="282"/>
      <c r="AC102" s="282"/>
      <c r="AD102" s="282"/>
      <c r="AE102" s="282"/>
      <c r="AF102" s="282"/>
    </row>
    <row r="103" spans="1:32" s="287" customFormat="1" ht="12.5" hidden="1" x14ac:dyDescent="0.25">
      <c r="A103" s="304">
        <v>45474</v>
      </c>
      <c r="B103" s="287" t="s">
        <v>595</v>
      </c>
      <c r="C103" s="287">
        <v>11636556</v>
      </c>
      <c r="D103" s="287" t="s">
        <v>196</v>
      </c>
      <c r="E103" s="287" t="s">
        <v>171</v>
      </c>
      <c r="F103" s="305">
        <v>141000</v>
      </c>
      <c r="G103" s="287">
        <v>1</v>
      </c>
      <c r="H103" s="287" t="s">
        <v>197</v>
      </c>
      <c r="I103" s="287" t="s">
        <v>198</v>
      </c>
      <c r="J103" s="287" t="s">
        <v>199</v>
      </c>
      <c r="K103" s="287" t="s">
        <v>200</v>
      </c>
      <c r="L103" s="287" t="s">
        <v>739</v>
      </c>
      <c r="M103" s="288" t="s">
        <v>740</v>
      </c>
      <c r="P103" s="306">
        <v>45595</v>
      </c>
      <c r="S103" s="287">
        <v>6.55</v>
      </c>
      <c r="T103" s="287">
        <v>0.98</v>
      </c>
      <c r="U103" s="287">
        <v>7.53</v>
      </c>
      <c r="V103" s="287" t="s">
        <v>201</v>
      </c>
      <c r="W103" s="287" t="s">
        <v>202</v>
      </c>
      <c r="X103" s="287" t="s">
        <v>203</v>
      </c>
      <c r="Y103" s="287" t="s">
        <v>223</v>
      </c>
      <c r="Z103" s="287" t="s">
        <v>197</v>
      </c>
      <c r="AA103" s="287" t="s">
        <v>224</v>
      </c>
      <c r="AB103" s="282"/>
      <c r="AC103" s="282"/>
      <c r="AD103" s="282"/>
      <c r="AE103" s="282"/>
      <c r="AF103" s="282"/>
    </row>
    <row r="104" spans="1:32" s="287" customFormat="1" ht="12.5" hidden="1" x14ac:dyDescent="0.25">
      <c r="A104" s="304">
        <v>45474</v>
      </c>
      <c r="B104" s="287" t="s">
        <v>595</v>
      </c>
      <c r="C104" s="287">
        <v>11636564</v>
      </c>
      <c r="D104" s="287" t="s">
        <v>196</v>
      </c>
      <c r="E104" s="287" t="s">
        <v>171</v>
      </c>
      <c r="F104" s="305">
        <v>141000</v>
      </c>
      <c r="G104" s="287">
        <v>1</v>
      </c>
      <c r="H104" s="287" t="s">
        <v>197</v>
      </c>
      <c r="I104" s="287" t="s">
        <v>198</v>
      </c>
      <c r="J104" s="287" t="s">
        <v>199</v>
      </c>
      <c r="K104" s="287" t="s">
        <v>200</v>
      </c>
      <c r="L104" s="287" t="s">
        <v>741</v>
      </c>
      <c r="M104" s="288" t="s">
        <v>655</v>
      </c>
      <c r="P104" s="306">
        <v>45596</v>
      </c>
      <c r="S104" s="287">
        <v>6.55</v>
      </c>
      <c r="T104" s="287">
        <v>0.98</v>
      </c>
      <c r="U104" s="287">
        <v>7.53</v>
      </c>
      <c r="V104" s="287" t="s">
        <v>201</v>
      </c>
      <c r="W104" s="287" t="s">
        <v>202</v>
      </c>
      <c r="X104" s="287" t="s">
        <v>203</v>
      </c>
      <c r="Y104" s="287" t="s">
        <v>220</v>
      </c>
      <c r="Z104" s="287" t="s">
        <v>197</v>
      </c>
      <c r="AA104" s="287" t="s">
        <v>227</v>
      </c>
      <c r="AB104" s="282"/>
      <c r="AC104" s="282"/>
      <c r="AD104" s="282"/>
      <c r="AE104" s="282"/>
      <c r="AF104" s="282"/>
    </row>
    <row r="105" spans="1:32" s="287" customFormat="1" ht="12.5" hidden="1" x14ac:dyDescent="0.25">
      <c r="A105" s="304">
        <v>45597</v>
      </c>
      <c r="B105" s="287" t="s">
        <v>776</v>
      </c>
      <c r="C105" s="214">
        <v>11659093</v>
      </c>
      <c r="D105" s="214" t="s">
        <v>752</v>
      </c>
      <c r="E105" s="214" t="s">
        <v>171</v>
      </c>
      <c r="F105" s="302">
        <v>141000</v>
      </c>
      <c r="G105" s="214">
        <v>1</v>
      </c>
      <c r="H105" s="214" t="s">
        <v>197</v>
      </c>
      <c r="I105" s="214" t="s">
        <v>212</v>
      </c>
      <c r="J105" s="214" t="s">
        <v>207</v>
      </c>
      <c r="K105" s="214" t="s">
        <v>169</v>
      </c>
      <c r="L105" s="287" t="s">
        <v>735</v>
      </c>
      <c r="M105" s="287" t="s">
        <v>70</v>
      </c>
      <c r="N105" s="214">
        <v>1</v>
      </c>
      <c r="O105" s="214"/>
      <c r="P105" s="303">
        <v>45540</v>
      </c>
      <c r="Q105" s="214" t="s">
        <v>251</v>
      </c>
      <c r="R105" s="214" t="s">
        <v>251</v>
      </c>
      <c r="S105" s="214">
        <v>45</v>
      </c>
      <c r="T105" s="214">
        <v>6.75</v>
      </c>
      <c r="U105" s="214">
        <v>51.75</v>
      </c>
      <c r="V105" s="214" t="s">
        <v>202</v>
      </c>
      <c r="W105" s="214" t="s">
        <v>382</v>
      </c>
      <c r="X105" s="214" t="s">
        <v>203</v>
      </c>
      <c r="Y105" s="214" t="s">
        <v>394</v>
      </c>
      <c r="Z105" s="214" t="s">
        <v>246</v>
      </c>
      <c r="AA105" s="214"/>
    </row>
    <row r="106" spans="1:32" s="287" customFormat="1" ht="12.5" hidden="1" x14ac:dyDescent="0.25">
      <c r="A106" s="304">
        <v>45597</v>
      </c>
      <c r="B106" s="287" t="s">
        <v>776</v>
      </c>
      <c r="C106" s="214">
        <v>11659093</v>
      </c>
      <c r="D106" s="214" t="s">
        <v>752</v>
      </c>
      <c r="E106" s="214" t="s">
        <v>171</v>
      </c>
      <c r="F106" s="302">
        <v>141000</v>
      </c>
      <c r="G106" s="214">
        <v>1</v>
      </c>
      <c r="H106" s="214" t="s">
        <v>197</v>
      </c>
      <c r="I106" s="214" t="s">
        <v>222</v>
      </c>
      <c r="J106" s="214" t="s">
        <v>199</v>
      </c>
      <c r="K106" s="214" t="s">
        <v>200</v>
      </c>
      <c r="L106" s="287" t="s">
        <v>735</v>
      </c>
      <c r="M106" s="287" t="s">
        <v>70</v>
      </c>
      <c r="N106" s="214"/>
      <c r="O106" s="214"/>
      <c r="P106" s="303">
        <v>45540</v>
      </c>
      <c r="Q106" s="214"/>
      <c r="R106" s="214"/>
      <c r="S106" s="214">
        <v>8.1999999999999993</v>
      </c>
      <c r="T106" s="214">
        <v>1.23</v>
      </c>
      <c r="U106" s="214">
        <v>9.43</v>
      </c>
      <c r="V106" s="214" t="s">
        <v>202</v>
      </c>
      <c r="W106" s="214" t="s">
        <v>382</v>
      </c>
      <c r="X106" s="214" t="s">
        <v>203</v>
      </c>
      <c r="Y106" s="214" t="s">
        <v>394</v>
      </c>
      <c r="Z106" s="214" t="s">
        <v>246</v>
      </c>
      <c r="AA106" s="214"/>
    </row>
    <row r="107" spans="1:32" s="287" customFormat="1" ht="12.5" hidden="1" x14ac:dyDescent="0.25">
      <c r="A107" s="304">
        <v>45597</v>
      </c>
      <c r="B107" s="287" t="s">
        <v>776</v>
      </c>
      <c r="C107" s="214">
        <v>11659093</v>
      </c>
      <c r="D107" s="214" t="s">
        <v>752</v>
      </c>
      <c r="E107" s="214" t="s">
        <v>171</v>
      </c>
      <c r="F107" s="302">
        <v>141000</v>
      </c>
      <c r="G107" s="214">
        <v>1</v>
      </c>
      <c r="H107" s="214" t="s">
        <v>197</v>
      </c>
      <c r="I107" s="214" t="s">
        <v>260</v>
      </c>
      <c r="J107" s="214" t="s">
        <v>207</v>
      </c>
      <c r="K107" s="214" t="s">
        <v>169</v>
      </c>
      <c r="L107" s="287" t="s">
        <v>735</v>
      </c>
      <c r="M107" s="287" t="s">
        <v>70</v>
      </c>
      <c r="N107" s="214">
        <v>1</v>
      </c>
      <c r="O107" s="214"/>
      <c r="P107" s="303">
        <v>45540</v>
      </c>
      <c r="Q107" s="214" t="s">
        <v>251</v>
      </c>
      <c r="R107" s="214" t="s">
        <v>251</v>
      </c>
      <c r="S107" s="214">
        <v>41.4</v>
      </c>
      <c r="T107" s="214">
        <v>6.21</v>
      </c>
      <c r="U107" s="214">
        <v>47.61</v>
      </c>
      <c r="V107" s="214" t="s">
        <v>202</v>
      </c>
      <c r="W107" s="214" t="s">
        <v>382</v>
      </c>
      <c r="X107" s="214" t="s">
        <v>203</v>
      </c>
      <c r="Y107" s="214" t="s">
        <v>394</v>
      </c>
      <c r="Z107" s="214" t="s">
        <v>246</v>
      </c>
      <c r="AA107" s="214"/>
    </row>
    <row r="108" spans="1:32" s="287" customFormat="1" ht="12.5" hidden="1" x14ac:dyDescent="0.25">
      <c r="A108" s="304">
        <v>45597</v>
      </c>
      <c r="B108" s="287" t="s">
        <v>776</v>
      </c>
      <c r="C108" s="214">
        <v>11659093</v>
      </c>
      <c r="D108" s="214" t="s">
        <v>752</v>
      </c>
      <c r="E108" s="214" t="s">
        <v>171</v>
      </c>
      <c r="F108" s="302">
        <v>141000</v>
      </c>
      <c r="G108" s="214">
        <v>1</v>
      </c>
      <c r="H108" s="214" t="s">
        <v>197</v>
      </c>
      <c r="I108" s="214" t="s">
        <v>206</v>
      </c>
      <c r="J108" s="214" t="s">
        <v>207</v>
      </c>
      <c r="K108" s="214" t="s">
        <v>169</v>
      </c>
      <c r="L108" s="287" t="s">
        <v>735</v>
      </c>
      <c r="M108" s="287" t="s">
        <v>70</v>
      </c>
      <c r="N108" s="214">
        <v>1</v>
      </c>
      <c r="O108" s="214"/>
      <c r="P108" s="303">
        <v>45540</v>
      </c>
      <c r="Q108" s="214" t="s">
        <v>251</v>
      </c>
      <c r="R108" s="214" t="s">
        <v>251</v>
      </c>
      <c r="S108" s="214">
        <v>44.25</v>
      </c>
      <c r="T108" s="214">
        <v>6.64</v>
      </c>
      <c r="U108" s="214">
        <v>50.89</v>
      </c>
      <c r="V108" s="214" t="s">
        <v>202</v>
      </c>
      <c r="W108" s="214" t="s">
        <v>382</v>
      </c>
      <c r="X108" s="214" t="s">
        <v>203</v>
      </c>
      <c r="Y108" s="214" t="s">
        <v>394</v>
      </c>
      <c r="Z108" s="214" t="s">
        <v>246</v>
      </c>
      <c r="AA108" s="214"/>
    </row>
    <row r="109" spans="1:32" s="287" customFormat="1" ht="12.5" hidden="1" x14ac:dyDescent="0.25">
      <c r="A109" s="304">
        <v>45597</v>
      </c>
      <c r="B109" s="287" t="s">
        <v>776</v>
      </c>
      <c r="C109" s="214">
        <v>11659093</v>
      </c>
      <c r="D109" s="214" t="s">
        <v>752</v>
      </c>
      <c r="E109" s="214" t="s">
        <v>171</v>
      </c>
      <c r="F109" s="302">
        <v>141000</v>
      </c>
      <c r="G109" s="214">
        <v>1</v>
      </c>
      <c r="H109" s="214" t="s">
        <v>197</v>
      </c>
      <c r="I109" s="214" t="s">
        <v>211</v>
      </c>
      <c r="J109" s="214" t="s">
        <v>207</v>
      </c>
      <c r="K109" s="214" t="s">
        <v>169</v>
      </c>
      <c r="L109" s="287" t="s">
        <v>735</v>
      </c>
      <c r="M109" s="287" t="s">
        <v>70</v>
      </c>
      <c r="N109" s="214">
        <v>1</v>
      </c>
      <c r="O109" s="214"/>
      <c r="P109" s="303">
        <v>45540</v>
      </c>
      <c r="Q109" s="214" t="s">
        <v>251</v>
      </c>
      <c r="R109" s="214" t="s">
        <v>251</v>
      </c>
      <c r="S109" s="214">
        <v>0.66</v>
      </c>
      <c r="T109" s="214">
        <v>0.1</v>
      </c>
      <c r="U109" s="214">
        <v>0.76</v>
      </c>
      <c r="V109" s="214" t="s">
        <v>202</v>
      </c>
      <c r="W109" s="214" t="s">
        <v>382</v>
      </c>
      <c r="X109" s="214" t="s">
        <v>203</v>
      </c>
      <c r="Y109" s="214" t="s">
        <v>394</v>
      </c>
      <c r="Z109" s="214" t="s">
        <v>246</v>
      </c>
      <c r="AA109" s="214"/>
    </row>
    <row r="110" spans="1:32" s="287" customFormat="1" ht="12.5" hidden="1" x14ac:dyDescent="0.25">
      <c r="A110" s="304">
        <v>45597</v>
      </c>
      <c r="B110" s="287" t="s">
        <v>776</v>
      </c>
      <c r="C110" s="214">
        <v>11636556</v>
      </c>
      <c r="D110" s="214" t="s">
        <v>752</v>
      </c>
      <c r="E110" s="214" t="s">
        <v>171</v>
      </c>
      <c r="F110" s="302">
        <v>141000</v>
      </c>
      <c r="G110" s="214">
        <v>1</v>
      </c>
      <c r="H110" s="214" t="s">
        <v>197</v>
      </c>
      <c r="I110" s="214">
        <v>1303722238</v>
      </c>
      <c r="J110" s="214" t="s">
        <v>229</v>
      </c>
      <c r="K110" s="214" t="s">
        <v>230</v>
      </c>
      <c r="L110" s="287" t="s">
        <v>739</v>
      </c>
      <c r="M110" s="288" t="s">
        <v>740</v>
      </c>
      <c r="N110" s="214"/>
      <c r="O110" s="214"/>
      <c r="P110" s="303">
        <v>45574</v>
      </c>
      <c r="Q110" s="214" t="s">
        <v>231</v>
      </c>
      <c r="R110" s="214" t="s">
        <v>465</v>
      </c>
      <c r="S110" s="214">
        <v>-114.83</v>
      </c>
      <c r="T110" s="214">
        <v>-17.22</v>
      </c>
      <c r="U110" s="214">
        <v>-132.05000000000001</v>
      </c>
      <c r="V110" s="214" t="s">
        <v>202</v>
      </c>
      <c r="W110" s="214" t="s">
        <v>386</v>
      </c>
      <c r="X110" s="214" t="s">
        <v>203</v>
      </c>
      <c r="Y110" s="214" t="s">
        <v>223</v>
      </c>
      <c r="Z110" s="214" t="s">
        <v>197</v>
      </c>
      <c r="AA110" s="214"/>
    </row>
    <row r="111" spans="1:32" s="287" customFormat="1" ht="12.5" hidden="1" x14ac:dyDescent="0.25">
      <c r="A111" s="304">
        <v>45597</v>
      </c>
      <c r="B111" s="287" t="s">
        <v>776</v>
      </c>
      <c r="C111" s="214">
        <v>11636564</v>
      </c>
      <c r="D111" s="214" t="s">
        <v>752</v>
      </c>
      <c r="E111" s="214" t="s">
        <v>171</v>
      </c>
      <c r="F111" s="302">
        <v>141000</v>
      </c>
      <c r="G111" s="214">
        <v>1</v>
      </c>
      <c r="H111" s="214" t="s">
        <v>197</v>
      </c>
      <c r="I111" s="214">
        <v>1303722239</v>
      </c>
      <c r="J111" s="214" t="s">
        <v>229</v>
      </c>
      <c r="K111" s="214" t="s">
        <v>230</v>
      </c>
      <c r="L111" s="287" t="s">
        <v>741</v>
      </c>
      <c r="M111" s="288" t="s">
        <v>655</v>
      </c>
      <c r="N111" s="214"/>
      <c r="O111" s="214"/>
      <c r="P111" s="303">
        <v>45579</v>
      </c>
      <c r="Q111" s="214" t="s">
        <v>465</v>
      </c>
      <c r="R111" s="214" t="s">
        <v>251</v>
      </c>
      <c r="S111" s="214">
        <v>-443.65</v>
      </c>
      <c r="T111" s="214">
        <v>-66.55</v>
      </c>
      <c r="U111" s="214">
        <v>-510.2</v>
      </c>
      <c r="V111" s="214" t="s">
        <v>202</v>
      </c>
      <c r="W111" s="214" t="s">
        <v>386</v>
      </c>
      <c r="X111" s="214" t="s">
        <v>203</v>
      </c>
      <c r="Y111" s="214" t="s">
        <v>220</v>
      </c>
      <c r="Z111" s="214" t="s">
        <v>197</v>
      </c>
      <c r="AA111" s="214"/>
    </row>
    <row r="112" spans="1:32" s="287" customFormat="1" ht="12.5" hidden="1" x14ac:dyDescent="0.25">
      <c r="A112" s="304">
        <v>45627</v>
      </c>
      <c r="B112" s="287" t="s">
        <v>863</v>
      </c>
      <c r="C112">
        <v>11684212</v>
      </c>
      <c r="D112" t="s">
        <v>854</v>
      </c>
      <c r="E112" t="s">
        <v>171</v>
      </c>
      <c r="F112" s="176">
        <v>141000</v>
      </c>
      <c r="G112">
        <v>1</v>
      </c>
      <c r="H112" t="s">
        <v>197</v>
      </c>
      <c r="I112" t="s">
        <v>240</v>
      </c>
      <c r="J112" t="s">
        <v>865</v>
      </c>
      <c r="K112" t="s">
        <v>240</v>
      </c>
      <c r="L112" s="287" t="s">
        <v>815</v>
      </c>
      <c r="M112" s="287" t="s">
        <v>817</v>
      </c>
      <c r="N112"/>
      <c r="O112">
        <v>1</v>
      </c>
      <c r="P112" s="169">
        <v>45622</v>
      </c>
      <c r="Q112" t="s">
        <v>801</v>
      </c>
      <c r="R112" t="s">
        <v>801</v>
      </c>
      <c r="S112">
        <v>212.88</v>
      </c>
      <c r="T112">
        <v>31.93</v>
      </c>
      <c r="U112">
        <v>244.81</v>
      </c>
      <c r="V112" t="s">
        <v>202</v>
      </c>
      <c r="W112" t="s">
        <v>382</v>
      </c>
      <c r="X112" t="s">
        <v>203</v>
      </c>
      <c r="Y112" t="s">
        <v>802</v>
      </c>
      <c r="Z112" t="s">
        <v>803</v>
      </c>
      <c r="AA112"/>
    </row>
    <row r="113" spans="1:28" s="287" customFormat="1" ht="12.5" hidden="1" x14ac:dyDescent="0.25">
      <c r="A113" s="304">
        <v>45627</v>
      </c>
      <c r="B113" s="287" t="s">
        <v>863</v>
      </c>
      <c r="C113">
        <v>11684212</v>
      </c>
      <c r="D113" t="s">
        <v>854</v>
      </c>
      <c r="E113" t="s">
        <v>171</v>
      </c>
      <c r="F113" s="176">
        <v>141000</v>
      </c>
      <c r="G113">
        <v>1</v>
      </c>
      <c r="H113" t="s">
        <v>197</v>
      </c>
      <c r="I113" t="s">
        <v>222</v>
      </c>
      <c r="J113" t="s">
        <v>199</v>
      </c>
      <c r="K113" t="s">
        <v>200</v>
      </c>
      <c r="L113" s="287" t="s">
        <v>815</v>
      </c>
      <c r="M113" s="287" t="s">
        <v>817</v>
      </c>
      <c r="N113"/>
      <c r="O113"/>
      <c r="P113" s="169">
        <v>45622</v>
      </c>
      <c r="Q113"/>
      <c r="R113"/>
      <c r="S113">
        <v>8.1999999999999993</v>
      </c>
      <c r="T113">
        <v>1.23</v>
      </c>
      <c r="U113">
        <v>9.43</v>
      </c>
      <c r="V113" t="s">
        <v>202</v>
      </c>
      <c r="W113" t="s">
        <v>382</v>
      </c>
      <c r="X113" t="s">
        <v>203</v>
      </c>
      <c r="Y113" t="s">
        <v>802</v>
      </c>
      <c r="Z113" t="s">
        <v>803</v>
      </c>
      <c r="AA113"/>
    </row>
    <row r="114" spans="1:28" s="287" customFormat="1" ht="12.5" x14ac:dyDescent="0.25">
      <c r="A114" s="304">
        <v>45627</v>
      </c>
      <c r="B114" s="287" t="s">
        <v>863</v>
      </c>
      <c r="C114">
        <v>11684212</v>
      </c>
      <c r="D114" t="s">
        <v>854</v>
      </c>
      <c r="E114" t="s">
        <v>171</v>
      </c>
      <c r="F114" s="176">
        <v>141000</v>
      </c>
      <c r="G114">
        <v>1</v>
      </c>
      <c r="H114" t="s">
        <v>197</v>
      </c>
      <c r="I114" t="s">
        <v>384</v>
      </c>
      <c r="J114" t="s">
        <v>865</v>
      </c>
      <c r="K114" t="s">
        <v>240</v>
      </c>
      <c r="L114" s="287" t="s">
        <v>815</v>
      </c>
      <c r="M114" s="287" t="s">
        <v>817</v>
      </c>
      <c r="N114"/>
      <c r="O114">
        <v>1</v>
      </c>
      <c r="P114" s="169">
        <v>45622</v>
      </c>
      <c r="Q114" t="s">
        <v>801</v>
      </c>
      <c r="R114" t="s">
        <v>801</v>
      </c>
      <c r="S114">
        <v>90.43</v>
      </c>
      <c r="T114">
        <v>13.57</v>
      </c>
      <c r="U114">
        <v>104</v>
      </c>
      <c r="V114" t="s">
        <v>202</v>
      </c>
      <c r="W114" t="s">
        <v>382</v>
      </c>
      <c r="X114" t="s">
        <v>203</v>
      </c>
      <c r="Y114" t="s">
        <v>802</v>
      </c>
      <c r="Z114" t="s">
        <v>803</v>
      </c>
      <c r="AA114"/>
    </row>
    <row r="115" spans="1:28" s="287" customFormat="1" ht="12.5" hidden="1" x14ac:dyDescent="0.25">
      <c r="A115" s="304">
        <v>45597</v>
      </c>
      <c r="B115" s="287" t="s">
        <v>776</v>
      </c>
      <c r="C115" s="214">
        <v>11684212</v>
      </c>
      <c r="D115" s="214" t="s">
        <v>752</v>
      </c>
      <c r="E115" s="214" t="s">
        <v>171</v>
      </c>
      <c r="F115" s="302">
        <v>141000</v>
      </c>
      <c r="G115" s="214">
        <v>1</v>
      </c>
      <c r="H115" s="214" t="s">
        <v>197</v>
      </c>
      <c r="I115" s="214" t="s">
        <v>800</v>
      </c>
      <c r="J115" s="214" t="s">
        <v>229</v>
      </c>
      <c r="K115" s="214" t="s">
        <v>230</v>
      </c>
      <c r="L115" s="287" t="s">
        <v>812</v>
      </c>
      <c r="M115" s="287" t="s">
        <v>817</v>
      </c>
      <c r="N115" s="214"/>
      <c r="O115" s="214"/>
      <c r="P115" s="303">
        <v>45622</v>
      </c>
      <c r="Q115" s="214" t="s">
        <v>231</v>
      </c>
      <c r="R115" s="214" t="s">
        <v>801</v>
      </c>
      <c r="S115" s="214">
        <v>573.54999999999995</v>
      </c>
      <c r="T115" s="214">
        <v>86.03</v>
      </c>
      <c r="U115" s="214">
        <v>659.58</v>
      </c>
      <c r="V115" s="214" t="s">
        <v>202</v>
      </c>
      <c r="W115" s="214" t="s">
        <v>382</v>
      </c>
      <c r="X115" s="214" t="s">
        <v>203</v>
      </c>
      <c r="Y115" s="214" t="s">
        <v>816</v>
      </c>
      <c r="Z115" s="214" t="s">
        <v>803</v>
      </c>
      <c r="AA115" s="214"/>
    </row>
    <row r="116" spans="1:28" s="287" customFormat="1" ht="12.5" hidden="1" x14ac:dyDescent="0.25">
      <c r="A116" s="304">
        <v>45597</v>
      </c>
      <c r="B116" s="287" t="s">
        <v>776</v>
      </c>
      <c r="C116" s="214">
        <v>11684212</v>
      </c>
      <c r="D116" s="214" t="s">
        <v>752</v>
      </c>
      <c r="E116" s="214" t="s">
        <v>171</v>
      </c>
      <c r="F116" s="302">
        <v>141000</v>
      </c>
      <c r="G116" s="214">
        <v>1</v>
      </c>
      <c r="H116" s="214" t="s">
        <v>197</v>
      </c>
      <c r="I116" s="214" t="s">
        <v>804</v>
      </c>
      <c r="J116" s="214" t="s">
        <v>199</v>
      </c>
      <c r="K116" s="214" t="s">
        <v>200</v>
      </c>
      <c r="L116" s="287" t="s">
        <v>812</v>
      </c>
      <c r="M116" s="287" t="s">
        <v>817</v>
      </c>
      <c r="N116" s="214"/>
      <c r="O116" s="214"/>
      <c r="P116" s="303">
        <v>45622</v>
      </c>
      <c r="Q116" s="214"/>
      <c r="R116" s="214"/>
      <c r="S116" s="214">
        <v>23.95</v>
      </c>
      <c r="T116" s="214">
        <v>3.59</v>
      </c>
      <c r="U116" s="214">
        <v>27.54</v>
      </c>
      <c r="V116" s="214" t="s">
        <v>202</v>
      </c>
      <c r="W116" s="214" t="s">
        <v>382</v>
      </c>
      <c r="X116" s="214" t="s">
        <v>203</v>
      </c>
      <c r="Y116" s="214" t="s">
        <v>816</v>
      </c>
      <c r="Z116" s="214" t="s">
        <v>803</v>
      </c>
      <c r="AA116" s="214"/>
    </row>
    <row r="117" spans="1:28" s="287" customFormat="1" ht="12.5" hidden="1" x14ac:dyDescent="0.25">
      <c r="A117" s="304">
        <v>45597</v>
      </c>
      <c r="B117" s="287" t="s">
        <v>776</v>
      </c>
      <c r="C117" s="214">
        <v>11682160</v>
      </c>
      <c r="D117" s="214" t="s">
        <v>752</v>
      </c>
      <c r="E117" s="214" t="s">
        <v>171</v>
      </c>
      <c r="F117" s="302">
        <v>141000</v>
      </c>
      <c r="G117" s="214">
        <v>1</v>
      </c>
      <c r="H117" s="214" t="s">
        <v>197</v>
      </c>
      <c r="I117" s="214" t="s">
        <v>809</v>
      </c>
      <c r="J117" s="214" t="s">
        <v>229</v>
      </c>
      <c r="K117" s="214" t="s">
        <v>230</v>
      </c>
      <c r="L117" s="287" t="s">
        <v>814</v>
      </c>
      <c r="M117" s="287" t="s">
        <v>822</v>
      </c>
      <c r="N117" s="214"/>
      <c r="O117" s="214"/>
      <c r="P117" s="303">
        <v>45609</v>
      </c>
      <c r="Q117" s="214" t="s">
        <v>231</v>
      </c>
      <c r="R117" s="214" t="s">
        <v>242</v>
      </c>
      <c r="S117" s="214">
        <v>678.2</v>
      </c>
      <c r="T117" s="214">
        <v>101.73</v>
      </c>
      <c r="U117" s="214">
        <v>779.93</v>
      </c>
      <c r="V117" s="214" t="s">
        <v>202</v>
      </c>
      <c r="W117" s="214" t="s">
        <v>382</v>
      </c>
      <c r="X117" s="214" t="s">
        <v>203</v>
      </c>
      <c r="Y117" s="214" t="s">
        <v>512</v>
      </c>
      <c r="Z117" s="214" t="s">
        <v>246</v>
      </c>
      <c r="AA117" s="214"/>
    </row>
    <row r="118" spans="1:28" s="287" customFormat="1" ht="12.5" hidden="1" x14ac:dyDescent="0.25">
      <c r="A118" s="304">
        <v>45597</v>
      </c>
      <c r="B118" s="287" t="s">
        <v>776</v>
      </c>
      <c r="C118" s="214">
        <v>11682160</v>
      </c>
      <c r="D118" s="214" t="s">
        <v>752</v>
      </c>
      <c r="E118" s="214" t="s">
        <v>171</v>
      </c>
      <c r="F118" s="302">
        <v>141000</v>
      </c>
      <c r="G118" s="214">
        <v>1</v>
      </c>
      <c r="H118" s="214" t="s">
        <v>197</v>
      </c>
      <c r="I118" s="214" t="s">
        <v>213</v>
      </c>
      <c r="J118" s="214" t="s">
        <v>199</v>
      </c>
      <c r="K118" s="214" t="s">
        <v>200</v>
      </c>
      <c r="L118" s="287" t="s">
        <v>814</v>
      </c>
      <c r="M118" s="287" t="s">
        <v>822</v>
      </c>
      <c r="N118" s="214"/>
      <c r="O118" s="214"/>
      <c r="P118" s="303">
        <v>45609</v>
      </c>
      <c r="Q118" s="214"/>
      <c r="R118" s="214"/>
      <c r="S118" s="214">
        <v>6.55</v>
      </c>
      <c r="T118" s="214">
        <v>0.98</v>
      </c>
      <c r="U118" s="214">
        <v>7.53</v>
      </c>
      <c r="V118" s="214" t="s">
        <v>202</v>
      </c>
      <c r="W118" s="214" t="s">
        <v>382</v>
      </c>
      <c r="X118" s="214" t="s">
        <v>203</v>
      </c>
      <c r="Y118" s="214" t="s">
        <v>512</v>
      </c>
      <c r="Z118" s="214" t="s">
        <v>246</v>
      </c>
      <c r="AA118" s="214"/>
    </row>
    <row r="119" spans="1:28" s="287" customFormat="1" ht="12.5" hidden="1" x14ac:dyDescent="0.25">
      <c r="A119" s="304">
        <v>45597</v>
      </c>
      <c r="B119" s="287" t="s">
        <v>776</v>
      </c>
      <c r="C119" s="214">
        <v>11685438</v>
      </c>
      <c r="D119" s="214" t="s">
        <v>752</v>
      </c>
      <c r="E119" s="214" t="s">
        <v>171</v>
      </c>
      <c r="F119" s="302">
        <v>141000</v>
      </c>
      <c r="G119" s="214">
        <v>1</v>
      </c>
      <c r="H119" s="214" t="s">
        <v>197</v>
      </c>
      <c r="I119" s="214" t="s">
        <v>256</v>
      </c>
      <c r="J119" s="214" t="s">
        <v>199</v>
      </c>
      <c r="K119" s="214" t="s">
        <v>200</v>
      </c>
      <c r="L119" s="287" t="s">
        <v>815</v>
      </c>
      <c r="M119" s="287" t="s">
        <v>823</v>
      </c>
      <c r="N119" s="214"/>
      <c r="O119" s="214"/>
      <c r="P119" s="303">
        <v>45620</v>
      </c>
      <c r="Q119" s="214"/>
      <c r="R119" s="214"/>
      <c r="S119" s="214">
        <v>6.55</v>
      </c>
      <c r="T119" s="214">
        <v>0.98</v>
      </c>
      <c r="U119" s="214">
        <v>7.53</v>
      </c>
      <c r="V119" s="214" t="s">
        <v>202</v>
      </c>
      <c r="W119" s="214" t="s">
        <v>382</v>
      </c>
      <c r="X119" s="214" t="s">
        <v>203</v>
      </c>
      <c r="Y119" s="214" t="s">
        <v>512</v>
      </c>
      <c r="Z119" s="214" t="s">
        <v>246</v>
      </c>
      <c r="AA119" s="214" t="s">
        <v>807</v>
      </c>
    </row>
    <row r="120" spans="1:28" s="287" customFormat="1" ht="12.5" hidden="1" x14ac:dyDescent="0.25">
      <c r="A120" s="304">
        <v>45597</v>
      </c>
      <c r="B120" s="287" t="s">
        <v>776</v>
      </c>
      <c r="C120" s="214">
        <v>11684933</v>
      </c>
      <c r="D120" s="214" t="s">
        <v>752</v>
      </c>
      <c r="E120" s="214" t="s">
        <v>171</v>
      </c>
      <c r="F120" s="302">
        <v>141000</v>
      </c>
      <c r="G120" s="214">
        <v>1</v>
      </c>
      <c r="H120" s="214" t="s">
        <v>197</v>
      </c>
      <c r="I120" s="214" t="s">
        <v>213</v>
      </c>
      <c r="J120" s="214" t="s">
        <v>199</v>
      </c>
      <c r="K120" s="214" t="s">
        <v>200</v>
      </c>
      <c r="L120" s="287" t="s">
        <v>813</v>
      </c>
      <c r="M120" s="309" t="s">
        <v>827</v>
      </c>
      <c r="N120" s="214"/>
      <c r="O120" s="214"/>
      <c r="P120" s="303">
        <v>45697</v>
      </c>
      <c r="Q120" s="214"/>
      <c r="R120" s="214"/>
      <c r="S120" s="214">
        <v>6.55</v>
      </c>
      <c r="T120" s="214">
        <v>0.98</v>
      </c>
      <c r="U120" s="214">
        <v>7.53</v>
      </c>
      <c r="V120" s="214" t="s">
        <v>202</v>
      </c>
      <c r="W120" s="214" t="s">
        <v>382</v>
      </c>
      <c r="X120" s="214" t="s">
        <v>203</v>
      </c>
      <c r="Y120" s="214" t="s">
        <v>383</v>
      </c>
      <c r="Z120" s="214" t="s">
        <v>246</v>
      </c>
      <c r="AA120" s="214" t="s">
        <v>810</v>
      </c>
    </row>
    <row r="121" spans="1:28" s="287" customFormat="1" ht="12.5" hidden="1" x14ac:dyDescent="0.25">
      <c r="A121" s="304">
        <v>45597</v>
      </c>
      <c r="B121" s="287" t="s">
        <v>776</v>
      </c>
      <c r="C121" s="214">
        <v>11684933</v>
      </c>
      <c r="D121" s="214" t="s">
        <v>752</v>
      </c>
      <c r="E121" s="214" t="s">
        <v>171</v>
      </c>
      <c r="F121" s="302">
        <v>141000</v>
      </c>
      <c r="G121" s="214">
        <v>1</v>
      </c>
      <c r="H121" s="214" t="s">
        <v>197</v>
      </c>
      <c r="I121" s="214" t="s">
        <v>811</v>
      </c>
      <c r="J121" s="214" t="s">
        <v>229</v>
      </c>
      <c r="K121" s="214" t="s">
        <v>230</v>
      </c>
      <c r="L121" s="287" t="s">
        <v>813</v>
      </c>
      <c r="M121" s="309" t="s">
        <v>827</v>
      </c>
      <c r="N121" s="214"/>
      <c r="O121" s="214"/>
      <c r="P121" s="303">
        <v>45697</v>
      </c>
      <c r="Q121" s="214" t="s">
        <v>232</v>
      </c>
      <c r="R121" s="214" t="s">
        <v>231</v>
      </c>
      <c r="S121" s="214">
        <v>271.58999999999997</v>
      </c>
      <c r="T121" s="214">
        <v>40.74</v>
      </c>
      <c r="U121" s="214">
        <v>312.33</v>
      </c>
      <c r="V121" s="214" t="s">
        <v>202</v>
      </c>
      <c r="W121" s="214" t="s">
        <v>382</v>
      </c>
      <c r="X121" s="214" t="s">
        <v>203</v>
      </c>
      <c r="Y121" s="214" t="s">
        <v>383</v>
      </c>
      <c r="Z121" s="214" t="s">
        <v>246</v>
      </c>
      <c r="AA121" s="214" t="s">
        <v>810</v>
      </c>
    </row>
    <row r="122" spans="1:28" s="287" customFormat="1" ht="12.5" hidden="1" x14ac:dyDescent="0.25">
      <c r="A122" s="304">
        <v>45597</v>
      </c>
      <c r="B122" s="287" t="s">
        <v>776</v>
      </c>
      <c r="C122" s="214">
        <v>11683931</v>
      </c>
      <c r="D122" s="214" t="s">
        <v>752</v>
      </c>
      <c r="E122" s="214" t="s">
        <v>171</v>
      </c>
      <c r="F122" s="302">
        <v>141000</v>
      </c>
      <c r="G122" s="214">
        <v>1</v>
      </c>
      <c r="H122" s="214" t="s">
        <v>197</v>
      </c>
      <c r="I122" s="214" t="s">
        <v>805</v>
      </c>
      <c r="J122" s="214" t="s">
        <v>229</v>
      </c>
      <c r="K122" s="214" t="s">
        <v>230</v>
      </c>
      <c r="L122" s="287" t="s">
        <v>815</v>
      </c>
      <c r="M122" s="287" t="s">
        <v>823</v>
      </c>
      <c r="N122" s="214"/>
      <c r="O122" s="214"/>
      <c r="P122" s="303">
        <v>45621</v>
      </c>
      <c r="Q122" s="214" t="s">
        <v>231</v>
      </c>
      <c r="R122" s="214" t="s">
        <v>251</v>
      </c>
      <c r="S122" s="214">
        <v>500.6</v>
      </c>
      <c r="T122" s="214">
        <v>75.09</v>
      </c>
      <c r="U122" s="214">
        <v>575.69000000000005</v>
      </c>
      <c r="V122" s="214" t="s">
        <v>202</v>
      </c>
      <c r="W122" s="214" t="s">
        <v>382</v>
      </c>
      <c r="X122" s="214" t="s">
        <v>203</v>
      </c>
      <c r="Y122" s="214" t="s">
        <v>512</v>
      </c>
      <c r="Z122" s="214" t="s">
        <v>246</v>
      </c>
      <c r="AA122" s="214" t="s">
        <v>806</v>
      </c>
      <c r="AB122"/>
    </row>
    <row r="123" spans="1:28" s="287" customFormat="1" ht="12.5" hidden="1" x14ac:dyDescent="0.25">
      <c r="A123" s="304">
        <v>45597</v>
      </c>
      <c r="B123" s="287" t="s">
        <v>776</v>
      </c>
      <c r="C123" s="214">
        <v>11683931</v>
      </c>
      <c r="D123" s="214" t="s">
        <v>752</v>
      </c>
      <c r="E123" s="214" t="s">
        <v>171</v>
      </c>
      <c r="F123" s="302">
        <v>141000</v>
      </c>
      <c r="G123" s="214">
        <v>1</v>
      </c>
      <c r="H123" s="214" t="s">
        <v>197</v>
      </c>
      <c r="I123" s="214" t="s">
        <v>213</v>
      </c>
      <c r="J123" s="214" t="s">
        <v>199</v>
      </c>
      <c r="K123" s="214" t="s">
        <v>200</v>
      </c>
      <c r="L123" s="287" t="s">
        <v>815</v>
      </c>
      <c r="M123" s="287" t="s">
        <v>823</v>
      </c>
      <c r="N123" s="214"/>
      <c r="O123" s="214"/>
      <c r="P123" s="303">
        <v>45621</v>
      </c>
      <c r="Q123" s="214"/>
      <c r="R123" s="214"/>
      <c r="S123" s="214">
        <v>6.55</v>
      </c>
      <c r="T123" s="214">
        <v>0.98</v>
      </c>
      <c r="U123" s="214">
        <v>7.53</v>
      </c>
      <c r="V123" s="214" t="s">
        <v>202</v>
      </c>
      <c r="W123" s="214" t="s">
        <v>382</v>
      </c>
      <c r="X123" s="214" t="s">
        <v>203</v>
      </c>
      <c r="Y123" s="214" t="s">
        <v>512</v>
      </c>
      <c r="Z123" s="214" t="s">
        <v>246</v>
      </c>
      <c r="AA123" s="214" t="s">
        <v>806</v>
      </c>
      <c r="AB123"/>
    </row>
    <row r="124" spans="1:28" s="287" customFormat="1" ht="12.5" hidden="1" x14ac:dyDescent="0.25">
      <c r="A124" s="304">
        <v>45627</v>
      </c>
      <c r="B124" s="287" t="s">
        <v>863</v>
      </c>
      <c r="C124">
        <v>11683931</v>
      </c>
      <c r="D124" t="s">
        <v>854</v>
      </c>
      <c r="E124" t="s">
        <v>171</v>
      </c>
      <c r="F124" s="176">
        <v>141000</v>
      </c>
      <c r="G124">
        <v>1</v>
      </c>
      <c r="H124" t="s">
        <v>197</v>
      </c>
      <c r="I124">
        <v>6362009767</v>
      </c>
      <c r="J124" t="s">
        <v>229</v>
      </c>
      <c r="K124" t="s">
        <v>230</v>
      </c>
      <c r="L124" s="287" t="s">
        <v>815</v>
      </c>
      <c r="M124" s="287" t="s">
        <v>823</v>
      </c>
      <c r="N124"/>
      <c r="O124"/>
      <c r="P124" s="169">
        <v>45621</v>
      </c>
      <c r="Q124" t="s">
        <v>231</v>
      </c>
      <c r="R124" t="s">
        <v>251</v>
      </c>
      <c r="S124">
        <v>-250.3</v>
      </c>
      <c r="T124">
        <v>-37.549999999999997</v>
      </c>
      <c r="U124">
        <v>-287.85000000000002</v>
      </c>
      <c r="V124" t="s">
        <v>202</v>
      </c>
      <c r="W124" t="s">
        <v>382</v>
      </c>
      <c r="X124" t="s">
        <v>203</v>
      </c>
      <c r="Y124" t="s">
        <v>512</v>
      </c>
      <c r="Z124" t="s">
        <v>246</v>
      </c>
      <c r="AA124" t="s">
        <v>806</v>
      </c>
      <c r="AB124"/>
    </row>
    <row r="125" spans="1:28" s="287" customFormat="1" ht="12.5" hidden="1" x14ac:dyDescent="0.25">
      <c r="A125" s="304">
        <v>45627</v>
      </c>
      <c r="B125" s="287" t="s">
        <v>863</v>
      </c>
      <c r="C125">
        <v>11683931</v>
      </c>
      <c r="D125" t="s">
        <v>854</v>
      </c>
      <c r="E125" t="s">
        <v>171</v>
      </c>
      <c r="F125" s="176">
        <v>141000</v>
      </c>
      <c r="G125">
        <v>1</v>
      </c>
      <c r="H125" t="s">
        <v>197</v>
      </c>
      <c r="I125" t="s">
        <v>234</v>
      </c>
      <c r="J125" t="s">
        <v>199</v>
      </c>
      <c r="K125" t="s">
        <v>200</v>
      </c>
      <c r="L125" s="287" t="s">
        <v>815</v>
      </c>
      <c r="M125" s="287" t="s">
        <v>823</v>
      </c>
      <c r="N125"/>
      <c r="O125"/>
      <c r="P125" s="169">
        <v>45621</v>
      </c>
      <c r="Q125"/>
      <c r="R125"/>
      <c r="S125">
        <v>11.2</v>
      </c>
      <c r="T125">
        <v>1.68</v>
      </c>
      <c r="U125">
        <v>12.88</v>
      </c>
      <c r="V125" t="s">
        <v>202</v>
      </c>
      <c r="W125" t="s">
        <v>382</v>
      </c>
      <c r="X125" t="s">
        <v>203</v>
      </c>
      <c r="Y125" t="s">
        <v>512</v>
      </c>
      <c r="Z125" t="s">
        <v>246</v>
      </c>
      <c r="AA125" t="s">
        <v>806</v>
      </c>
      <c r="AB125"/>
    </row>
    <row r="126" spans="1:28" hidden="1" x14ac:dyDescent="0.3">
      <c r="A126" s="304">
        <v>45627</v>
      </c>
      <c r="B126" s="287" t="s">
        <v>863</v>
      </c>
      <c r="C126">
        <v>11685438</v>
      </c>
      <c r="D126" t="s">
        <v>854</v>
      </c>
      <c r="E126" t="s">
        <v>171</v>
      </c>
      <c r="F126" s="176">
        <v>141000</v>
      </c>
      <c r="G126">
        <v>1</v>
      </c>
      <c r="H126" t="s">
        <v>197</v>
      </c>
      <c r="I126" t="s">
        <v>240</v>
      </c>
      <c r="J126" t="s">
        <v>393</v>
      </c>
      <c r="K126" t="s">
        <v>240</v>
      </c>
      <c r="L126" s="287" t="s">
        <v>815</v>
      </c>
      <c r="M126" s="287" t="s">
        <v>823</v>
      </c>
      <c r="N126"/>
      <c r="O126">
        <v>1</v>
      </c>
      <c r="P126" s="169">
        <v>45620</v>
      </c>
      <c r="Q126" t="s">
        <v>251</v>
      </c>
      <c r="R126" t="s">
        <v>251</v>
      </c>
      <c r="S126">
        <v>169.57</v>
      </c>
      <c r="T126">
        <v>25.43</v>
      </c>
      <c r="U126">
        <v>195</v>
      </c>
      <c r="V126" t="s">
        <v>202</v>
      </c>
      <c r="W126" t="s">
        <v>382</v>
      </c>
      <c r="X126" t="s">
        <v>203</v>
      </c>
      <c r="Y126" t="s">
        <v>512</v>
      </c>
      <c r="Z126" t="s">
        <v>246</v>
      </c>
      <c r="AA126" t="s">
        <v>807</v>
      </c>
      <c r="AB126"/>
    </row>
    <row r="127" spans="1:28" x14ac:dyDescent="0.3">
      <c r="A127" s="304">
        <v>45627</v>
      </c>
      <c r="B127" s="287" t="s">
        <v>863</v>
      </c>
      <c r="C127">
        <v>11685438</v>
      </c>
      <c r="D127" t="s">
        <v>854</v>
      </c>
      <c r="E127" t="s">
        <v>171</v>
      </c>
      <c r="F127" s="176">
        <v>141000</v>
      </c>
      <c r="G127">
        <v>1</v>
      </c>
      <c r="H127" t="s">
        <v>197</v>
      </c>
      <c r="I127" t="s">
        <v>395</v>
      </c>
      <c r="J127" t="s">
        <v>393</v>
      </c>
      <c r="K127" t="s">
        <v>240</v>
      </c>
      <c r="L127" s="287" t="s">
        <v>815</v>
      </c>
      <c r="M127" s="287" t="s">
        <v>823</v>
      </c>
      <c r="N127"/>
      <c r="O127">
        <v>1</v>
      </c>
      <c r="P127" s="169">
        <v>45620</v>
      </c>
      <c r="Q127" t="s">
        <v>251</v>
      </c>
      <c r="R127" t="s">
        <v>251</v>
      </c>
      <c r="S127">
        <v>33.04</v>
      </c>
      <c r="T127">
        <v>4.96</v>
      </c>
      <c r="U127">
        <v>38</v>
      </c>
      <c r="V127" t="s">
        <v>202</v>
      </c>
      <c r="W127" t="s">
        <v>382</v>
      </c>
      <c r="X127" t="s">
        <v>203</v>
      </c>
      <c r="Y127" t="s">
        <v>512</v>
      </c>
      <c r="Z127" t="s">
        <v>246</v>
      </c>
      <c r="AA127" t="s">
        <v>807</v>
      </c>
      <c r="AB127"/>
    </row>
    <row r="128" spans="1:28" x14ac:dyDescent="0.3">
      <c r="A128" s="304">
        <v>45627</v>
      </c>
      <c r="B128" s="287" t="s">
        <v>863</v>
      </c>
      <c r="C128">
        <v>11685438</v>
      </c>
      <c r="D128" t="s">
        <v>854</v>
      </c>
      <c r="E128" t="s">
        <v>171</v>
      </c>
      <c r="F128" s="176">
        <v>141000</v>
      </c>
      <c r="G128">
        <v>1</v>
      </c>
      <c r="H128" t="s">
        <v>197</v>
      </c>
      <c r="I128" t="s">
        <v>384</v>
      </c>
      <c r="J128" t="s">
        <v>393</v>
      </c>
      <c r="K128" t="s">
        <v>240</v>
      </c>
      <c r="L128" s="287" t="s">
        <v>815</v>
      </c>
      <c r="M128" s="287" t="s">
        <v>823</v>
      </c>
      <c r="N128"/>
      <c r="O128">
        <v>1</v>
      </c>
      <c r="P128" s="169">
        <v>45620</v>
      </c>
      <c r="Q128" t="s">
        <v>251</v>
      </c>
      <c r="R128" t="s">
        <v>251</v>
      </c>
      <c r="S128">
        <v>38.26</v>
      </c>
      <c r="T128">
        <v>5.74</v>
      </c>
      <c r="U128">
        <v>44</v>
      </c>
      <c r="V128" t="s">
        <v>202</v>
      </c>
      <c r="W128" t="s">
        <v>382</v>
      </c>
      <c r="X128" t="s">
        <v>203</v>
      </c>
      <c r="Y128" t="s">
        <v>512</v>
      </c>
      <c r="Z128" t="s">
        <v>246</v>
      </c>
      <c r="AA128" t="s">
        <v>807</v>
      </c>
      <c r="AB128"/>
    </row>
    <row r="129" spans="1:28" hidden="1" x14ac:dyDescent="0.3">
      <c r="A129" s="304">
        <v>45627</v>
      </c>
      <c r="B129" s="287" t="s">
        <v>863</v>
      </c>
      <c r="C129">
        <v>11685438</v>
      </c>
      <c r="D129" t="s">
        <v>854</v>
      </c>
      <c r="E129" t="s">
        <v>171</v>
      </c>
      <c r="F129" s="176">
        <v>141000</v>
      </c>
      <c r="G129">
        <v>1</v>
      </c>
      <c r="H129" t="s">
        <v>197</v>
      </c>
      <c r="I129" t="s">
        <v>222</v>
      </c>
      <c r="J129" t="s">
        <v>199</v>
      </c>
      <c r="K129" t="s">
        <v>200</v>
      </c>
      <c r="L129" s="287" t="s">
        <v>815</v>
      </c>
      <c r="M129" s="287" t="s">
        <v>823</v>
      </c>
      <c r="N129"/>
      <c r="O129"/>
      <c r="P129" s="169">
        <v>45620</v>
      </c>
      <c r="Q129"/>
      <c r="R129"/>
      <c r="S129">
        <v>8.1999999999999993</v>
      </c>
      <c r="T129">
        <v>1.23</v>
      </c>
      <c r="U129">
        <v>9.43</v>
      </c>
      <c r="V129" t="s">
        <v>202</v>
      </c>
      <c r="W129" t="s">
        <v>382</v>
      </c>
      <c r="X129" t="s">
        <v>203</v>
      </c>
      <c r="Y129" t="s">
        <v>512</v>
      </c>
      <c r="Z129" t="s">
        <v>246</v>
      </c>
      <c r="AA129" t="s">
        <v>807</v>
      </c>
      <c r="AB129"/>
    </row>
    <row r="130" spans="1:28" hidden="1" x14ac:dyDescent="0.3">
      <c r="A130" s="304">
        <v>45597</v>
      </c>
      <c r="B130" s="287" t="s">
        <v>776</v>
      </c>
      <c r="C130" s="214">
        <v>11685327</v>
      </c>
      <c r="D130" s="214" t="s">
        <v>752</v>
      </c>
      <c r="E130" s="214" t="s">
        <v>171</v>
      </c>
      <c r="F130" s="302">
        <v>141000</v>
      </c>
      <c r="G130" s="214">
        <v>1</v>
      </c>
      <c r="H130" s="214" t="s">
        <v>197</v>
      </c>
      <c r="I130" s="214" t="s">
        <v>804</v>
      </c>
      <c r="J130" s="214" t="s">
        <v>199</v>
      </c>
      <c r="K130" s="214" t="s">
        <v>200</v>
      </c>
      <c r="L130" s="287" t="s">
        <v>814</v>
      </c>
      <c r="M130" s="287" t="s">
        <v>822</v>
      </c>
      <c r="N130" s="214"/>
      <c r="O130" s="214"/>
      <c r="P130" s="303">
        <v>45611</v>
      </c>
      <c r="Q130" s="214"/>
      <c r="R130" s="214"/>
      <c r="S130" s="214">
        <v>23.95</v>
      </c>
      <c r="T130" s="214">
        <v>3.59</v>
      </c>
      <c r="U130" s="214">
        <v>27.54</v>
      </c>
      <c r="V130" s="214" t="s">
        <v>202</v>
      </c>
      <c r="W130" s="214" t="s">
        <v>382</v>
      </c>
      <c r="X130" s="214" t="s">
        <v>203</v>
      </c>
      <c r="Y130" s="214" t="s">
        <v>808</v>
      </c>
      <c r="Z130" s="214" t="s">
        <v>803</v>
      </c>
      <c r="AA130" s="214"/>
      <c r="AB130"/>
    </row>
  </sheetData>
  <autoFilter ref="A3:AA130" xr:uid="{B368566F-C2BE-44B8-8A8D-74D1954B89C7}">
    <filterColumn colId="8">
      <filters>
        <filter val="Breakfast"/>
        <filter val="Business Centre"/>
        <filter val="Dinner"/>
      </filters>
    </filterColumn>
    <filterColumn colId="10">
      <filters>
        <filter val="Hotel"/>
      </filters>
    </filterColumn>
    <sortState xmlns:xlrd2="http://schemas.microsoft.com/office/spreadsheetml/2017/richdata2" ref="A112:AA130">
      <sortCondition ref="Y3:Y130"/>
    </sortState>
  </autoFilter>
  <pageMargins left="0.7" right="0.7" top="0.75" bottom="0.75" header="0.3" footer="0.3"/>
  <headerFooter>
    <oddHeader>&amp;C&amp;"Calibri"&amp;10&amp;K000000 IN-CONFIDENCE&amp;1#_x000D_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613B-BF8A-4B99-83C8-0A39D1213EF5}">
  <dimension ref="A1:XFD10"/>
  <sheetViews>
    <sheetView workbookViewId="0">
      <selection activeCell="A31" sqref="A31"/>
    </sheetView>
  </sheetViews>
  <sheetFormatPr defaultRowHeight="14.5" x14ac:dyDescent="0.35"/>
  <cols>
    <col min="1" max="1" width="13.54296875" style="226" bestFit="1" customWidth="1"/>
    <col min="2" max="2" width="14.26953125" style="226" bestFit="1" customWidth="1"/>
    <col min="3" max="3" width="12.54296875" style="226" bestFit="1" customWidth="1"/>
    <col min="4" max="4" width="10.54296875" style="226" bestFit="1" customWidth="1"/>
    <col min="5" max="5" width="11.453125" style="226" bestFit="1" customWidth="1"/>
    <col min="6" max="6" width="7.7265625" style="226" bestFit="1" customWidth="1"/>
    <col min="7" max="7" width="41.81640625" style="226" bestFit="1" customWidth="1"/>
    <col min="8" max="8" width="26" style="226" bestFit="1" customWidth="1"/>
    <col min="9" max="9" width="11.1796875" style="226" bestFit="1" customWidth="1"/>
    <col min="10" max="10" width="8.26953125" style="226" bestFit="1" customWidth="1"/>
    <col min="11" max="11" width="11.7265625" style="226" bestFit="1" customWidth="1"/>
    <col min="12" max="12" width="13.54296875" style="226" bestFit="1" customWidth="1"/>
    <col min="13" max="13" width="6.1796875" style="226" bestFit="1" customWidth="1"/>
    <col min="14" max="14" width="10.54296875" style="226" bestFit="1" customWidth="1"/>
    <col min="15" max="15" width="13.453125" style="226" bestFit="1" customWidth="1"/>
    <col min="16" max="16" width="6.453125" style="226" bestFit="1" customWidth="1"/>
    <col min="17" max="17" width="14.1796875" style="226" bestFit="1" customWidth="1"/>
    <col min="18" max="18" width="11.26953125" style="226" bestFit="1" customWidth="1"/>
    <col min="19" max="19" width="14" style="226" bestFit="1" customWidth="1"/>
    <col min="20" max="20" width="8.81640625" style="226" bestFit="1" customWidth="1"/>
    <col min="21" max="21" width="61.1796875" style="226" bestFit="1" customWidth="1"/>
    <col min="22" max="22" width="16.81640625" style="226" bestFit="1" customWidth="1"/>
    <col min="23" max="23" width="56.1796875" style="226" bestFit="1" customWidth="1"/>
    <col min="24" max="16383" width="9.1796875" style="226"/>
    <col min="16384" max="16384" width="6.81640625" style="226" bestFit="1" customWidth="1"/>
  </cols>
  <sheetData>
    <row r="1" spans="1:23 16384:16384" s="323" customFormat="1" x14ac:dyDescent="0.35">
      <c r="A1" s="321" t="s">
        <v>709</v>
      </c>
      <c r="B1" s="321" t="s">
        <v>710</v>
      </c>
      <c r="C1" s="321" t="s">
        <v>448</v>
      </c>
      <c r="D1" s="322" t="s">
        <v>449</v>
      </c>
      <c r="E1" s="321" t="s">
        <v>361</v>
      </c>
      <c r="F1" s="321" t="s">
        <v>362</v>
      </c>
      <c r="G1" s="321" t="s">
        <v>363</v>
      </c>
      <c r="H1" s="321" t="s">
        <v>364</v>
      </c>
      <c r="I1" s="321" t="s">
        <v>365</v>
      </c>
      <c r="J1" s="321" t="s">
        <v>366</v>
      </c>
      <c r="K1" s="321" t="s">
        <v>367</v>
      </c>
      <c r="L1" s="321" t="s">
        <v>368</v>
      </c>
      <c r="M1" s="321" t="s">
        <v>369</v>
      </c>
      <c r="N1" s="321" t="s">
        <v>370</v>
      </c>
      <c r="O1" s="321" t="s">
        <v>798</v>
      </c>
      <c r="P1" s="321" t="s">
        <v>372</v>
      </c>
      <c r="Q1" s="321" t="s">
        <v>799</v>
      </c>
      <c r="R1" s="321" t="s">
        <v>374</v>
      </c>
      <c r="S1" s="321" t="s">
        <v>375</v>
      </c>
      <c r="T1" s="321" t="s">
        <v>376</v>
      </c>
      <c r="U1" s="321" t="s">
        <v>452</v>
      </c>
      <c r="V1" s="321" t="s">
        <v>378</v>
      </c>
      <c r="W1" s="321" t="s">
        <v>379</v>
      </c>
      <c r="XFD1" s="323" t="s">
        <v>195</v>
      </c>
    </row>
    <row r="2" spans="1:23 16384:16384" x14ac:dyDescent="0.35">
      <c r="A2" s="226">
        <v>11684212</v>
      </c>
      <c r="B2" s="226" t="s">
        <v>854</v>
      </c>
      <c r="C2" s="226" t="s">
        <v>171</v>
      </c>
      <c r="D2" s="227">
        <v>141000</v>
      </c>
      <c r="E2" s="226">
        <v>1</v>
      </c>
      <c r="F2" s="226" t="s">
        <v>197</v>
      </c>
      <c r="G2" s="226" t="s">
        <v>240</v>
      </c>
      <c r="H2" s="226" t="s">
        <v>865</v>
      </c>
      <c r="I2" s="226" t="s">
        <v>240</v>
      </c>
      <c r="K2" s="226">
        <v>1</v>
      </c>
      <c r="L2" s="228">
        <v>45622</v>
      </c>
      <c r="M2" s="226" t="s">
        <v>801</v>
      </c>
      <c r="N2" s="226" t="s">
        <v>801</v>
      </c>
      <c r="O2" s="226">
        <v>212.88</v>
      </c>
      <c r="P2" s="226">
        <v>31.93</v>
      </c>
      <c r="Q2" s="226">
        <v>244.81</v>
      </c>
      <c r="R2" s="226" t="s">
        <v>202</v>
      </c>
      <c r="S2" s="226" t="s">
        <v>382</v>
      </c>
      <c r="T2" s="226" t="s">
        <v>203</v>
      </c>
      <c r="U2" s="226" t="s">
        <v>802</v>
      </c>
      <c r="V2" s="226" t="s">
        <v>803</v>
      </c>
    </row>
    <row r="3" spans="1:23 16384:16384" x14ac:dyDescent="0.35">
      <c r="A3" s="226">
        <v>11684212</v>
      </c>
      <c r="B3" s="226" t="s">
        <v>854</v>
      </c>
      <c r="C3" s="226" t="s">
        <v>171</v>
      </c>
      <c r="D3" s="227">
        <v>141000</v>
      </c>
      <c r="E3" s="226">
        <v>1</v>
      </c>
      <c r="F3" s="226" t="s">
        <v>197</v>
      </c>
      <c r="G3" s="226" t="s">
        <v>222</v>
      </c>
      <c r="H3" s="226" t="s">
        <v>199</v>
      </c>
      <c r="I3" s="226" t="s">
        <v>200</v>
      </c>
      <c r="L3" s="228">
        <v>45622</v>
      </c>
      <c r="O3" s="226">
        <v>8.1999999999999993</v>
      </c>
      <c r="P3" s="226">
        <v>1.23</v>
      </c>
      <c r="Q3" s="226">
        <v>9.43</v>
      </c>
      <c r="R3" s="226" t="s">
        <v>202</v>
      </c>
      <c r="S3" s="226" t="s">
        <v>382</v>
      </c>
      <c r="T3" s="226" t="s">
        <v>203</v>
      </c>
      <c r="U3" s="226" t="s">
        <v>802</v>
      </c>
      <c r="V3" s="226" t="s">
        <v>803</v>
      </c>
    </row>
    <row r="4" spans="1:23 16384:16384" x14ac:dyDescent="0.35">
      <c r="A4" s="226">
        <v>11684212</v>
      </c>
      <c r="B4" s="226" t="s">
        <v>854</v>
      </c>
      <c r="C4" s="226" t="s">
        <v>171</v>
      </c>
      <c r="D4" s="227">
        <v>141000</v>
      </c>
      <c r="E4" s="226">
        <v>1</v>
      </c>
      <c r="F4" s="226" t="s">
        <v>197</v>
      </c>
      <c r="G4" s="226" t="s">
        <v>384</v>
      </c>
      <c r="H4" s="226" t="s">
        <v>865</v>
      </c>
      <c r="I4" s="226" t="s">
        <v>240</v>
      </c>
      <c r="K4" s="226">
        <v>1</v>
      </c>
      <c r="L4" s="228">
        <v>45622</v>
      </c>
      <c r="M4" s="226" t="s">
        <v>801</v>
      </c>
      <c r="N4" s="226" t="s">
        <v>801</v>
      </c>
      <c r="O4" s="226">
        <v>90.43</v>
      </c>
      <c r="P4" s="226">
        <v>13.57</v>
      </c>
      <c r="Q4" s="226">
        <v>104</v>
      </c>
      <c r="R4" s="226" t="s">
        <v>202</v>
      </c>
      <c r="S4" s="226" t="s">
        <v>382</v>
      </c>
      <c r="T4" s="226" t="s">
        <v>203</v>
      </c>
      <c r="U4" s="226" t="s">
        <v>802</v>
      </c>
      <c r="V4" s="226" t="s">
        <v>803</v>
      </c>
    </row>
    <row r="5" spans="1:23 16384:16384" x14ac:dyDescent="0.35">
      <c r="A5" s="226">
        <v>11683931</v>
      </c>
      <c r="B5" s="226" t="s">
        <v>854</v>
      </c>
      <c r="C5" s="226" t="s">
        <v>171</v>
      </c>
      <c r="D5" s="227">
        <v>141000</v>
      </c>
      <c r="E5" s="226">
        <v>1</v>
      </c>
      <c r="F5" s="226" t="s">
        <v>197</v>
      </c>
      <c r="G5" s="226">
        <v>6362009767</v>
      </c>
      <c r="H5" s="226" t="s">
        <v>229</v>
      </c>
      <c r="I5" s="226" t="s">
        <v>230</v>
      </c>
      <c r="L5" s="228">
        <v>45621</v>
      </c>
      <c r="M5" s="226" t="s">
        <v>231</v>
      </c>
      <c r="N5" s="226" t="s">
        <v>251</v>
      </c>
      <c r="O5" s="226">
        <v>-250.3</v>
      </c>
      <c r="P5" s="226">
        <v>-37.549999999999997</v>
      </c>
      <c r="Q5" s="226">
        <v>-287.85000000000002</v>
      </c>
      <c r="R5" s="226" t="s">
        <v>202</v>
      </c>
      <c r="S5" s="226" t="s">
        <v>382</v>
      </c>
      <c r="T5" s="226" t="s">
        <v>203</v>
      </c>
      <c r="U5" s="226" t="s">
        <v>512</v>
      </c>
      <c r="V5" s="226" t="s">
        <v>246</v>
      </c>
      <c r="W5" s="226" t="s">
        <v>806</v>
      </c>
    </row>
    <row r="6" spans="1:23 16384:16384" x14ac:dyDescent="0.35">
      <c r="A6" s="226">
        <v>11683931</v>
      </c>
      <c r="B6" s="226" t="s">
        <v>854</v>
      </c>
      <c r="C6" s="226" t="s">
        <v>171</v>
      </c>
      <c r="D6" s="227">
        <v>141000</v>
      </c>
      <c r="E6" s="226">
        <v>1</v>
      </c>
      <c r="F6" s="226" t="s">
        <v>197</v>
      </c>
      <c r="G6" s="226" t="s">
        <v>234</v>
      </c>
      <c r="H6" s="226" t="s">
        <v>199</v>
      </c>
      <c r="I6" s="226" t="s">
        <v>200</v>
      </c>
      <c r="L6" s="228">
        <v>45621</v>
      </c>
      <c r="O6" s="226">
        <v>11.2</v>
      </c>
      <c r="P6" s="226">
        <v>1.68</v>
      </c>
      <c r="Q6" s="226">
        <v>12.88</v>
      </c>
      <c r="R6" s="226" t="s">
        <v>202</v>
      </c>
      <c r="S6" s="226" t="s">
        <v>382</v>
      </c>
      <c r="T6" s="226" t="s">
        <v>203</v>
      </c>
      <c r="U6" s="226" t="s">
        <v>512</v>
      </c>
      <c r="V6" s="226" t="s">
        <v>246</v>
      </c>
      <c r="W6" s="226" t="s">
        <v>806</v>
      </c>
    </row>
    <row r="7" spans="1:23 16384:16384" x14ac:dyDescent="0.35">
      <c r="A7" s="226">
        <v>11685438</v>
      </c>
      <c r="B7" s="226" t="s">
        <v>854</v>
      </c>
      <c r="C7" s="226" t="s">
        <v>171</v>
      </c>
      <c r="D7" s="227">
        <v>141000</v>
      </c>
      <c r="E7" s="226">
        <v>1</v>
      </c>
      <c r="F7" s="226" t="s">
        <v>197</v>
      </c>
      <c r="G7" s="226" t="s">
        <v>240</v>
      </c>
      <c r="H7" s="226" t="s">
        <v>393</v>
      </c>
      <c r="I7" s="226" t="s">
        <v>240</v>
      </c>
      <c r="K7" s="226">
        <v>1</v>
      </c>
      <c r="L7" s="228">
        <v>45620</v>
      </c>
      <c r="M7" s="226" t="s">
        <v>251</v>
      </c>
      <c r="N7" s="226" t="s">
        <v>251</v>
      </c>
      <c r="O7" s="226">
        <v>169.57</v>
      </c>
      <c r="P7" s="226">
        <v>25.43</v>
      </c>
      <c r="Q7" s="226">
        <v>195</v>
      </c>
      <c r="R7" s="226" t="s">
        <v>202</v>
      </c>
      <c r="S7" s="226" t="s">
        <v>382</v>
      </c>
      <c r="T7" s="226" t="s">
        <v>203</v>
      </c>
      <c r="U7" s="226" t="s">
        <v>512</v>
      </c>
      <c r="V7" s="226" t="s">
        <v>246</v>
      </c>
      <c r="W7" s="226" t="s">
        <v>807</v>
      </c>
    </row>
    <row r="8" spans="1:23 16384:16384" x14ac:dyDescent="0.35">
      <c r="A8" s="226">
        <v>11685438</v>
      </c>
      <c r="B8" s="226" t="s">
        <v>854</v>
      </c>
      <c r="C8" s="226" t="s">
        <v>171</v>
      </c>
      <c r="D8" s="227">
        <v>141000</v>
      </c>
      <c r="E8" s="226">
        <v>1</v>
      </c>
      <c r="F8" s="226" t="s">
        <v>197</v>
      </c>
      <c r="G8" s="226" t="s">
        <v>395</v>
      </c>
      <c r="H8" s="226" t="s">
        <v>393</v>
      </c>
      <c r="I8" s="226" t="s">
        <v>240</v>
      </c>
      <c r="K8" s="226">
        <v>1</v>
      </c>
      <c r="L8" s="228">
        <v>45620</v>
      </c>
      <c r="M8" s="226" t="s">
        <v>251</v>
      </c>
      <c r="N8" s="226" t="s">
        <v>251</v>
      </c>
      <c r="O8" s="226">
        <v>33.04</v>
      </c>
      <c r="P8" s="226">
        <v>4.96</v>
      </c>
      <c r="Q8" s="226">
        <v>38</v>
      </c>
      <c r="R8" s="226" t="s">
        <v>202</v>
      </c>
      <c r="S8" s="226" t="s">
        <v>382</v>
      </c>
      <c r="T8" s="226" t="s">
        <v>203</v>
      </c>
      <c r="U8" s="226" t="s">
        <v>512</v>
      </c>
      <c r="V8" s="226" t="s">
        <v>246</v>
      </c>
      <c r="W8" s="226" t="s">
        <v>807</v>
      </c>
    </row>
    <row r="9" spans="1:23 16384:16384" x14ac:dyDescent="0.35">
      <c r="A9" s="226">
        <v>11685438</v>
      </c>
      <c r="B9" s="226" t="s">
        <v>854</v>
      </c>
      <c r="C9" s="226" t="s">
        <v>171</v>
      </c>
      <c r="D9" s="227">
        <v>141000</v>
      </c>
      <c r="E9" s="226">
        <v>1</v>
      </c>
      <c r="F9" s="226" t="s">
        <v>197</v>
      </c>
      <c r="G9" s="226" t="s">
        <v>384</v>
      </c>
      <c r="H9" s="226" t="s">
        <v>393</v>
      </c>
      <c r="I9" s="226" t="s">
        <v>240</v>
      </c>
      <c r="K9" s="226">
        <v>1</v>
      </c>
      <c r="L9" s="228">
        <v>45620</v>
      </c>
      <c r="M9" s="226" t="s">
        <v>251</v>
      </c>
      <c r="N9" s="226" t="s">
        <v>251</v>
      </c>
      <c r="O9" s="226">
        <v>38.26</v>
      </c>
      <c r="P9" s="226">
        <v>5.74</v>
      </c>
      <c r="Q9" s="226">
        <v>44</v>
      </c>
      <c r="R9" s="226" t="s">
        <v>202</v>
      </c>
      <c r="S9" s="226" t="s">
        <v>382</v>
      </c>
      <c r="T9" s="226" t="s">
        <v>203</v>
      </c>
      <c r="U9" s="226" t="s">
        <v>512</v>
      </c>
      <c r="V9" s="226" t="s">
        <v>246</v>
      </c>
      <c r="W9" s="226" t="s">
        <v>807</v>
      </c>
    </row>
    <row r="10" spans="1:23 16384:16384" x14ac:dyDescent="0.35">
      <c r="A10" s="226">
        <v>11685438</v>
      </c>
      <c r="B10" s="226" t="s">
        <v>854</v>
      </c>
      <c r="C10" s="226" t="s">
        <v>171</v>
      </c>
      <c r="D10" s="227">
        <v>141000</v>
      </c>
      <c r="E10" s="226">
        <v>1</v>
      </c>
      <c r="F10" s="226" t="s">
        <v>197</v>
      </c>
      <c r="G10" s="226" t="s">
        <v>222</v>
      </c>
      <c r="H10" s="226" t="s">
        <v>199</v>
      </c>
      <c r="I10" s="226" t="s">
        <v>200</v>
      </c>
      <c r="L10" s="228">
        <v>45620</v>
      </c>
      <c r="O10" s="226">
        <v>8.1999999999999993</v>
      </c>
      <c r="P10" s="226">
        <v>1.23</v>
      </c>
      <c r="Q10" s="226">
        <v>9.43</v>
      </c>
      <c r="R10" s="226" t="s">
        <v>202</v>
      </c>
      <c r="S10" s="226" t="s">
        <v>382</v>
      </c>
      <c r="T10" s="226" t="s">
        <v>203</v>
      </c>
      <c r="U10" s="226" t="s">
        <v>512</v>
      </c>
      <c r="V10" s="226" t="s">
        <v>246</v>
      </c>
      <c r="W10" s="226" t="s">
        <v>807</v>
      </c>
    </row>
  </sheetData>
  <pageMargins left="0.7" right="0.7" top="0.75" bottom="0.75" header="0.3" footer="0.3"/>
  <headerFooter>
    <oddHeader>&amp;C&amp;"Calibri"&amp;10&amp;K000000 IN-CONFIDENCE&amp;1#_x000D_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C7CA-C08D-422E-97F1-7FF3273B9223}">
  <dimension ref="A1:XFD20"/>
  <sheetViews>
    <sheetView workbookViewId="0">
      <selection activeCell="A31" sqref="A31"/>
    </sheetView>
  </sheetViews>
  <sheetFormatPr defaultRowHeight="14.5" x14ac:dyDescent="0.35"/>
  <cols>
    <col min="1" max="1" width="13.81640625" style="226" bestFit="1" customWidth="1"/>
    <col min="2" max="2" width="14.7265625" style="226" bestFit="1" customWidth="1"/>
    <col min="3" max="3" width="16.54296875" style="226" bestFit="1" customWidth="1"/>
    <col min="4" max="4" width="11.453125" style="226" bestFit="1" customWidth="1"/>
    <col min="5" max="5" width="12.1796875" style="226" bestFit="1" customWidth="1"/>
    <col min="6" max="6" width="8" style="226" bestFit="1" customWidth="1"/>
    <col min="7" max="7" width="27.453125" style="226" bestFit="1" customWidth="1"/>
    <col min="8" max="8" width="26" style="226" bestFit="1" customWidth="1"/>
    <col min="9" max="9" width="11.54296875" style="226" bestFit="1" customWidth="1"/>
    <col min="10" max="10" width="8.54296875" style="226" bestFit="1" customWidth="1"/>
    <col min="11" max="11" width="12" style="226" bestFit="1" customWidth="1"/>
    <col min="12" max="12" width="14.26953125" style="226" bestFit="1" customWidth="1"/>
    <col min="13" max="13" width="6.1796875" style="226" bestFit="1" customWidth="1"/>
    <col min="14" max="14" width="11" style="226" bestFit="1" customWidth="1"/>
    <col min="15" max="15" width="14" style="226" bestFit="1" customWidth="1"/>
    <col min="16" max="16" width="6.81640625" style="226" bestFit="1" customWidth="1"/>
    <col min="17" max="17" width="14.54296875" style="226" bestFit="1" customWidth="1"/>
    <col min="18" max="18" width="11.26953125" style="226" bestFit="1" customWidth="1"/>
    <col min="19" max="19" width="18.1796875" style="226" bestFit="1" customWidth="1"/>
    <col min="20" max="20" width="8.81640625" style="226" bestFit="1" customWidth="1"/>
    <col min="21" max="21" width="61.1796875" style="226" bestFit="1" customWidth="1"/>
    <col min="22" max="22" width="17.26953125" style="226" bestFit="1" customWidth="1"/>
    <col min="23" max="23" width="56.1796875" style="226" bestFit="1" customWidth="1"/>
    <col min="24" max="16383" width="9.1796875" style="226"/>
    <col min="16384" max="16384" width="7.1796875" style="226" bestFit="1" customWidth="1"/>
  </cols>
  <sheetData>
    <row r="1" spans="1:23 16384:16384" s="301" customFormat="1" x14ac:dyDescent="0.35">
      <c r="A1" s="299" t="s">
        <v>709</v>
      </c>
      <c r="B1" s="299" t="s">
        <v>710</v>
      </c>
      <c r="C1" s="299" t="s">
        <v>448</v>
      </c>
      <c r="D1" s="300" t="s">
        <v>449</v>
      </c>
      <c r="E1" s="299" t="s">
        <v>361</v>
      </c>
      <c r="F1" s="299" t="s">
        <v>362</v>
      </c>
      <c r="G1" s="299" t="s">
        <v>363</v>
      </c>
      <c r="H1" s="299" t="s">
        <v>364</v>
      </c>
      <c r="I1" s="299" t="s">
        <v>365</v>
      </c>
      <c r="J1" s="299" t="s">
        <v>366</v>
      </c>
      <c r="K1" s="299" t="s">
        <v>367</v>
      </c>
      <c r="L1" s="299" t="s">
        <v>368</v>
      </c>
      <c r="M1" s="299" t="s">
        <v>369</v>
      </c>
      <c r="N1" s="299" t="s">
        <v>370</v>
      </c>
      <c r="O1" s="299" t="s">
        <v>798</v>
      </c>
      <c r="P1" s="299" t="s">
        <v>372</v>
      </c>
      <c r="Q1" s="299" t="s">
        <v>799</v>
      </c>
      <c r="R1" s="299" t="s">
        <v>374</v>
      </c>
      <c r="S1" s="299" t="s">
        <v>375</v>
      </c>
      <c r="T1" s="299" t="s">
        <v>376</v>
      </c>
      <c r="U1" s="299" t="s">
        <v>452</v>
      </c>
      <c r="V1" s="299" t="s">
        <v>378</v>
      </c>
      <c r="W1" s="299" t="s">
        <v>379</v>
      </c>
      <c r="XFD1" s="301" t="s">
        <v>195</v>
      </c>
    </row>
    <row r="2" spans="1:23 16384:16384" x14ac:dyDescent="0.35">
      <c r="A2" s="226">
        <v>11684212</v>
      </c>
      <c r="B2" s="226" t="s">
        <v>752</v>
      </c>
      <c r="C2" s="226" t="s">
        <v>171</v>
      </c>
      <c r="D2" s="227">
        <v>141000</v>
      </c>
      <c r="E2" s="226">
        <v>1</v>
      </c>
      <c r="F2" s="226" t="s">
        <v>197</v>
      </c>
      <c r="G2" s="226" t="s">
        <v>800</v>
      </c>
      <c r="H2" s="226" t="s">
        <v>229</v>
      </c>
      <c r="I2" s="226" t="s">
        <v>230</v>
      </c>
      <c r="L2" s="228">
        <v>45622</v>
      </c>
      <c r="M2" s="226" t="s">
        <v>231</v>
      </c>
      <c r="N2" s="226" t="s">
        <v>801</v>
      </c>
      <c r="O2" s="226">
        <v>573.54999999999995</v>
      </c>
      <c r="P2" s="226">
        <v>86.03</v>
      </c>
      <c r="Q2" s="226">
        <v>659.58</v>
      </c>
      <c r="R2" s="226" t="s">
        <v>202</v>
      </c>
      <c r="S2" s="226" t="s">
        <v>382</v>
      </c>
      <c r="T2" s="226" t="s">
        <v>203</v>
      </c>
      <c r="U2" s="226" t="s">
        <v>802</v>
      </c>
      <c r="V2" s="226" t="s">
        <v>803</v>
      </c>
    </row>
    <row r="3" spans="1:23 16384:16384" x14ac:dyDescent="0.35">
      <c r="A3" s="226">
        <v>11684212</v>
      </c>
      <c r="B3" s="226" t="s">
        <v>752</v>
      </c>
      <c r="C3" s="226" t="s">
        <v>171</v>
      </c>
      <c r="D3" s="227">
        <v>141000</v>
      </c>
      <c r="E3" s="226">
        <v>1</v>
      </c>
      <c r="F3" s="226" t="s">
        <v>197</v>
      </c>
      <c r="G3" s="226" t="s">
        <v>804</v>
      </c>
      <c r="H3" s="226" t="s">
        <v>199</v>
      </c>
      <c r="I3" s="226" t="s">
        <v>200</v>
      </c>
      <c r="L3" s="228">
        <v>45622</v>
      </c>
      <c r="O3" s="226">
        <v>23.95</v>
      </c>
      <c r="P3" s="226">
        <v>3.59</v>
      </c>
      <c r="Q3" s="226">
        <v>27.54</v>
      </c>
      <c r="R3" s="226" t="s">
        <v>202</v>
      </c>
      <c r="S3" s="226" t="s">
        <v>382</v>
      </c>
      <c r="T3" s="226" t="s">
        <v>203</v>
      </c>
      <c r="U3" s="226" t="s">
        <v>802</v>
      </c>
      <c r="V3" s="226" t="s">
        <v>803</v>
      </c>
    </row>
    <row r="4" spans="1:23 16384:16384" x14ac:dyDescent="0.35">
      <c r="A4" s="226">
        <v>11683931</v>
      </c>
      <c r="B4" s="226" t="s">
        <v>752</v>
      </c>
      <c r="C4" s="226" t="s">
        <v>171</v>
      </c>
      <c r="D4" s="227">
        <v>141000</v>
      </c>
      <c r="E4" s="226">
        <v>1</v>
      </c>
      <c r="F4" s="226" t="s">
        <v>197</v>
      </c>
      <c r="G4" s="226" t="s">
        <v>805</v>
      </c>
      <c r="H4" s="226" t="s">
        <v>229</v>
      </c>
      <c r="I4" s="226" t="s">
        <v>230</v>
      </c>
      <c r="L4" s="228">
        <v>45621</v>
      </c>
      <c r="M4" s="226" t="s">
        <v>231</v>
      </c>
      <c r="N4" s="226" t="s">
        <v>251</v>
      </c>
      <c r="O4" s="226">
        <v>500.6</v>
      </c>
      <c r="P4" s="226">
        <v>75.09</v>
      </c>
      <c r="Q4" s="226">
        <v>575.69000000000005</v>
      </c>
      <c r="R4" s="226" t="s">
        <v>202</v>
      </c>
      <c r="S4" s="226" t="s">
        <v>382</v>
      </c>
      <c r="T4" s="226" t="s">
        <v>203</v>
      </c>
      <c r="U4" s="226" t="s">
        <v>512</v>
      </c>
      <c r="V4" s="226" t="s">
        <v>246</v>
      </c>
      <c r="W4" s="226" t="s">
        <v>806</v>
      </c>
    </row>
    <row r="5" spans="1:23 16384:16384" x14ac:dyDescent="0.35">
      <c r="A5" s="226">
        <v>11683931</v>
      </c>
      <c r="B5" s="226" t="s">
        <v>752</v>
      </c>
      <c r="C5" s="226" t="s">
        <v>171</v>
      </c>
      <c r="D5" s="227">
        <v>141000</v>
      </c>
      <c r="E5" s="226">
        <v>1</v>
      </c>
      <c r="F5" s="226" t="s">
        <v>197</v>
      </c>
      <c r="G5" s="226" t="s">
        <v>213</v>
      </c>
      <c r="H5" s="226" t="s">
        <v>199</v>
      </c>
      <c r="I5" s="226" t="s">
        <v>200</v>
      </c>
      <c r="L5" s="228">
        <v>45621</v>
      </c>
      <c r="O5" s="226">
        <v>6.55</v>
      </c>
      <c r="P5" s="226">
        <v>0.98</v>
      </c>
      <c r="Q5" s="226">
        <v>7.53</v>
      </c>
      <c r="R5" s="226" t="s">
        <v>202</v>
      </c>
      <c r="S5" s="226" t="s">
        <v>382</v>
      </c>
      <c r="T5" s="226" t="s">
        <v>203</v>
      </c>
      <c r="U5" s="226" t="s">
        <v>512</v>
      </c>
      <c r="V5" s="226" t="s">
        <v>246</v>
      </c>
      <c r="W5" s="226" t="s">
        <v>806</v>
      </c>
    </row>
    <row r="6" spans="1:23 16384:16384" x14ac:dyDescent="0.35">
      <c r="A6" s="226">
        <v>11685438</v>
      </c>
      <c r="B6" s="226" t="s">
        <v>752</v>
      </c>
      <c r="C6" s="226" t="s">
        <v>171</v>
      </c>
      <c r="D6" s="227">
        <v>141000</v>
      </c>
      <c r="E6" s="226">
        <v>1</v>
      </c>
      <c r="F6" s="226" t="s">
        <v>197</v>
      </c>
      <c r="G6" s="226" t="s">
        <v>256</v>
      </c>
      <c r="H6" s="226" t="s">
        <v>199</v>
      </c>
      <c r="I6" s="226" t="s">
        <v>200</v>
      </c>
      <c r="L6" s="228">
        <v>45620</v>
      </c>
      <c r="O6" s="226">
        <v>6.55</v>
      </c>
      <c r="P6" s="226">
        <v>0.98</v>
      </c>
      <c r="Q6" s="226">
        <v>7.53</v>
      </c>
      <c r="R6" s="226" t="s">
        <v>202</v>
      </c>
      <c r="S6" s="226" t="s">
        <v>382</v>
      </c>
      <c r="T6" s="226" t="s">
        <v>203</v>
      </c>
      <c r="U6" s="226" t="s">
        <v>512</v>
      </c>
      <c r="V6" s="226" t="s">
        <v>246</v>
      </c>
      <c r="W6" s="226" t="s">
        <v>807</v>
      </c>
    </row>
    <row r="7" spans="1:23 16384:16384" x14ac:dyDescent="0.35">
      <c r="A7" s="226">
        <v>11685327</v>
      </c>
      <c r="B7" s="226" t="s">
        <v>752</v>
      </c>
      <c r="C7" s="226" t="s">
        <v>171</v>
      </c>
      <c r="D7" s="227">
        <v>141000</v>
      </c>
      <c r="E7" s="226">
        <v>1</v>
      </c>
      <c r="F7" s="226" t="s">
        <v>197</v>
      </c>
      <c r="G7" s="226" t="s">
        <v>804</v>
      </c>
      <c r="H7" s="226" t="s">
        <v>199</v>
      </c>
      <c r="I7" s="226" t="s">
        <v>200</v>
      </c>
      <c r="L7" s="228">
        <v>45611</v>
      </c>
      <c r="O7" s="226">
        <v>23.95</v>
      </c>
      <c r="P7" s="226">
        <v>3.59</v>
      </c>
      <c r="Q7" s="226">
        <v>27.54</v>
      </c>
      <c r="R7" s="226" t="s">
        <v>202</v>
      </c>
      <c r="S7" s="226" t="s">
        <v>382</v>
      </c>
      <c r="T7" s="226" t="s">
        <v>203</v>
      </c>
      <c r="U7" s="226" t="s">
        <v>808</v>
      </c>
      <c r="V7" s="226" t="s">
        <v>803</v>
      </c>
    </row>
    <row r="8" spans="1:23 16384:16384" x14ac:dyDescent="0.35">
      <c r="A8" s="226">
        <v>11636564</v>
      </c>
      <c r="B8" s="226" t="s">
        <v>752</v>
      </c>
      <c r="C8" s="226" t="s">
        <v>171</v>
      </c>
      <c r="D8" s="227">
        <v>141000</v>
      </c>
      <c r="E8" s="226">
        <v>1</v>
      </c>
      <c r="F8" s="226" t="s">
        <v>197</v>
      </c>
      <c r="G8" s="226">
        <v>1303722239</v>
      </c>
      <c r="H8" s="226" t="s">
        <v>229</v>
      </c>
      <c r="I8" s="226" t="s">
        <v>230</v>
      </c>
      <c r="L8" s="228">
        <v>45579</v>
      </c>
      <c r="M8" s="226" t="s">
        <v>465</v>
      </c>
      <c r="N8" s="226" t="s">
        <v>251</v>
      </c>
      <c r="O8" s="226">
        <v>-443.65</v>
      </c>
      <c r="P8" s="226">
        <v>-66.55</v>
      </c>
      <c r="Q8" s="226">
        <v>-510.2</v>
      </c>
      <c r="R8" s="226" t="s">
        <v>202</v>
      </c>
      <c r="S8" s="226" t="s">
        <v>386</v>
      </c>
      <c r="T8" s="226" t="s">
        <v>203</v>
      </c>
      <c r="U8" s="226" t="s">
        <v>220</v>
      </c>
      <c r="V8" s="226" t="s">
        <v>197</v>
      </c>
    </row>
    <row r="9" spans="1:23 16384:16384" x14ac:dyDescent="0.35">
      <c r="A9" s="226">
        <v>11682160</v>
      </c>
      <c r="B9" s="226" t="s">
        <v>752</v>
      </c>
      <c r="C9" s="226" t="s">
        <v>171</v>
      </c>
      <c r="D9" s="227">
        <v>141000</v>
      </c>
      <c r="E9" s="226">
        <v>1</v>
      </c>
      <c r="F9" s="226" t="s">
        <v>197</v>
      </c>
      <c r="G9" s="226" t="s">
        <v>809</v>
      </c>
      <c r="H9" s="226" t="s">
        <v>229</v>
      </c>
      <c r="I9" s="226" t="s">
        <v>230</v>
      </c>
      <c r="L9" s="228">
        <v>45609</v>
      </c>
      <c r="M9" s="226" t="s">
        <v>231</v>
      </c>
      <c r="N9" s="226" t="s">
        <v>242</v>
      </c>
      <c r="O9" s="226">
        <v>678.2</v>
      </c>
      <c r="P9" s="226">
        <v>101.73</v>
      </c>
      <c r="Q9" s="226">
        <v>779.93</v>
      </c>
      <c r="R9" s="226" t="s">
        <v>202</v>
      </c>
      <c r="S9" s="226" t="s">
        <v>382</v>
      </c>
      <c r="T9" s="226" t="s">
        <v>203</v>
      </c>
      <c r="U9" s="226" t="s">
        <v>512</v>
      </c>
      <c r="V9" s="226" t="s">
        <v>246</v>
      </c>
    </row>
    <row r="10" spans="1:23 16384:16384" x14ac:dyDescent="0.35">
      <c r="A10" s="226">
        <v>11682160</v>
      </c>
      <c r="B10" s="226" t="s">
        <v>752</v>
      </c>
      <c r="C10" s="226" t="s">
        <v>171</v>
      </c>
      <c r="D10" s="227">
        <v>141000</v>
      </c>
      <c r="E10" s="226">
        <v>1</v>
      </c>
      <c r="F10" s="226" t="s">
        <v>197</v>
      </c>
      <c r="G10" s="226" t="s">
        <v>213</v>
      </c>
      <c r="H10" s="226" t="s">
        <v>199</v>
      </c>
      <c r="I10" s="226" t="s">
        <v>200</v>
      </c>
      <c r="L10" s="228">
        <v>45609</v>
      </c>
      <c r="O10" s="226">
        <v>6.55</v>
      </c>
      <c r="P10" s="226">
        <v>0.98</v>
      </c>
      <c r="Q10" s="226">
        <v>7.53</v>
      </c>
      <c r="R10" s="226" t="s">
        <v>202</v>
      </c>
      <c r="S10" s="226" t="s">
        <v>382</v>
      </c>
      <c r="T10" s="226" t="s">
        <v>203</v>
      </c>
      <c r="U10" s="226" t="s">
        <v>512</v>
      </c>
      <c r="V10" s="226" t="s">
        <v>246</v>
      </c>
    </row>
    <row r="11" spans="1:23 16384:16384" x14ac:dyDescent="0.35">
      <c r="A11" s="226">
        <v>11662696</v>
      </c>
      <c r="B11" s="226" t="s">
        <v>752</v>
      </c>
      <c r="C11" s="226" t="s">
        <v>453</v>
      </c>
      <c r="D11" s="227">
        <v>141000</v>
      </c>
      <c r="E11" s="226">
        <v>1</v>
      </c>
      <c r="F11" s="226" t="s">
        <v>197</v>
      </c>
      <c r="G11" s="226" t="s">
        <v>222</v>
      </c>
      <c r="H11" s="226" t="s">
        <v>199</v>
      </c>
      <c r="I11" s="226" t="s">
        <v>200</v>
      </c>
      <c r="L11" s="228">
        <v>45546</v>
      </c>
      <c r="O11" s="226">
        <v>8.1999999999999993</v>
      </c>
      <c r="P11" s="226">
        <v>1.23</v>
      </c>
      <c r="Q11" s="226">
        <v>9.43</v>
      </c>
      <c r="R11" s="226" t="s">
        <v>454</v>
      </c>
      <c r="S11" s="226" t="s">
        <v>455</v>
      </c>
      <c r="T11" s="226" t="s">
        <v>203</v>
      </c>
      <c r="U11" s="226" t="s">
        <v>461</v>
      </c>
      <c r="V11" s="226" t="s">
        <v>246</v>
      </c>
      <c r="W11" s="226" t="s">
        <v>468</v>
      </c>
    </row>
    <row r="12" spans="1:23 16384:16384" x14ac:dyDescent="0.35">
      <c r="A12" s="226">
        <v>11662696</v>
      </c>
      <c r="B12" s="226" t="s">
        <v>752</v>
      </c>
      <c r="C12" s="226" t="s">
        <v>453</v>
      </c>
      <c r="D12" s="227">
        <v>141000</v>
      </c>
      <c r="E12" s="226">
        <v>1</v>
      </c>
      <c r="F12" s="226" t="s">
        <v>197</v>
      </c>
      <c r="G12" s="226" t="s">
        <v>206</v>
      </c>
      <c r="H12" s="226" t="s">
        <v>207</v>
      </c>
      <c r="I12" s="226" t="s">
        <v>169</v>
      </c>
      <c r="J12" s="226">
        <v>1</v>
      </c>
      <c r="L12" s="228">
        <v>45546</v>
      </c>
      <c r="M12" s="226" t="s">
        <v>465</v>
      </c>
      <c r="N12" s="226" t="s">
        <v>465</v>
      </c>
      <c r="O12" s="226">
        <v>44.91</v>
      </c>
      <c r="P12" s="226">
        <v>6.74</v>
      </c>
      <c r="Q12" s="226">
        <v>51.65</v>
      </c>
      <c r="R12" s="226" t="s">
        <v>454</v>
      </c>
      <c r="S12" s="226" t="s">
        <v>455</v>
      </c>
      <c r="T12" s="226" t="s">
        <v>203</v>
      </c>
      <c r="U12" s="226" t="s">
        <v>461</v>
      </c>
      <c r="V12" s="226" t="s">
        <v>246</v>
      </c>
      <c r="W12" s="226" t="s">
        <v>468</v>
      </c>
    </row>
    <row r="13" spans="1:23 16384:16384" x14ac:dyDescent="0.35">
      <c r="A13" s="226">
        <v>11636556</v>
      </c>
      <c r="B13" s="226" t="s">
        <v>752</v>
      </c>
      <c r="C13" s="226" t="s">
        <v>171</v>
      </c>
      <c r="D13" s="227">
        <v>141000</v>
      </c>
      <c r="E13" s="226">
        <v>1</v>
      </c>
      <c r="F13" s="226" t="s">
        <v>197</v>
      </c>
      <c r="G13" s="226">
        <v>1303722238</v>
      </c>
      <c r="H13" s="226" t="s">
        <v>229</v>
      </c>
      <c r="I13" s="226" t="s">
        <v>230</v>
      </c>
      <c r="L13" s="228">
        <v>45574</v>
      </c>
      <c r="M13" s="226" t="s">
        <v>231</v>
      </c>
      <c r="N13" s="226" t="s">
        <v>465</v>
      </c>
      <c r="O13" s="226">
        <v>-114.83</v>
      </c>
      <c r="P13" s="226">
        <v>-17.22</v>
      </c>
      <c r="Q13" s="226">
        <v>-132.05000000000001</v>
      </c>
      <c r="R13" s="226" t="s">
        <v>202</v>
      </c>
      <c r="S13" s="226" t="s">
        <v>386</v>
      </c>
      <c r="T13" s="226" t="s">
        <v>203</v>
      </c>
      <c r="U13" s="226" t="s">
        <v>223</v>
      </c>
      <c r="V13" s="226" t="s">
        <v>197</v>
      </c>
    </row>
    <row r="14" spans="1:23 16384:16384" x14ac:dyDescent="0.35">
      <c r="A14" s="226">
        <v>11684933</v>
      </c>
      <c r="B14" s="226" t="s">
        <v>752</v>
      </c>
      <c r="C14" s="226" t="s">
        <v>171</v>
      </c>
      <c r="D14" s="227">
        <v>141000</v>
      </c>
      <c r="E14" s="226">
        <v>1</v>
      </c>
      <c r="F14" s="226" t="s">
        <v>197</v>
      </c>
      <c r="G14" s="226" t="s">
        <v>213</v>
      </c>
      <c r="H14" s="226" t="s">
        <v>199</v>
      </c>
      <c r="I14" s="226" t="s">
        <v>200</v>
      </c>
      <c r="L14" s="228">
        <v>45697</v>
      </c>
      <c r="O14" s="226">
        <v>6.55</v>
      </c>
      <c r="P14" s="226">
        <v>0.98</v>
      </c>
      <c r="Q14" s="226">
        <v>7.53</v>
      </c>
      <c r="R14" s="226" t="s">
        <v>202</v>
      </c>
      <c r="S14" s="226" t="s">
        <v>382</v>
      </c>
      <c r="T14" s="226" t="s">
        <v>203</v>
      </c>
      <c r="U14" s="226" t="s">
        <v>383</v>
      </c>
      <c r="V14" s="226" t="s">
        <v>246</v>
      </c>
      <c r="W14" s="226" t="s">
        <v>810</v>
      </c>
    </row>
    <row r="15" spans="1:23 16384:16384" x14ac:dyDescent="0.35">
      <c r="A15" s="226">
        <v>11684933</v>
      </c>
      <c r="B15" s="226" t="s">
        <v>752</v>
      </c>
      <c r="C15" s="226" t="s">
        <v>171</v>
      </c>
      <c r="D15" s="227">
        <v>141000</v>
      </c>
      <c r="E15" s="226">
        <v>1</v>
      </c>
      <c r="F15" s="226" t="s">
        <v>197</v>
      </c>
      <c r="G15" s="226" t="s">
        <v>811</v>
      </c>
      <c r="H15" s="226" t="s">
        <v>229</v>
      </c>
      <c r="I15" s="226" t="s">
        <v>230</v>
      </c>
      <c r="L15" s="228">
        <v>45697</v>
      </c>
      <c r="M15" s="226" t="s">
        <v>232</v>
      </c>
      <c r="N15" s="226" t="s">
        <v>231</v>
      </c>
      <c r="O15" s="226">
        <v>271.58999999999997</v>
      </c>
      <c r="P15" s="226">
        <v>40.74</v>
      </c>
      <c r="Q15" s="226">
        <v>312.33</v>
      </c>
      <c r="R15" s="226" t="s">
        <v>202</v>
      </c>
      <c r="S15" s="226" t="s">
        <v>382</v>
      </c>
      <c r="T15" s="226" t="s">
        <v>203</v>
      </c>
      <c r="U15" s="226" t="s">
        <v>383</v>
      </c>
      <c r="V15" s="226" t="s">
        <v>246</v>
      </c>
      <c r="W15" s="226" t="s">
        <v>810</v>
      </c>
    </row>
    <row r="16" spans="1:23 16384:16384" x14ac:dyDescent="0.35">
      <c r="A16" s="226">
        <v>11659093</v>
      </c>
      <c r="B16" s="226" t="s">
        <v>752</v>
      </c>
      <c r="C16" s="226" t="s">
        <v>171</v>
      </c>
      <c r="D16" s="227">
        <v>141000</v>
      </c>
      <c r="E16" s="226">
        <v>1</v>
      </c>
      <c r="F16" s="226" t="s">
        <v>197</v>
      </c>
      <c r="G16" s="226" t="s">
        <v>212</v>
      </c>
      <c r="H16" s="226" t="s">
        <v>207</v>
      </c>
      <c r="I16" s="226" t="s">
        <v>169</v>
      </c>
      <c r="J16" s="226">
        <v>1</v>
      </c>
      <c r="L16" s="228">
        <v>45540</v>
      </c>
      <c r="M16" s="226" t="s">
        <v>251</v>
      </c>
      <c r="N16" s="226" t="s">
        <v>251</v>
      </c>
      <c r="O16" s="226">
        <v>45</v>
      </c>
      <c r="P16" s="226">
        <v>6.75</v>
      </c>
      <c r="Q16" s="226">
        <v>51.75</v>
      </c>
      <c r="R16" s="226" t="s">
        <v>202</v>
      </c>
      <c r="S16" s="226" t="s">
        <v>382</v>
      </c>
      <c r="T16" s="226" t="s">
        <v>203</v>
      </c>
      <c r="U16" s="226" t="s">
        <v>394</v>
      </c>
      <c r="V16" s="226" t="s">
        <v>246</v>
      </c>
    </row>
    <row r="17" spans="1:22" x14ac:dyDescent="0.35">
      <c r="A17" s="226">
        <v>11659093</v>
      </c>
      <c r="B17" s="226" t="s">
        <v>752</v>
      </c>
      <c r="C17" s="226" t="s">
        <v>171</v>
      </c>
      <c r="D17" s="227">
        <v>141000</v>
      </c>
      <c r="E17" s="226">
        <v>1</v>
      </c>
      <c r="F17" s="226" t="s">
        <v>197</v>
      </c>
      <c r="G17" s="226" t="s">
        <v>222</v>
      </c>
      <c r="H17" s="226" t="s">
        <v>199</v>
      </c>
      <c r="I17" s="226" t="s">
        <v>200</v>
      </c>
      <c r="L17" s="228">
        <v>45540</v>
      </c>
      <c r="O17" s="226">
        <v>8.1999999999999993</v>
      </c>
      <c r="P17" s="226">
        <v>1.23</v>
      </c>
      <c r="Q17" s="226">
        <v>9.43</v>
      </c>
      <c r="R17" s="226" t="s">
        <v>202</v>
      </c>
      <c r="S17" s="226" t="s">
        <v>382</v>
      </c>
      <c r="T17" s="226" t="s">
        <v>203</v>
      </c>
      <c r="U17" s="226" t="s">
        <v>394</v>
      </c>
      <c r="V17" s="226" t="s">
        <v>246</v>
      </c>
    </row>
    <row r="18" spans="1:22" x14ac:dyDescent="0.35">
      <c r="A18" s="226">
        <v>11659093</v>
      </c>
      <c r="B18" s="226" t="s">
        <v>752</v>
      </c>
      <c r="C18" s="226" t="s">
        <v>171</v>
      </c>
      <c r="D18" s="227">
        <v>141000</v>
      </c>
      <c r="E18" s="226">
        <v>1</v>
      </c>
      <c r="F18" s="226" t="s">
        <v>197</v>
      </c>
      <c r="G18" s="226" t="s">
        <v>260</v>
      </c>
      <c r="H18" s="226" t="s">
        <v>207</v>
      </c>
      <c r="I18" s="226" t="s">
        <v>169</v>
      </c>
      <c r="J18" s="226">
        <v>1</v>
      </c>
      <c r="L18" s="228">
        <v>45540</v>
      </c>
      <c r="M18" s="226" t="s">
        <v>251</v>
      </c>
      <c r="N18" s="226" t="s">
        <v>251</v>
      </c>
      <c r="O18" s="226">
        <v>41.4</v>
      </c>
      <c r="P18" s="226">
        <v>6.21</v>
      </c>
      <c r="Q18" s="226">
        <v>47.61</v>
      </c>
      <c r="R18" s="226" t="s">
        <v>202</v>
      </c>
      <c r="S18" s="226" t="s">
        <v>382</v>
      </c>
      <c r="T18" s="226" t="s">
        <v>203</v>
      </c>
      <c r="U18" s="226" t="s">
        <v>394</v>
      </c>
      <c r="V18" s="226" t="s">
        <v>246</v>
      </c>
    </row>
    <row r="19" spans="1:22" x14ac:dyDescent="0.35">
      <c r="A19" s="226">
        <v>11659093</v>
      </c>
      <c r="B19" s="226" t="s">
        <v>752</v>
      </c>
      <c r="C19" s="226" t="s">
        <v>171</v>
      </c>
      <c r="D19" s="227">
        <v>141000</v>
      </c>
      <c r="E19" s="226">
        <v>1</v>
      </c>
      <c r="F19" s="226" t="s">
        <v>197</v>
      </c>
      <c r="G19" s="226" t="s">
        <v>206</v>
      </c>
      <c r="H19" s="226" t="s">
        <v>207</v>
      </c>
      <c r="I19" s="226" t="s">
        <v>169</v>
      </c>
      <c r="J19" s="226">
        <v>1</v>
      </c>
      <c r="L19" s="228">
        <v>45540</v>
      </c>
      <c r="M19" s="226" t="s">
        <v>251</v>
      </c>
      <c r="N19" s="226" t="s">
        <v>251</v>
      </c>
      <c r="O19" s="226">
        <v>44.25</v>
      </c>
      <c r="P19" s="226">
        <v>6.64</v>
      </c>
      <c r="Q19" s="226">
        <v>50.89</v>
      </c>
      <c r="R19" s="226" t="s">
        <v>202</v>
      </c>
      <c r="S19" s="226" t="s">
        <v>382</v>
      </c>
      <c r="T19" s="226" t="s">
        <v>203</v>
      </c>
      <c r="U19" s="226" t="s">
        <v>394</v>
      </c>
      <c r="V19" s="226" t="s">
        <v>246</v>
      </c>
    </row>
    <row r="20" spans="1:22" x14ac:dyDescent="0.35">
      <c r="A20" s="226">
        <v>11659093</v>
      </c>
      <c r="B20" s="226" t="s">
        <v>752</v>
      </c>
      <c r="C20" s="226" t="s">
        <v>171</v>
      </c>
      <c r="D20" s="227">
        <v>141000</v>
      </c>
      <c r="E20" s="226">
        <v>1</v>
      </c>
      <c r="F20" s="226" t="s">
        <v>197</v>
      </c>
      <c r="G20" s="226" t="s">
        <v>211</v>
      </c>
      <c r="H20" s="226" t="s">
        <v>207</v>
      </c>
      <c r="I20" s="226" t="s">
        <v>169</v>
      </c>
      <c r="J20" s="226">
        <v>1</v>
      </c>
      <c r="L20" s="228">
        <v>45540</v>
      </c>
      <c r="M20" s="226" t="s">
        <v>251</v>
      </c>
      <c r="N20" s="226" t="s">
        <v>251</v>
      </c>
      <c r="O20" s="226">
        <v>0.66</v>
      </c>
      <c r="P20" s="226">
        <v>0.1</v>
      </c>
      <c r="Q20" s="226">
        <v>0.76</v>
      </c>
      <c r="R20" s="226" t="s">
        <v>202</v>
      </c>
      <c r="S20" s="226" t="s">
        <v>382</v>
      </c>
      <c r="T20" s="226" t="s">
        <v>203</v>
      </c>
      <c r="U20" s="226" t="s">
        <v>394</v>
      </c>
      <c r="V20" s="226" t="s">
        <v>246</v>
      </c>
    </row>
  </sheetData>
  <pageMargins left="0.7" right="0.7" top="0.75" bottom="0.75" header="0.3" footer="0.3"/>
  <headerFooter>
    <oddHeader>&amp;C&amp;"Calibri"&amp;10&amp;K000000 IN-CONFIDENCE&amp;1#_x000D_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64375-ED18-453A-8525-2A4B30160B00}">
  <sheetPr codeName="Sheet13"/>
  <dimension ref="A1:XFD32"/>
  <sheetViews>
    <sheetView workbookViewId="0">
      <selection activeCell="A31" sqref="A31"/>
    </sheetView>
  </sheetViews>
  <sheetFormatPr defaultRowHeight="14.5" x14ac:dyDescent="0.35"/>
  <cols>
    <col min="1" max="1" width="12.81640625" style="226" bestFit="1" customWidth="1"/>
    <col min="2" max="2" width="14" style="226" bestFit="1" customWidth="1"/>
    <col min="3" max="3" width="16.54296875" style="226" bestFit="1" customWidth="1"/>
    <col min="4" max="4" width="11.453125" style="226" bestFit="1" customWidth="1"/>
    <col min="5" max="5" width="12.1796875" style="226" bestFit="1" customWidth="1"/>
    <col min="6" max="6" width="9.81640625" style="226" bestFit="1" customWidth="1"/>
    <col min="7" max="7" width="44.81640625" style="226" bestFit="1" customWidth="1"/>
    <col min="8" max="8" width="26" style="226" bestFit="1" customWidth="1"/>
    <col min="9" max="9" width="11.1796875" style="226" bestFit="1" customWidth="1"/>
    <col min="10" max="10" width="8.54296875" style="226" bestFit="1" customWidth="1"/>
    <col min="11" max="11" width="12" style="226" bestFit="1" customWidth="1"/>
    <col min="12" max="12" width="14.26953125" style="226" bestFit="1" customWidth="1"/>
    <col min="13" max="13" width="6.1796875" style="226" bestFit="1" customWidth="1"/>
    <col min="14" max="14" width="11" style="226" bestFit="1" customWidth="1"/>
    <col min="15" max="15" width="14.7265625" style="226" bestFit="1" customWidth="1"/>
    <col min="16" max="16" width="6.453125" style="226" bestFit="1" customWidth="1"/>
    <col min="17" max="17" width="14.26953125" style="226" bestFit="1" customWidth="1"/>
    <col min="18" max="18" width="19.453125" style="226" bestFit="1" customWidth="1"/>
    <col min="19" max="19" width="18.1796875" style="226" bestFit="1" customWidth="1"/>
    <col min="20" max="20" width="11.81640625" style="226" bestFit="1" customWidth="1"/>
    <col min="21" max="21" width="61.1796875" style="226" bestFit="1" customWidth="1"/>
    <col min="22" max="22" width="17.26953125" style="226" bestFit="1" customWidth="1"/>
    <col min="23" max="23" width="33.1796875" style="226" bestFit="1" customWidth="1"/>
    <col min="24" max="16383" width="9.1796875" style="226"/>
    <col min="16384" max="16384" width="6.81640625" style="226" bestFit="1" customWidth="1"/>
  </cols>
  <sheetData>
    <row r="1" spans="1:23 16384:16384" x14ac:dyDescent="0.35">
      <c r="A1" s="224" t="s">
        <v>174</v>
      </c>
      <c r="B1" s="225" t="s">
        <v>173</v>
      </c>
      <c r="C1" s="225" t="s">
        <v>448</v>
      </c>
      <c r="D1" s="224" t="s">
        <v>449</v>
      </c>
      <c r="E1" s="225" t="s">
        <v>361</v>
      </c>
      <c r="F1" s="225" t="s">
        <v>362</v>
      </c>
      <c r="G1" s="225" t="s">
        <v>363</v>
      </c>
      <c r="H1" s="225" t="s">
        <v>364</v>
      </c>
      <c r="I1" s="225" t="s">
        <v>450</v>
      </c>
      <c r="J1" s="225" t="s">
        <v>366</v>
      </c>
      <c r="K1" s="225" t="s">
        <v>367</v>
      </c>
      <c r="L1" s="225" t="s">
        <v>368</v>
      </c>
      <c r="M1" s="225" t="s">
        <v>369</v>
      </c>
      <c r="N1" s="225" t="s">
        <v>370</v>
      </c>
      <c r="O1" s="225" t="s">
        <v>451</v>
      </c>
      <c r="P1" s="225" t="s">
        <v>372</v>
      </c>
      <c r="Q1" s="225" t="s">
        <v>373</v>
      </c>
      <c r="R1" s="225" t="s">
        <v>374</v>
      </c>
      <c r="S1" s="225" t="s">
        <v>375</v>
      </c>
      <c r="T1" s="225" t="s">
        <v>376</v>
      </c>
      <c r="U1" s="225" t="s">
        <v>452</v>
      </c>
      <c r="V1" s="225" t="s">
        <v>378</v>
      </c>
      <c r="W1" s="225" t="s">
        <v>379</v>
      </c>
      <c r="XFD1" s="226" t="s">
        <v>195</v>
      </c>
    </row>
    <row r="2" spans="1:23 16384:16384" x14ac:dyDescent="0.35">
      <c r="A2" s="227">
        <v>11654818</v>
      </c>
      <c r="B2" s="226" t="s">
        <v>504</v>
      </c>
      <c r="C2" s="226" t="s">
        <v>171</v>
      </c>
      <c r="D2" s="227">
        <v>141000</v>
      </c>
      <c r="E2" s="226">
        <v>1</v>
      </c>
      <c r="F2" s="226" t="s">
        <v>397</v>
      </c>
      <c r="G2" s="226" t="s">
        <v>505</v>
      </c>
      <c r="H2" s="226" t="s">
        <v>199</v>
      </c>
      <c r="I2" s="226" t="s">
        <v>200</v>
      </c>
      <c r="L2" s="228">
        <v>45542</v>
      </c>
      <c r="M2" s="226" t="s">
        <v>399</v>
      </c>
      <c r="O2" s="226">
        <v>21.28</v>
      </c>
      <c r="P2" s="226">
        <v>0</v>
      </c>
      <c r="Q2" s="226">
        <v>21.28</v>
      </c>
      <c r="R2" s="226" t="s">
        <v>202</v>
      </c>
      <c r="S2" s="226" t="s">
        <v>400</v>
      </c>
      <c r="T2" s="226" t="s">
        <v>401</v>
      </c>
      <c r="U2" s="226" t="s">
        <v>402</v>
      </c>
      <c r="V2" s="226" t="s">
        <v>403</v>
      </c>
    </row>
    <row r="3" spans="1:23 16384:16384" x14ac:dyDescent="0.35">
      <c r="A3" s="227">
        <v>11654818</v>
      </c>
      <c r="B3" s="226" t="s">
        <v>504</v>
      </c>
      <c r="C3" s="226" t="s">
        <v>171</v>
      </c>
      <c r="D3" s="227">
        <v>141000</v>
      </c>
      <c r="E3" s="226">
        <v>1</v>
      </c>
      <c r="F3" s="226" t="s">
        <v>397</v>
      </c>
      <c r="G3" s="226" t="s">
        <v>506</v>
      </c>
      <c r="H3" s="226" t="s">
        <v>199</v>
      </c>
      <c r="I3" s="226" t="s">
        <v>200</v>
      </c>
      <c r="L3" s="228">
        <v>45542</v>
      </c>
      <c r="M3" s="226" t="s">
        <v>399</v>
      </c>
      <c r="O3" s="226">
        <v>45.15</v>
      </c>
      <c r="P3" s="226">
        <v>0</v>
      </c>
      <c r="Q3" s="226">
        <v>45.15</v>
      </c>
      <c r="R3" s="226" t="s">
        <v>202</v>
      </c>
      <c r="S3" s="226" t="s">
        <v>400</v>
      </c>
      <c r="T3" s="226" t="s">
        <v>401</v>
      </c>
      <c r="U3" s="226" t="s">
        <v>402</v>
      </c>
      <c r="V3" s="226" t="s">
        <v>403</v>
      </c>
    </row>
    <row r="4" spans="1:23 16384:16384" x14ac:dyDescent="0.35">
      <c r="A4" s="227">
        <v>11662390</v>
      </c>
      <c r="B4" s="226" t="s">
        <v>490</v>
      </c>
      <c r="C4" s="226" t="s">
        <v>171</v>
      </c>
      <c r="D4" s="227">
        <v>141000</v>
      </c>
      <c r="E4" s="226">
        <v>1</v>
      </c>
      <c r="F4" s="226" t="s">
        <v>197</v>
      </c>
      <c r="G4" s="226" t="s">
        <v>240</v>
      </c>
      <c r="H4" s="226" t="s">
        <v>507</v>
      </c>
      <c r="I4" s="226" t="s">
        <v>240</v>
      </c>
      <c r="K4" s="226">
        <v>1</v>
      </c>
      <c r="L4" s="228">
        <v>45558</v>
      </c>
      <c r="M4" s="226" t="s">
        <v>389</v>
      </c>
      <c r="N4" s="226" t="s">
        <v>389</v>
      </c>
      <c r="O4" s="226">
        <v>167.2</v>
      </c>
      <c r="P4" s="226">
        <v>25.08</v>
      </c>
      <c r="Q4" s="226">
        <v>192.28</v>
      </c>
      <c r="R4" s="226" t="s">
        <v>202</v>
      </c>
      <c r="S4" s="226" t="s">
        <v>382</v>
      </c>
      <c r="T4" s="226" t="s">
        <v>203</v>
      </c>
      <c r="U4" s="226" t="s">
        <v>458</v>
      </c>
      <c r="V4" s="226" t="s">
        <v>246</v>
      </c>
    </row>
    <row r="5" spans="1:23 16384:16384" x14ac:dyDescent="0.35">
      <c r="A5" s="227">
        <v>11664851</v>
      </c>
      <c r="B5" s="226" t="s">
        <v>490</v>
      </c>
      <c r="C5" s="226" t="s">
        <v>453</v>
      </c>
      <c r="D5" s="227">
        <v>141000</v>
      </c>
      <c r="E5" s="226">
        <v>1</v>
      </c>
      <c r="F5" s="226" t="s">
        <v>197</v>
      </c>
      <c r="G5" s="226">
        <v>5495480699</v>
      </c>
      <c r="H5" s="226" t="s">
        <v>229</v>
      </c>
      <c r="I5" s="226" t="s">
        <v>230</v>
      </c>
      <c r="L5" s="228">
        <v>45595</v>
      </c>
      <c r="M5" s="226" t="s">
        <v>231</v>
      </c>
      <c r="N5" s="226" t="s">
        <v>465</v>
      </c>
      <c r="O5" s="226">
        <v>-367.6</v>
      </c>
      <c r="P5" s="226">
        <v>-55.14</v>
      </c>
      <c r="Q5" s="226">
        <v>-422.74</v>
      </c>
      <c r="R5" s="226" t="s">
        <v>454</v>
      </c>
      <c r="S5" s="226" t="s">
        <v>455</v>
      </c>
      <c r="T5" s="226" t="s">
        <v>203</v>
      </c>
      <c r="U5" s="226" t="s">
        <v>383</v>
      </c>
      <c r="V5" s="226" t="s">
        <v>246</v>
      </c>
      <c r="W5" s="226" t="s">
        <v>456</v>
      </c>
    </row>
    <row r="6" spans="1:23 16384:16384" x14ac:dyDescent="0.35">
      <c r="A6" s="227">
        <v>11642905</v>
      </c>
      <c r="B6" s="226" t="s">
        <v>490</v>
      </c>
      <c r="C6" s="226" t="s">
        <v>171</v>
      </c>
      <c r="D6" s="227">
        <v>141000</v>
      </c>
      <c r="E6" s="226">
        <v>1</v>
      </c>
      <c r="F6" s="226" t="s">
        <v>197</v>
      </c>
      <c r="G6" s="226" t="s">
        <v>222</v>
      </c>
      <c r="H6" s="226" t="s">
        <v>199</v>
      </c>
      <c r="I6" s="226" t="s">
        <v>200</v>
      </c>
      <c r="L6" s="228">
        <v>45477</v>
      </c>
      <c r="O6" s="226">
        <v>8.1999999999999993</v>
      </c>
      <c r="P6" s="226">
        <v>1.23</v>
      </c>
      <c r="Q6" s="226">
        <v>9.43</v>
      </c>
      <c r="R6" s="226" t="s">
        <v>202</v>
      </c>
      <c r="S6" s="226" t="s">
        <v>386</v>
      </c>
      <c r="T6" s="226" t="s">
        <v>203</v>
      </c>
      <c r="U6" s="226" t="s">
        <v>257</v>
      </c>
      <c r="V6" s="226" t="s">
        <v>197</v>
      </c>
    </row>
    <row r="7" spans="1:23 16384:16384" x14ac:dyDescent="0.35">
      <c r="A7" s="227">
        <v>11642905</v>
      </c>
      <c r="B7" s="226" t="s">
        <v>490</v>
      </c>
      <c r="C7" s="226" t="s">
        <v>171</v>
      </c>
      <c r="D7" s="227">
        <v>141000</v>
      </c>
      <c r="E7" s="226">
        <v>1</v>
      </c>
      <c r="F7" s="226" t="s">
        <v>197</v>
      </c>
      <c r="G7" s="226" t="s">
        <v>395</v>
      </c>
      <c r="H7" s="226" t="s">
        <v>508</v>
      </c>
      <c r="I7" s="226" t="s">
        <v>240</v>
      </c>
      <c r="K7" s="226">
        <v>1</v>
      </c>
      <c r="L7" s="228">
        <v>45477</v>
      </c>
      <c r="M7" s="226" t="s">
        <v>251</v>
      </c>
      <c r="N7" s="226" t="s">
        <v>251</v>
      </c>
      <c r="O7" s="226">
        <v>32.17</v>
      </c>
      <c r="P7" s="226">
        <v>4.83</v>
      </c>
      <c r="Q7" s="226">
        <v>37</v>
      </c>
      <c r="R7" s="226" t="s">
        <v>202</v>
      </c>
      <c r="S7" s="226" t="s">
        <v>386</v>
      </c>
      <c r="T7" s="226" t="s">
        <v>203</v>
      </c>
      <c r="U7" s="226" t="s">
        <v>257</v>
      </c>
      <c r="V7" s="226" t="s">
        <v>197</v>
      </c>
    </row>
    <row r="8" spans="1:23 16384:16384" x14ac:dyDescent="0.35">
      <c r="A8" s="227">
        <v>11642905</v>
      </c>
      <c r="B8" s="226" t="s">
        <v>490</v>
      </c>
      <c r="C8" s="226" t="s">
        <v>171</v>
      </c>
      <c r="D8" s="227">
        <v>141000</v>
      </c>
      <c r="E8" s="226">
        <v>1</v>
      </c>
      <c r="F8" s="226" t="s">
        <v>197</v>
      </c>
      <c r="G8" s="226" t="s">
        <v>384</v>
      </c>
      <c r="H8" s="226" t="s">
        <v>508</v>
      </c>
      <c r="I8" s="226" t="s">
        <v>240</v>
      </c>
      <c r="K8" s="226">
        <v>1</v>
      </c>
      <c r="L8" s="228">
        <v>45477</v>
      </c>
      <c r="M8" s="226" t="s">
        <v>251</v>
      </c>
      <c r="N8" s="226" t="s">
        <v>251</v>
      </c>
      <c r="O8" s="226">
        <v>47.83</v>
      </c>
      <c r="P8" s="226">
        <v>7.17</v>
      </c>
      <c r="Q8" s="226">
        <v>55</v>
      </c>
      <c r="R8" s="226" t="s">
        <v>202</v>
      </c>
      <c r="S8" s="226" t="s">
        <v>386</v>
      </c>
      <c r="T8" s="226" t="s">
        <v>203</v>
      </c>
      <c r="U8" s="226" t="s">
        <v>257</v>
      </c>
      <c r="V8" s="226" t="s">
        <v>197</v>
      </c>
    </row>
    <row r="9" spans="1:23 16384:16384" x14ac:dyDescent="0.35">
      <c r="A9" s="227">
        <v>11677249</v>
      </c>
      <c r="B9" s="226" t="s">
        <v>490</v>
      </c>
      <c r="C9" s="226" t="s">
        <v>509</v>
      </c>
      <c r="D9" s="227">
        <v>141000</v>
      </c>
      <c r="E9" s="226">
        <v>1</v>
      </c>
      <c r="F9" s="226" t="s">
        <v>197</v>
      </c>
      <c r="G9" s="226" t="s">
        <v>261</v>
      </c>
      <c r="H9" s="226" t="s">
        <v>199</v>
      </c>
      <c r="I9" s="226" t="s">
        <v>200</v>
      </c>
      <c r="L9" s="228">
        <v>45628</v>
      </c>
      <c r="O9" s="226">
        <v>11.2</v>
      </c>
      <c r="P9" s="226">
        <v>1.68</v>
      </c>
      <c r="Q9" s="226">
        <v>12.88</v>
      </c>
      <c r="R9" s="226" t="s">
        <v>510</v>
      </c>
      <c r="S9" s="226" t="s">
        <v>511</v>
      </c>
      <c r="T9" s="226" t="s">
        <v>203</v>
      </c>
      <c r="U9" s="226" t="s">
        <v>512</v>
      </c>
      <c r="V9" s="226" t="s">
        <v>246</v>
      </c>
      <c r="W9" s="226" t="s">
        <v>513</v>
      </c>
    </row>
    <row r="10" spans="1:23 16384:16384" x14ac:dyDescent="0.35">
      <c r="A10" s="227">
        <v>11667177</v>
      </c>
      <c r="B10" s="226" t="s">
        <v>490</v>
      </c>
      <c r="C10" s="226" t="s">
        <v>171</v>
      </c>
      <c r="D10" s="227">
        <v>141000</v>
      </c>
      <c r="E10" s="226">
        <v>1</v>
      </c>
      <c r="F10" s="226" t="s">
        <v>197</v>
      </c>
      <c r="G10" s="226" t="s">
        <v>240</v>
      </c>
      <c r="H10" s="226" t="s">
        <v>393</v>
      </c>
      <c r="I10" s="226" t="s">
        <v>240</v>
      </c>
      <c r="K10" s="226">
        <v>1</v>
      </c>
      <c r="L10" s="228">
        <v>45575</v>
      </c>
      <c r="M10" s="226" t="s">
        <v>251</v>
      </c>
      <c r="N10" s="226" t="s">
        <v>251</v>
      </c>
      <c r="O10" s="226">
        <v>166.09</v>
      </c>
      <c r="P10" s="226">
        <v>24.91</v>
      </c>
      <c r="Q10" s="226">
        <v>191</v>
      </c>
      <c r="R10" s="226" t="s">
        <v>202</v>
      </c>
      <c r="S10" s="226" t="s">
        <v>382</v>
      </c>
      <c r="T10" s="226" t="s">
        <v>203</v>
      </c>
      <c r="U10" s="226" t="s">
        <v>461</v>
      </c>
      <c r="V10" s="226" t="s">
        <v>246</v>
      </c>
      <c r="W10" s="226" t="s">
        <v>462</v>
      </c>
    </row>
    <row r="11" spans="1:23 16384:16384" x14ac:dyDescent="0.35">
      <c r="A11" s="227">
        <v>11667177</v>
      </c>
      <c r="B11" s="226" t="s">
        <v>490</v>
      </c>
      <c r="C11" s="226" t="s">
        <v>171</v>
      </c>
      <c r="D11" s="227">
        <v>141000</v>
      </c>
      <c r="E11" s="226">
        <v>1</v>
      </c>
      <c r="F11" s="226" t="s">
        <v>197</v>
      </c>
      <c r="G11" s="226" t="s">
        <v>514</v>
      </c>
      <c r="H11" s="226" t="s">
        <v>229</v>
      </c>
      <c r="I11" s="226" t="s">
        <v>230</v>
      </c>
      <c r="L11" s="228">
        <v>45575</v>
      </c>
      <c r="M11" s="226" t="s">
        <v>231</v>
      </c>
      <c r="N11" s="226" t="s">
        <v>232</v>
      </c>
      <c r="O11" s="226">
        <v>79.3</v>
      </c>
      <c r="P11" s="226">
        <v>11.9</v>
      </c>
      <c r="Q11" s="226">
        <v>91.2</v>
      </c>
      <c r="R11" s="226" t="s">
        <v>202</v>
      </c>
      <c r="S11" s="226" t="s">
        <v>382</v>
      </c>
      <c r="T11" s="226" t="s">
        <v>203</v>
      </c>
      <c r="U11" s="226" t="s">
        <v>461</v>
      </c>
      <c r="V11" s="226" t="s">
        <v>246</v>
      </c>
      <c r="W11" s="226" t="s">
        <v>462</v>
      </c>
    </row>
    <row r="12" spans="1:23 16384:16384" x14ac:dyDescent="0.35">
      <c r="A12" s="227">
        <v>11677245</v>
      </c>
      <c r="B12" s="226" t="s">
        <v>490</v>
      </c>
      <c r="C12" s="226" t="s">
        <v>509</v>
      </c>
      <c r="D12" s="227">
        <v>141000</v>
      </c>
      <c r="E12" s="226">
        <v>1</v>
      </c>
      <c r="F12" s="226" t="s">
        <v>197</v>
      </c>
      <c r="G12" s="226" t="s">
        <v>261</v>
      </c>
      <c r="H12" s="226" t="s">
        <v>199</v>
      </c>
      <c r="I12" s="226" t="s">
        <v>200</v>
      </c>
      <c r="L12" s="228">
        <v>45588</v>
      </c>
      <c r="O12" s="226">
        <v>11.2</v>
      </c>
      <c r="P12" s="226">
        <v>1.68</v>
      </c>
      <c r="Q12" s="226">
        <v>12.88</v>
      </c>
      <c r="R12" s="226" t="s">
        <v>510</v>
      </c>
      <c r="S12" s="226" t="s">
        <v>511</v>
      </c>
      <c r="T12" s="226" t="s">
        <v>203</v>
      </c>
      <c r="U12" s="226" t="s">
        <v>515</v>
      </c>
      <c r="V12" s="226" t="s">
        <v>246</v>
      </c>
      <c r="W12" s="226" t="s">
        <v>513</v>
      </c>
    </row>
    <row r="13" spans="1:23 16384:16384" x14ac:dyDescent="0.35">
      <c r="A13" s="227">
        <v>11664851</v>
      </c>
      <c r="B13" s="226" t="s">
        <v>490</v>
      </c>
      <c r="C13" s="226" t="s">
        <v>453</v>
      </c>
      <c r="D13" s="227">
        <v>141000</v>
      </c>
      <c r="E13" s="226">
        <v>1</v>
      </c>
      <c r="F13" s="226" t="s">
        <v>197</v>
      </c>
      <c r="G13" s="226" t="s">
        <v>261</v>
      </c>
      <c r="H13" s="226" t="s">
        <v>199</v>
      </c>
      <c r="I13" s="226" t="s">
        <v>200</v>
      </c>
      <c r="L13" s="228">
        <v>45595</v>
      </c>
      <c r="O13" s="226">
        <v>11.2</v>
      </c>
      <c r="P13" s="226">
        <v>1.68</v>
      </c>
      <c r="Q13" s="226">
        <v>12.88</v>
      </c>
      <c r="R13" s="226" t="s">
        <v>454</v>
      </c>
      <c r="S13" s="226" t="s">
        <v>455</v>
      </c>
      <c r="T13" s="226" t="s">
        <v>203</v>
      </c>
      <c r="U13" s="226" t="s">
        <v>383</v>
      </c>
      <c r="V13" s="226" t="s">
        <v>246</v>
      </c>
      <c r="W13" s="226" t="s">
        <v>456</v>
      </c>
    </row>
    <row r="14" spans="1:23 16384:16384" x14ac:dyDescent="0.35">
      <c r="A14" s="227">
        <v>11662390</v>
      </c>
      <c r="B14" s="226" t="s">
        <v>490</v>
      </c>
      <c r="C14" s="226" t="s">
        <v>171</v>
      </c>
      <c r="D14" s="227">
        <v>141000</v>
      </c>
      <c r="E14" s="226">
        <v>1</v>
      </c>
      <c r="F14" s="226" t="s">
        <v>197</v>
      </c>
      <c r="G14" s="226" t="s">
        <v>516</v>
      </c>
      <c r="H14" s="226" t="s">
        <v>507</v>
      </c>
      <c r="I14" s="226" t="s">
        <v>240</v>
      </c>
      <c r="K14" s="226">
        <v>1</v>
      </c>
      <c r="L14" s="228">
        <v>45558</v>
      </c>
      <c r="M14" s="226" t="s">
        <v>389</v>
      </c>
      <c r="N14" s="226" t="s">
        <v>389</v>
      </c>
      <c r="O14" s="226">
        <v>32.17</v>
      </c>
      <c r="P14" s="226">
        <v>4.83</v>
      </c>
      <c r="Q14" s="226">
        <v>37</v>
      </c>
      <c r="R14" s="226" t="s">
        <v>202</v>
      </c>
      <c r="S14" s="226" t="s">
        <v>382</v>
      </c>
      <c r="T14" s="226" t="s">
        <v>203</v>
      </c>
      <c r="U14" s="226" t="s">
        <v>458</v>
      </c>
      <c r="V14" s="226" t="s">
        <v>246</v>
      </c>
    </row>
    <row r="15" spans="1:23 16384:16384" x14ac:dyDescent="0.35">
      <c r="A15" s="227">
        <v>11662390</v>
      </c>
      <c r="B15" s="226" t="s">
        <v>490</v>
      </c>
      <c r="C15" s="226" t="s">
        <v>171</v>
      </c>
      <c r="D15" s="227">
        <v>141000</v>
      </c>
      <c r="E15" s="226">
        <v>1</v>
      </c>
      <c r="F15" s="226" t="s">
        <v>197</v>
      </c>
      <c r="G15" s="226" t="s">
        <v>222</v>
      </c>
      <c r="H15" s="226" t="s">
        <v>199</v>
      </c>
      <c r="I15" s="226" t="s">
        <v>200</v>
      </c>
      <c r="L15" s="228">
        <v>45558</v>
      </c>
      <c r="O15" s="226">
        <v>8.1999999999999993</v>
      </c>
      <c r="P15" s="226">
        <v>1.23</v>
      </c>
      <c r="Q15" s="226">
        <v>9.43</v>
      </c>
      <c r="R15" s="226" t="s">
        <v>202</v>
      </c>
      <c r="S15" s="226" t="s">
        <v>382</v>
      </c>
      <c r="T15" s="226" t="s">
        <v>203</v>
      </c>
      <c r="U15" s="226" t="s">
        <v>458</v>
      </c>
      <c r="V15" s="226" t="s">
        <v>246</v>
      </c>
    </row>
    <row r="16" spans="1:23 16384:16384" x14ac:dyDescent="0.35">
      <c r="A16" s="227">
        <v>11667177</v>
      </c>
      <c r="B16" s="226" t="s">
        <v>490</v>
      </c>
      <c r="C16" s="226" t="s">
        <v>171</v>
      </c>
      <c r="D16" s="227">
        <v>141000</v>
      </c>
      <c r="E16" s="226">
        <v>1</v>
      </c>
      <c r="F16" s="226" t="s">
        <v>197</v>
      </c>
      <c r="G16" s="226" t="s">
        <v>234</v>
      </c>
      <c r="H16" s="226" t="s">
        <v>199</v>
      </c>
      <c r="I16" s="226" t="s">
        <v>200</v>
      </c>
      <c r="L16" s="228">
        <v>45575</v>
      </c>
      <c r="O16" s="226">
        <v>11.2</v>
      </c>
      <c r="P16" s="226">
        <v>1.68</v>
      </c>
      <c r="Q16" s="226">
        <v>12.88</v>
      </c>
      <c r="R16" s="226" t="s">
        <v>202</v>
      </c>
      <c r="S16" s="226" t="s">
        <v>382</v>
      </c>
      <c r="T16" s="226" t="s">
        <v>203</v>
      </c>
      <c r="U16" s="226" t="s">
        <v>461</v>
      </c>
      <c r="V16" s="226" t="s">
        <v>246</v>
      </c>
      <c r="W16" s="226" t="s">
        <v>462</v>
      </c>
    </row>
    <row r="17" spans="1:23" x14ac:dyDescent="0.35">
      <c r="A17" s="227">
        <v>11667177</v>
      </c>
      <c r="B17" s="226" t="s">
        <v>490</v>
      </c>
      <c r="C17" s="226" t="s">
        <v>171</v>
      </c>
      <c r="D17" s="227">
        <v>141000</v>
      </c>
      <c r="E17" s="226">
        <v>1</v>
      </c>
      <c r="F17" s="226" t="s">
        <v>197</v>
      </c>
      <c r="G17" s="226" t="s">
        <v>222</v>
      </c>
      <c r="H17" s="226" t="s">
        <v>199</v>
      </c>
      <c r="I17" s="226" t="s">
        <v>200</v>
      </c>
      <c r="L17" s="228">
        <v>45575</v>
      </c>
      <c r="O17" s="226">
        <v>8.1999999999999993</v>
      </c>
      <c r="P17" s="226">
        <v>1.23</v>
      </c>
      <c r="Q17" s="226">
        <v>9.43</v>
      </c>
      <c r="R17" s="226" t="s">
        <v>202</v>
      </c>
      <c r="S17" s="226" t="s">
        <v>382</v>
      </c>
      <c r="T17" s="226" t="s">
        <v>203</v>
      </c>
      <c r="U17" s="226" t="s">
        <v>461</v>
      </c>
      <c r="V17" s="226" t="s">
        <v>246</v>
      </c>
      <c r="W17" s="226" t="s">
        <v>462</v>
      </c>
    </row>
    <row r="18" spans="1:23" x14ac:dyDescent="0.35">
      <c r="A18" s="227">
        <v>11677245</v>
      </c>
      <c r="B18" s="226" t="s">
        <v>490</v>
      </c>
      <c r="C18" s="226" t="s">
        <v>509</v>
      </c>
      <c r="D18" s="227">
        <v>141000</v>
      </c>
      <c r="E18" s="226">
        <v>1</v>
      </c>
      <c r="F18" s="226" t="s">
        <v>197</v>
      </c>
      <c r="G18" s="226" t="s">
        <v>213</v>
      </c>
      <c r="H18" s="226" t="s">
        <v>199</v>
      </c>
      <c r="I18" s="226" t="s">
        <v>200</v>
      </c>
      <c r="L18" s="228">
        <v>45588</v>
      </c>
      <c r="O18" s="226">
        <v>6.55</v>
      </c>
      <c r="P18" s="226">
        <v>0.98</v>
      </c>
      <c r="Q18" s="226">
        <v>7.53</v>
      </c>
      <c r="R18" s="226" t="s">
        <v>510</v>
      </c>
      <c r="S18" s="226" t="s">
        <v>511</v>
      </c>
      <c r="T18" s="226" t="s">
        <v>203</v>
      </c>
      <c r="U18" s="226" t="s">
        <v>515</v>
      </c>
      <c r="V18" s="226" t="s">
        <v>246</v>
      </c>
      <c r="W18" s="226" t="s">
        <v>513</v>
      </c>
    </row>
    <row r="19" spans="1:23" x14ac:dyDescent="0.35">
      <c r="A19" s="227">
        <v>11677247</v>
      </c>
      <c r="B19" s="226" t="s">
        <v>490</v>
      </c>
      <c r="C19" s="226" t="s">
        <v>509</v>
      </c>
      <c r="D19" s="227">
        <v>141000</v>
      </c>
      <c r="E19" s="226">
        <v>1</v>
      </c>
      <c r="F19" s="226" t="s">
        <v>197</v>
      </c>
      <c r="G19" s="226" t="s">
        <v>213</v>
      </c>
      <c r="H19" s="226" t="s">
        <v>199</v>
      </c>
      <c r="I19" s="226" t="s">
        <v>200</v>
      </c>
      <c r="L19" s="228">
        <v>45588</v>
      </c>
      <c r="O19" s="226">
        <v>6.55</v>
      </c>
      <c r="P19" s="226">
        <v>0.98</v>
      </c>
      <c r="Q19" s="226">
        <v>7.53</v>
      </c>
      <c r="R19" s="226" t="s">
        <v>510</v>
      </c>
      <c r="S19" s="226" t="s">
        <v>511</v>
      </c>
      <c r="T19" s="226" t="s">
        <v>203</v>
      </c>
      <c r="U19" s="226" t="s">
        <v>515</v>
      </c>
      <c r="V19" s="226" t="s">
        <v>246</v>
      </c>
      <c r="W19" s="226" t="s">
        <v>513</v>
      </c>
    </row>
    <row r="20" spans="1:23" x14ac:dyDescent="0.35">
      <c r="A20" s="227">
        <v>11677247</v>
      </c>
      <c r="B20" s="226" t="s">
        <v>490</v>
      </c>
      <c r="C20" s="226" t="s">
        <v>509</v>
      </c>
      <c r="D20" s="227">
        <v>141000</v>
      </c>
      <c r="E20" s="226">
        <v>1</v>
      </c>
      <c r="F20" s="226" t="s">
        <v>197</v>
      </c>
      <c r="G20" s="226" t="s">
        <v>261</v>
      </c>
      <c r="H20" s="226" t="s">
        <v>199</v>
      </c>
      <c r="I20" s="226" t="s">
        <v>200</v>
      </c>
      <c r="L20" s="228">
        <v>45588</v>
      </c>
      <c r="O20" s="226">
        <v>11.2</v>
      </c>
      <c r="P20" s="226">
        <v>1.68</v>
      </c>
      <c r="Q20" s="226">
        <v>12.88</v>
      </c>
      <c r="R20" s="226" t="s">
        <v>510</v>
      </c>
      <c r="S20" s="226" t="s">
        <v>511</v>
      </c>
      <c r="T20" s="226" t="s">
        <v>203</v>
      </c>
      <c r="U20" s="226" t="s">
        <v>515</v>
      </c>
      <c r="V20" s="226" t="s">
        <v>246</v>
      </c>
      <c r="W20" s="226" t="s">
        <v>513</v>
      </c>
    </row>
    <row r="21" spans="1:23" x14ac:dyDescent="0.35">
      <c r="A21" s="227">
        <v>11622449</v>
      </c>
      <c r="B21" s="226" t="s">
        <v>490</v>
      </c>
      <c r="C21" s="226" t="s">
        <v>171</v>
      </c>
      <c r="D21" s="227">
        <v>141000</v>
      </c>
      <c r="E21" s="226">
        <v>1</v>
      </c>
      <c r="F21" s="226" t="s">
        <v>197</v>
      </c>
      <c r="G21" s="226">
        <v>5495382898</v>
      </c>
      <c r="H21" s="226" t="s">
        <v>229</v>
      </c>
      <c r="I21" s="226" t="s">
        <v>230</v>
      </c>
      <c r="L21" s="228">
        <v>45531</v>
      </c>
      <c r="M21" s="226" t="s">
        <v>231</v>
      </c>
      <c r="N21" s="226" t="s">
        <v>232</v>
      </c>
      <c r="O21" s="226">
        <v>-354.25</v>
      </c>
      <c r="P21" s="226">
        <v>-53.14</v>
      </c>
      <c r="Q21" s="226">
        <v>-407.39</v>
      </c>
      <c r="R21" s="226" t="s">
        <v>202</v>
      </c>
      <c r="S21" s="226" t="s">
        <v>386</v>
      </c>
      <c r="T21" s="226" t="s">
        <v>203</v>
      </c>
      <c r="U21" s="226" t="s">
        <v>391</v>
      </c>
      <c r="V21" s="226" t="s">
        <v>197</v>
      </c>
    </row>
    <row r="22" spans="1:23" x14ac:dyDescent="0.35">
      <c r="A22" s="227">
        <v>11642905</v>
      </c>
      <c r="B22" s="226" t="s">
        <v>490</v>
      </c>
      <c r="C22" s="226" t="s">
        <v>171</v>
      </c>
      <c r="D22" s="227">
        <v>141000</v>
      </c>
      <c r="E22" s="226">
        <v>1</v>
      </c>
      <c r="F22" s="226" t="s">
        <v>197</v>
      </c>
      <c r="G22" s="226" t="s">
        <v>240</v>
      </c>
      <c r="H22" s="226" t="s">
        <v>508</v>
      </c>
      <c r="I22" s="226" t="s">
        <v>240</v>
      </c>
      <c r="K22" s="226">
        <v>1</v>
      </c>
      <c r="L22" s="228">
        <v>45477</v>
      </c>
      <c r="M22" s="226" t="s">
        <v>251</v>
      </c>
      <c r="N22" s="226" t="s">
        <v>251</v>
      </c>
      <c r="O22" s="226">
        <v>249.65</v>
      </c>
      <c r="P22" s="226">
        <v>37.450000000000003</v>
      </c>
      <c r="Q22" s="226">
        <v>287.10000000000002</v>
      </c>
      <c r="R22" s="226" t="s">
        <v>202</v>
      </c>
      <c r="S22" s="226" t="s">
        <v>386</v>
      </c>
      <c r="T22" s="226" t="s">
        <v>203</v>
      </c>
      <c r="U22" s="226" t="s">
        <v>257</v>
      </c>
      <c r="V22" s="226" t="s">
        <v>197</v>
      </c>
    </row>
    <row r="23" spans="1:23" x14ac:dyDescent="0.35">
      <c r="A23" s="227">
        <v>11677249</v>
      </c>
      <c r="B23" s="226" t="s">
        <v>490</v>
      </c>
      <c r="C23" s="226" t="s">
        <v>509</v>
      </c>
      <c r="D23" s="227">
        <v>141000</v>
      </c>
      <c r="E23" s="226">
        <v>1</v>
      </c>
      <c r="F23" s="226" t="s">
        <v>197</v>
      </c>
      <c r="G23" s="226" t="s">
        <v>213</v>
      </c>
      <c r="H23" s="226" t="s">
        <v>199</v>
      </c>
      <c r="I23" s="226" t="s">
        <v>200</v>
      </c>
      <c r="L23" s="228">
        <v>45628</v>
      </c>
      <c r="O23" s="226">
        <v>6.55</v>
      </c>
      <c r="P23" s="226">
        <v>0.98</v>
      </c>
      <c r="Q23" s="226">
        <v>7.53</v>
      </c>
      <c r="R23" s="226" t="s">
        <v>510</v>
      </c>
      <c r="S23" s="226" t="s">
        <v>511</v>
      </c>
      <c r="T23" s="226" t="s">
        <v>203</v>
      </c>
      <c r="U23" s="226" t="s">
        <v>512</v>
      </c>
      <c r="V23" s="226" t="s">
        <v>246</v>
      </c>
      <c r="W23" s="226" t="s">
        <v>513</v>
      </c>
    </row>
    <row r="24" spans="1:23" x14ac:dyDescent="0.35">
      <c r="A24" s="227">
        <v>11635713</v>
      </c>
      <c r="B24" s="226" t="s">
        <v>490</v>
      </c>
      <c r="C24" s="226" t="s">
        <v>171</v>
      </c>
      <c r="D24" s="227">
        <v>141000</v>
      </c>
      <c r="E24" s="226">
        <v>1</v>
      </c>
      <c r="F24" s="226" t="s">
        <v>197</v>
      </c>
      <c r="G24" s="226" t="s">
        <v>240</v>
      </c>
      <c r="H24" s="226" t="s">
        <v>385</v>
      </c>
      <c r="I24" s="226" t="s">
        <v>240</v>
      </c>
      <c r="K24" s="226">
        <v>1</v>
      </c>
      <c r="L24" s="228">
        <v>45505</v>
      </c>
      <c r="M24" s="226" t="s">
        <v>251</v>
      </c>
      <c r="N24" s="226" t="s">
        <v>251</v>
      </c>
      <c r="O24" s="226">
        <v>-86.96</v>
      </c>
      <c r="P24" s="226">
        <v>-13.04</v>
      </c>
      <c r="Q24" s="226">
        <v>-100</v>
      </c>
      <c r="R24" s="226" t="s">
        <v>202</v>
      </c>
      <c r="S24" s="226" t="s">
        <v>386</v>
      </c>
      <c r="T24" s="226" t="s">
        <v>203</v>
      </c>
      <c r="U24" s="226" t="s">
        <v>220</v>
      </c>
      <c r="V24" s="226" t="s">
        <v>197</v>
      </c>
    </row>
    <row r="28" spans="1:23" x14ac:dyDescent="0.35">
      <c r="L28" s="216"/>
      <c r="M28" s="216"/>
      <c r="N28" s="216"/>
      <c r="O28" s="216"/>
    </row>
    <row r="29" spans="1:23" x14ac:dyDescent="0.35">
      <c r="L29" s="214" t="s">
        <v>408</v>
      </c>
      <c r="M29" s="214"/>
      <c r="N29" s="214"/>
      <c r="O29" s="215" t="e">
        <f>+SUMIF('Transactions Rec'!#REF!,'Transactions Rec'!K24,'Transactions Rec'!#REF!)</f>
        <v>#REF!</v>
      </c>
    </row>
    <row r="30" spans="1:23" x14ac:dyDescent="0.35">
      <c r="L30" s="214" t="s">
        <v>408</v>
      </c>
      <c r="M30" s="214"/>
      <c r="N30" s="214"/>
      <c r="O30" s="215" t="e">
        <f>+SUMIF('Transactions Rec'!#REF!,'Transactions Rec'!#REF!,'Transactions Rec'!#REF!)</f>
        <v>#REF!</v>
      </c>
    </row>
    <row r="31" spans="1:23" x14ac:dyDescent="0.35">
      <c r="L31" s="214"/>
      <c r="M31" s="214"/>
      <c r="N31" s="214"/>
      <c r="O31" s="215"/>
    </row>
    <row r="32" spans="1:23" x14ac:dyDescent="0.35">
      <c r="L32" s="214" t="s">
        <v>409</v>
      </c>
      <c r="M32" s="214"/>
      <c r="N32" s="214"/>
      <c r="O32" s="215" t="e">
        <f>+O26-O29-O31</f>
        <v>#REF!</v>
      </c>
    </row>
  </sheetData>
  <pageMargins left="0.7" right="0.7" top="0.75" bottom="0.75" header="0.3" footer="0.3"/>
  <headerFooter>
    <oddHeader>&amp;C&amp;"Calibri"&amp;10&amp;K000000 IN-CONFIDENCE&amp;1#_x000D_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F3617-F1BE-4224-A123-D36951A24844}">
  <sheetPr codeName="Sheet14"/>
  <dimension ref="A1:XFD158"/>
  <sheetViews>
    <sheetView topLeftCell="C1" workbookViewId="0">
      <selection activeCell="A31" sqref="A31"/>
    </sheetView>
  </sheetViews>
  <sheetFormatPr defaultRowHeight="14" x14ac:dyDescent="0.3"/>
  <cols>
    <col min="1" max="1" width="13" style="213" bestFit="1" customWidth="1"/>
    <col min="2" max="2" width="13.81640625" style="213" bestFit="1" customWidth="1"/>
    <col min="3" max="3" width="17.7265625" style="213" bestFit="1" customWidth="1"/>
    <col min="4" max="4" width="11.1796875" style="213" bestFit="1" customWidth="1"/>
    <col min="5" max="5" width="12.1796875" style="213" bestFit="1" customWidth="1"/>
    <col min="6" max="6" width="13" style="213" bestFit="1" customWidth="1"/>
    <col min="7" max="7" width="83.54296875" style="213" bestFit="1" customWidth="1"/>
    <col min="8" max="8" width="27.81640625" style="213" bestFit="1" customWidth="1"/>
    <col min="9" max="9" width="11.54296875" style="213" bestFit="1" customWidth="1"/>
    <col min="10" max="10" width="8.453125" style="213" bestFit="1" customWidth="1"/>
    <col min="11" max="11" width="12" style="213" bestFit="1" customWidth="1"/>
    <col min="12" max="12" width="14.7265625" style="213" bestFit="1" customWidth="1"/>
    <col min="13" max="13" width="6.1796875" style="213" bestFit="1" customWidth="1"/>
    <col min="14" max="14" width="11" style="213" bestFit="1" customWidth="1"/>
    <col min="15" max="15" width="15" style="213" bestFit="1" customWidth="1"/>
    <col min="16" max="16" width="7.26953125" style="213" bestFit="1" customWidth="1"/>
    <col min="17" max="17" width="14.453125" style="213" bestFit="1" customWidth="1"/>
    <col min="18" max="18" width="12.453125" style="213" bestFit="1" customWidth="1"/>
    <col min="19" max="19" width="19.81640625" style="213" bestFit="1" customWidth="1"/>
    <col min="20" max="20" width="11.81640625" style="213" bestFit="1" customWidth="1"/>
    <col min="21" max="21" width="56.81640625" style="213" bestFit="1" customWidth="1"/>
    <col min="22" max="22" width="17.26953125" style="213" bestFit="1" customWidth="1"/>
    <col min="23" max="23" width="53.26953125" style="213" bestFit="1" customWidth="1"/>
    <col min="24" max="16383" width="9.1796875" style="213"/>
    <col min="16384" max="16384" width="7.26953125" style="213" bestFit="1" customWidth="1"/>
  </cols>
  <sheetData>
    <row r="1" spans="1:23 16384:16384" ht="14.5" x14ac:dyDescent="0.35">
      <c r="A1" s="211" t="s">
        <v>174</v>
      </c>
      <c r="B1" s="211" t="s">
        <v>173</v>
      </c>
      <c r="C1" s="211" t="s">
        <v>448</v>
      </c>
      <c r="D1" s="212" t="s">
        <v>449</v>
      </c>
      <c r="E1" s="211" t="s">
        <v>361</v>
      </c>
      <c r="F1" s="211" t="s">
        <v>362</v>
      </c>
      <c r="G1" s="211" t="s">
        <v>363</v>
      </c>
      <c r="H1" s="211" t="s">
        <v>364</v>
      </c>
      <c r="I1" s="211" t="s">
        <v>450</v>
      </c>
      <c r="J1" s="211" t="s">
        <v>366</v>
      </c>
      <c r="K1" s="211" t="s">
        <v>367</v>
      </c>
      <c r="L1" s="211" t="s">
        <v>368</v>
      </c>
      <c r="M1" s="211" t="s">
        <v>369</v>
      </c>
      <c r="N1" s="211" t="s">
        <v>370</v>
      </c>
      <c r="O1" s="211" t="s">
        <v>451</v>
      </c>
      <c r="P1" s="211" t="s">
        <v>372</v>
      </c>
      <c r="Q1" s="211" t="s">
        <v>373</v>
      </c>
      <c r="R1" s="211" t="s">
        <v>374</v>
      </c>
      <c r="S1" s="211" t="s">
        <v>375</v>
      </c>
      <c r="T1" s="211" t="s">
        <v>376</v>
      </c>
      <c r="U1" s="211" t="s">
        <v>452</v>
      </c>
      <c r="V1" s="211" t="s">
        <v>378</v>
      </c>
      <c r="W1" s="211" t="s">
        <v>379</v>
      </c>
      <c r="XFD1" s="213" t="s">
        <v>195</v>
      </c>
    </row>
    <row r="2" spans="1:23 16384:16384" s="216" customFormat="1" ht="12.5" x14ac:dyDescent="0.25">
      <c r="A2" s="216">
        <v>11628624</v>
      </c>
      <c r="B2" s="216" t="s">
        <v>436</v>
      </c>
      <c r="C2" s="216" t="s">
        <v>171</v>
      </c>
      <c r="D2" s="217">
        <v>141000</v>
      </c>
      <c r="E2" s="216">
        <v>1</v>
      </c>
      <c r="F2" s="216" t="s">
        <v>197</v>
      </c>
      <c r="G2" s="216">
        <v>1303684920</v>
      </c>
      <c r="H2" s="216" t="s">
        <v>229</v>
      </c>
      <c r="I2" s="216" t="s">
        <v>230</v>
      </c>
      <c r="L2" s="218">
        <v>45499</v>
      </c>
      <c r="M2" s="216" t="s">
        <v>231</v>
      </c>
      <c r="N2" s="216" t="s">
        <v>251</v>
      </c>
      <c r="O2" s="216">
        <v>-137.47</v>
      </c>
      <c r="P2" s="216">
        <v>-20.62</v>
      </c>
      <c r="Q2" s="216">
        <v>-158.09</v>
      </c>
      <c r="R2" s="216" t="s">
        <v>202</v>
      </c>
      <c r="S2" s="216" t="s">
        <v>386</v>
      </c>
      <c r="T2" s="216" t="s">
        <v>203</v>
      </c>
      <c r="U2" s="216" t="s">
        <v>459</v>
      </c>
      <c r="V2" s="216" t="s">
        <v>197</v>
      </c>
    </row>
    <row r="3" spans="1:23 16384:16384" s="216" customFormat="1" ht="12.5" x14ac:dyDescent="0.25">
      <c r="A3" s="216">
        <v>11635713</v>
      </c>
      <c r="B3" s="216" t="s">
        <v>436</v>
      </c>
      <c r="C3" s="216" t="s">
        <v>171</v>
      </c>
      <c r="D3" s="217">
        <v>141000</v>
      </c>
      <c r="E3" s="216">
        <v>1</v>
      </c>
      <c r="F3" s="216" t="s">
        <v>197</v>
      </c>
      <c r="G3" s="216" t="s">
        <v>240</v>
      </c>
      <c r="H3" s="216" t="s">
        <v>385</v>
      </c>
      <c r="I3" s="216" t="s">
        <v>240</v>
      </c>
      <c r="K3" s="216">
        <v>1</v>
      </c>
      <c r="L3" s="218">
        <v>45505</v>
      </c>
      <c r="M3" s="216" t="s">
        <v>251</v>
      </c>
      <c r="N3" s="216" t="s">
        <v>251</v>
      </c>
      <c r="O3" s="216">
        <v>86.96</v>
      </c>
      <c r="P3" s="216">
        <v>13.04</v>
      </c>
      <c r="Q3" s="216">
        <v>100</v>
      </c>
      <c r="R3" s="216" t="s">
        <v>202</v>
      </c>
      <c r="S3" s="216" t="s">
        <v>386</v>
      </c>
      <c r="T3" s="216" t="s">
        <v>203</v>
      </c>
      <c r="U3" s="216" t="s">
        <v>220</v>
      </c>
      <c r="V3" s="216" t="s">
        <v>197</v>
      </c>
    </row>
    <row r="4" spans="1:23 16384:16384" s="216" customFormat="1" ht="12.5" x14ac:dyDescent="0.25">
      <c r="A4" s="216">
        <v>11649493</v>
      </c>
      <c r="B4" s="216" t="s">
        <v>436</v>
      </c>
      <c r="C4" s="216" t="s">
        <v>171</v>
      </c>
      <c r="D4" s="217">
        <v>141000</v>
      </c>
      <c r="E4" s="216">
        <v>1</v>
      </c>
      <c r="F4" s="216" t="s">
        <v>197</v>
      </c>
      <c r="G4" s="216">
        <v>5495237583</v>
      </c>
      <c r="H4" s="216" t="s">
        <v>229</v>
      </c>
      <c r="I4" s="216" t="s">
        <v>230</v>
      </c>
      <c r="L4" s="218">
        <v>45512</v>
      </c>
      <c r="M4" s="216" t="s">
        <v>231</v>
      </c>
      <c r="N4" s="216" t="s">
        <v>232</v>
      </c>
      <c r="O4" s="216">
        <v>-162.78</v>
      </c>
      <c r="P4" s="216">
        <v>-24.42</v>
      </c>
      <c r="Q4" s="216">
        <v>-187.2</v>
      </c>
      <c r="R4" s="216" t="s">
        <v>202</v>
      </c>
      <c r="S4" s="216" t="s">
        <v>382</v>
      </c>
      <c r="T4" s="216" t="s">
        <v>203</v>
      </c>
      <c r="U4" s="216" t="s">
        <v>467</v>
      </c>
      <c r="V4" s="216" t="s">
        <v>246</v>
      </c>
    </row>
    <row r="5" spans="1:23 16384:16384" s="216" customFormat="1" ht="12.5" x14ac:dyDescent="0.25">
      <c r="A5" s="216">
        <v>11622449</v>
      </c>
      <c r="B5" s="216" t="s">
        <v>436</v>
      </c>
      <c r="C5" s="216" t="s">
        <v>171</v>
      </c>
      <c r="D5" s="217">
        <v>141000</v>
      </c>
      <c r="E5" s="216">
        <v>1</v>
      </c>
      <c r="F5" s="216" t="s">
        <v>197</v>
      </c>
      <c r="G5" s="216" t="s">
        <v>384</v>
      </c>
      <c r="H5" s="216" t="s">
        <v>460</v>
      </c>
      <c r="I5" s="216" t="s">
        <v>240</v>
      </c>
      <c r="K5" s="216">
        <v>2</v>
      </c>
      <c r="L5" s="218">
        <v>45531</v>
      </c>
      <c r="M5" s="216" t="s">
        <v>251</v>
      </c>
      <c r="N5" s="216" t="s">
        <v>251</v>
      </c>
      <c r="O5" s="216">
        <v>12.17</v>
      </c>
      <c r="P5" s="216">
        <v>1.83</v>
      </c>
      <c r="Q5" s="216">
        <v>14</v>
      </c>
      <c r="R5" s="216" t="s">
        <v>202</v>
      </c>
      <c r="S5" s="216" t="s">
        <v>386</v>
      </c>
      <c r="T5" s="216" t="s">
        <v>203</v>
      </c>
      <c r="U5" s="216" t="s">
        <v>391</v>
      </c>
      <c r="V5" s="216" t="s">
        <v>197</v>
      </c>
    </row>
    <row r="6" spans="1:23 16384:16384" s="216" customFormat="1" ht="12.5" x14ac:dyDescent="0.25">
      <c r="A6" s="216">
        <v>11622449</v>
      </c>
      <c r="B6" s="216" t="s">
        <v>436</v>
      </c>
      <c r="C6" s="216" t="s">
        <v>171</v>
      </c>
      <c r="D6" s="217">
        <v>141000</v>
      </c>
      <c r="E6" s="216">
        <v>1</v>
      </c>
      <c r="F6" s="216" t="s">
        <v>197</v>
      </c>
      <c r="G6" s="216" t="s">
        <v>222</v>
      </c>
      <c r="H6" s="216" t="s">
        <v>199</v>
      </c>
      <c r="I6" s="216" t="s">
        <v>200</v>
      </c>
      <c r="L6" s="218">
        <v>45531</v>
      </c>
      <c r="O6" s="216">
        <v>8.1999999999999993</v>
      </c>
      <c r="P6" s="216">
        <v>1.23</v>
      </c>
      <c r="Q6" s="216">
        <v>9.43</v>
      </c>
      <c r="R6" s="216" t="s">
        <v>202</v>
      </c>
      <c r="S6" s="216" t="s">
        <v>386</v>
      </c>
      <c r="T6" s="216" t="s">
        <v>203</v>
      </c>
      <c r="U6" s="216" t="s">
        <v>391</v>
      </c>
      <c r="V6" s="216" t="s">
        <v>197</v>
      </c>
    </row>
    <row r="7" spans="1:23 16384:16384" s="216" customFormat="1" ht="12.5" x14ac:dyDescent="0.25">
      <c r="A7" s="216">
        <v>11622449</v>
      </c>
      <c r="B7" s="216" t="s">
        <v>436</v>
      </c>
      <c r="C7" s="216" t="s">
        <v>171</v>
      </c>
      <c r="D7" s="217">
        <v>141000</v>
      </c>
      <c r="E7" s="216">
        <v>1</v>
      </c>
      <c r="F7" s="216" t="s">
        <v>197</v>
      </c>
      <c r="G7" s="216" t="s">
        <v>240</v>
      </c>
      <c r="H7" s="216" t="s">
        <v>460</v>
      </c>
      <c r="I7" s="216" t="s">
        <v>240</v>
      </c>
      <c r="K7" s="216">
        <v>2</v>
      </c>
      <c r="L7" s="218">
        <v>45531</v>
      </c>
      <c r="M7" s="216" t="s">
        <v>251</v>
      </c>
      <c r="N7" s="216" t="s">
        <v>251</v>
      </c>
      <c r="O7" s="216">
        <v>368.09</v>
      </c>
      <c r="P7" s="216">
        <v>55.21</v>
      </c>
      <c r="Q7" s="216">
        <v>423.3</v>
      </c>
      <c r="R7" s="216" t="s">
        <v>202</v>
      </c>
      <c r="S7" s="216" t="s">
        <v>386</v>
      </c>
      <c r="T7" s="216" t="s">
        <v>203</v>
      </c>
      <c r="U7" s="216" t="s">
        <v>391</v>
      </c>
      <c r="V7" s="216" t="s">
        <v>197</v>
      </c>
    </row>
    <row r="8" spans="1:23 16384:16384" s="216" customFormat="1" ht="12.5" x14ac:dyDescent="0.25">
      <c r="A8" s="216">
        <v>11622449</v>
      </c>
      <c r="B8" s="216" t="s">
        <v>436</v>
      </c>
      <c r="C8" s="216" t="s">
        <v>171</v>
      </c>
      <c r="D8" s="217">
        <v>141000</v>
      </c>
      <c r="E8" s="216">
        <v>1</v>
      </c>
      <c r="F8" s="216" t="s">
        <v>197</v>
      </c>
      <c r="G8" s="216" t="s">
        <v>395</v>
      </c>
      <c r="H8" s="216" t="s">
        <v>460</v>
      </c>
      <c r="I8" s="216" t="s">
        <v>240</v>
      </c>
      <c r="K8" s="216">
        <v>2</v>
      </c>
      <c r="L8" s="218">
        <v>45531</v>
      </c>
      <c r="M8" s="216" t="s">
        <v>251</v>
      </c>
      <c r="N8" s="216" t="s">
        <v>251</v>
      </c>
      <c r="O8" s="216">
        <v>64.349999999999994</v>
      </c>
      <c r="P8" s="216">
        <v>9.65</v>
      </c>
      <c r="Q8" s="216">
        <v>74</v>
      </c>
      <c r="R8" s="216" t="s">
        <v>202</v>
      </c>
      <c r="S8" s="216" t="s">
        <v>386</v>
      </c>
      <c r="T8" s="216" t="s">
        <v>203</v>
      </c>
      <c r="U8" s="216" t="s">
        <v>391</v>
      </c>
      <c r="V8" s="216" t="s">
        <v>197</v>
      </c>
    </row>
    <row r="9" spans="1:23 16384:16384" s="216" customFormat="1" ht="12.5" x14ac:dyDescent="0.25">
      <c r="A9" s="216">
        <v>11659093</v>
      </c>
      <c r="B9" s="216" t="s">
        <v>436</v>
      </c>
      <c r="C9" s="216" t="s">
        <v>171</v>
      </c>
      <c r="D9" s="217">
        <v>141000</v>
      </c>
      <c r="E9" s="216">
        <v>1</v>
      </c>
      <c r="F9" s="216" t="s">
        <v>197</v>
      </c>
      <c r="G9" s="216" t="s">
        <v>260</v>
      </c>
      <c r="H9" s="216" t="s">
        <v>207</v>
      </c>
      <c r="I9" s="216" t="s">
        <v>169</v>
      </c>
      <c r="J9" s="216">
        <v>2</v>
      </c>
      <c r="L9" s="218">
        <v>45540</v>
      </c>
      <c r="M9" s="216" t="s">
        <v>251</v>
      </c>
      <c r="N9" s="216" t="s">
        <v>251</v>
      </c>
      <c r="O9" s="216">
        <v>85.35</v>
      </c>
      <c r="P9" s="216">
        <v>12.8</v>
      </c>
      <c r="Q9" s="216">
        <v>98.15</v>
      </c>
      <c r="R9" s="216" t="s">
        <v>202</v>
      </c>
      <c r="S9" s="216" t="s">
        <v>382</v>
      </c>
      <c r="T9" s="216" t="s">
        <v>203</v>
      </c>
      <c r="U9" s="216" t="s">
        <v>394</v>
      </c>
      <c r="V9" s="216" t="s">
        <v>246</v>
      </c>
    </row>
    <row r="10" spans="1:23 16384:16384" s="216" customFormat="1" ht="12.5" x14ac:dyDescent="0.25">
      <c r="A10" s="216">
        <v>11659093</v>
      </c>
      <c r="B10" s="216" t="s">
        <v>436</v>
      </c>
      <c r="C10" s="216" t="s">
        <v>171</v>
      </c>
      <c r="D10" s="217">
        <v>141000</v>
      </c>
      <c r="E10" s="216">
        <v>1</v>
      </c>
      <c r="F10" s="216" t="s">
        <v>197</v>
      </c>
      <c r="G10" s="216" t="s">
        <v>222</v>
      </c>
      <c r="H10" s="216" t="s">
        <v>199</v>
      </c>
      <c r="I10" s="216" t="s">
        <v>200</v>
      </c>
      <c r="L10" s="218">
        <v>45540</v>
      </c>
      <c r="O10" s="216">
        <v>8.1999999999999993</v>
      </c>
      <c r="P10" s="216">
        <v>1.23</v>
      </c>
      <c r="Q10" s="216">
        <v>9.43</v>
      </c>
      <c r="R10" s="216" t="s">
        <v>202</v>
      </c>
      <c r="S10" s="216" t="s">
        <v>382</v>
      </c>
      <c r="T10" s="216" t="s">
        <v>203</v>
      </c>
      <c r="U10" s="216" t="s">
        <v>394</v>
      </c>
      <c r="V10" s="216" t="s">
        <v>246</v>
      </c>
    </row>
    <row r="11" spans="1:23 16384:16384" s="216" customFormat="1" ht="12.5" x14ac:dyDescent="0.25">
      <c r="A11" s="216">
        <v>11659093</v>
      </c>
      <c r="B11" s="216" t="s">
        <v>436</v>
      </c>
      <c r="C11" s="216" t="s">
        <v>171</v>
      </c>
      <c r="D11" s="217">
        <v>141000</v>
      </c>
      <c r="E11" s="216">
        <v>1</v>
      </c>
      <c r="F11" s="216" t="s">
        <v>197</v>
      </c>
      <c r="G11" s="216" t="s">
        <v>206</v>
      </c>
      <c r="H11" s="216" t="s">
        <v>207</v>
      </c>
      <c r="I11" s="216" t="s">
        <v>169</v>
      </c>
      <c r="J11" s="216">
        <v>2</v>
      </c>
      <c r="L11" s="218">
        <v>45540</v>
      </c>
      <c r="M11" s="216" t="s">
        <v>251</v>
      </c>
      <c r="N11" s="216" t="s">
        <v>251</v>
      </c>
      <c r="O11" s="216">
        <v>88.5</v>
      </c>
      <c r="P11" s="216">
        <v>13.28</v>
      </c>
      <c r="Q11" s="216">
        <v>101.78</v>
      </c>
      <c r="R11" s="216" t="s">
        <v>202</v>
      </c>
      <c r="S11" s="216" t="s">
        <v>382</v>
      </c>
      <c r="T11" s="216" t="s">
        <v>203</v>
      </c>
      <c r="U11" s="216" t="s">
        <v>394</v>
      </c>
      <c r="V11" s="216" t="s">
        <v>246</v>
      </c>
    </row>
    <row r="12" spans="1:23 16384:16384" s="216" customFormat="1" ht="12.5" x14ac:dyDescent="0.25">
      <c r="A12" s="216">
        <v>11659093</v>
      </c>
      <c r="B12" s="216" t="s">
        <v>436</v>
      </c>
      <c r="C12" s="216" t="s">
        <v>171</v>
      </c>
      <c r="D12" s="217">
        <v>141000</v>
      </c>
      <c r="E12" s="216">
        <v>1</v>
      </c>
      <c r="F12" s="216" t="s">
        <v>197</v>
      </c>
      <c r="G12" s="216" t="s">
        <v>211</v>
      </c>
      <c r="H12" s="216" t="s">
        <v>207</v>
      </c>
      <c r="I12" s="216" t="s">
        <v>169</v>
      </c>
      <c r="J12" s="216">
        <v>2</v>
      </c>
      <c r="L12" s="218">
        <v>45540</v>
      </c>
      <c r="M12" s="216" t="s">
        <v>251</v>
      </c>
      <c r="N12" s="216" t="s">
        <v>251</v>
      </c>
      <c r="O12" s="216">
        <v>1.32</v>
      </c>
      <c r="P12" s="216">
        <v>0.2</v>
      </c>
      <c r="Q12" s="216">
        <v>1.52</v>
      </c>
      <c r="R12" s="216" t="s">
        <v>202</v>
      </c>
      <c r="S12" s="216" t="s">
        <v>382</v>
      </c>
      <c r="T12" s="216" t="s">
        <v>203</v>
      </c>
      <c r="U12" s="216" t="s">
        <v>394</v>
      </c>
      <c r="V12" s="216" t="s">
        <v>246</v>
      </c>
    </row>
    <row r="13" spans="1:23 16384:16384" s="216" customFormat="1" ht="12.5" x14ac:dyDescent="0.25">
      <c r="A13" s="216">
        <v>11654818</v>
      </c>
      <c r="B13" s="216" t="s">
        <v>438</v>
      </c>
      <c r="C13" s="216" t="s">
        <v>171</v>
      </c>
      <c r="D13" s="217">
        <v>141000</v>
      </c>
      <c r="E13" s="216">
        <v>1</v>
      </c>
      <c r="F13" s="216" t="s">
        <v>397</v>
      </c>
      <c r="G13" s="216" t="s">
        <v>398</v>
      </c>
      <c r="H13" s="216" t="s">
        <v>199</v>
      </c>
      <c r="I13" s="216" t="s">
        <v>200</v>
      </c>
      <c r="L13" s="218">
        <v>45542</v>
      </c>
      <c r="M13" s="216" t="s">
        <v>399</v>
      </c>
      <c r="O13" s="216">
        <v>56</v>
      </c>
      <c r="P13" s="216">
        <v>0</v>
      </c>
      <c r="Q13" s="216">
        <v>56</v>
      </c>
      <c r="R13" s="216" t="s">
        <v>202</v>
      </c>
      <c r="S13" s="216" t="s">
        <v>400</v>
      </c>
      <c r="T13" s="216" t="s">
        <v>401</v>
      </c>
      <c r="U13" s="216" t="s">
        <v>402</v>
      </c>
      <c r="V13" s="216" t="s">
        <v>403</v>
      </c>
    </row>
    <row r="14" spans="1:23 16384:16384" s="216" customFormat="1" ht="12.5" x14ac:dyDescent="0.25">
      <c r="A14" s="216">
        <v>11654818</v>
      </c>
      <c r="B14" s="216" t="s">
        <v>438</v>
      </c>
      <c r="C14" s="216" t="s">
        <v>171</v>
      </c>
      <c r="D14" s="217">
        <v>141000</v>
      </c>
      <c r="E14" s="216">
        <v>1</v>
      </c>
      <c r="F14" s="216" t="s">
        <v>397</v>
      </c>
      <c r="G14" s="216" t="s">
        <v>474</v>
      </c>
      <c r="H14" s="216" t="s">
        <v>199</v>
      </c>
      <c r="I14" s="216" t="s">
        <v>200</v>
      </c>
      <c r="L14" s="218">
        <v>45542</v>
      </c>
      <c r="M14" s="216" t="s">
        <v>399</v>
      </c>
      <c r="O14" s="216">
        <v>45</v>
      </c>
      <c r="P14" s="216">
        <v>0</v>
      </c>
      <c r="Q14" s="216">
        <v>45</v>
      </c>
      <c r="R14" s="216" t="s">
        <v>202</v>
      </c>
      <c r="S14" s="216" t="s">
        <v>400</v>
      </c>
      <c r="T14" s="216" t="s">
        <v>401</v>
      </c>
      <c r="U14" s="216" t="s">
        <v>402</v>
      </c>
      <c r="V14" s="216" t="s">
        <v>403</v>
      </c>
    </row>
    <row r="15" spans="1:23 16384:16384" s="216" customFormat="1" ht="12.5" x14ac:dyDescent="0.25">
      <c r="A15" s="216">
        <v>11654818</v>
      </c>
      <c r="B15" s="216" t="s">
        <v>438</v>
      </c>
      <c r="C15" s="216" t="s">
        <v>171</v>
      </c>
      <c r="D15" s="217">
        <v>141000</v>
      </c>
      <c r="E15" s="216">
        <v>1</v>
      </c>
      <c r="F15" s="216" t="s">
        <v>397</v>
      </c>
      <c r="G15" s="216" t="s">
        <v>240</v>
      </c>
      <c r="H15" s="216" t="s">
        <v>475</v>
      </c>
      <c r="I15" s="216" t="s">
        <v>240</v>
      </c>
      <c r="K15" s="216">
        <v>5</v>
      </c>
      <c r="L15" s="218">
        <v>45542</v>
      </c>
      <c r="M15" s="216" t="s">
        <v>407</v>
      </c>
      <c r="N15" s="216" t="s">
        <v>407</v>
      </c>
      <c r="O15" s="216">
        <v>2720.95</v>
      </c>
      <c r="P15" s="216">
        <v>0</v>
      </c>
      <c r="Q15" s="216">
        <v>2720.95</v>
      </c>
      <c r="R15" s="216" t="s">
        <v>202</v>
      </c>
      <c r="S15" s="216" t="s">
        <v>400</v>
      </c>
      <c r="T15" s="216" t="s">
        <v>401</v>
      </c>
      <c r="U15" s="216" t="s">
        <v>402</v>
      </c>
      <c r="V15" s="216" t="s">
        <v>403</v>
      </c>
    </row>
    <row r="16" spans="1:23 16384:16384" s="216" customFormat="1" ht="12.5" x14ac:dyDescent="0.25">
      <c r="A16" s="216">
        <v>11654818</v>
      </c>
      <c r="B16" s="216" t="s">
        <v>438</v>
      </c>
      <c r="C16" s="216" t="s">
        <v>171</v>
      </c>
      <c r="D16" s="217">
        <v>141000</v>
      </c>
      <c r="E16" s="216">
        <v>1</v>
      </c>
      <c r="F16" s="216" t="s">
        <v>397</v>
      </c>
      <c r="G16" s="216" t="s">
        <v>476</v>
      </c>
      <c r="H16" s="216" t="s">
        <v>199</v>
      </c>
      <c r="I16" s="216" t="s">
        <v>200</v>
      </c>
      <c r="L16" s="218">
        <v>45542</v>
      </c>
      <c r="M16" s="216" t="s">
        <v>399</v>
      </c>
      <c r="O16" s="216">
        <v>21.28</v>
      </c>
      <c r="P16" s="216">
        <v>0</v>
      </c>
      <c r="Q16" s="216">
        <v>21.28</v>
      </c>
      <c r="R16" s="216" t="s">
        <v>202</v>
      </c>
      <c r="S16" s="216" t="s">
        <v>400</v>
      </c>
      <c r="T16" s="216" t="s">
        <v>401</v>
      </c>
      <c r="U16" s="216" t="s">
        <v>402</v>
      </c>
      <c r="V16" s="216" t="s">
        <v>403</v>
      </c>
    </row>
    <row r="17" spans="1:23" s="216" customFormat="1" ht="12.5" x14ac:dyDescent="0.25">
      <c r="A17" s="216">
        <v>11654818</v>
      </c>
      <c r="B17" s="216" t="s">
        <v>438</v>
      </c>
      <c r="C17" s="216" t="s">
        <v>171</v>
      </c>
      <c r="D17" s="217">
        <v>141000</v>
      </c>
      <c r="E17" s="216">
        <v>1</v>
      </c>
      <c r="F17" s="216" t="s">
        <v>397</v>
      </c>
      <c r="G17" s="216" t="s">
        <v>398</v>
      </c>
      <c r="H17" s="216" t="s">
        <v>199</v>
      </c>
      <c r="I17" s="216" t="s">
        <v>200</v>
      </c>
      <c r="L17" s="218">
        <v>45542</v>
      </c>
      <c r="M17" s="216" t="s">
        <v>399</v>
      </c>
      <c r="O17" s="216">
        <v>56</v>
      </c>
      <c r="P17" s="216">
        <v>0</v>
      </c>
      <c r="Q17" s="216">
        <v>56</v>
      </c>
      <c r="R17" s="216" t="s">
        <v>202</v>
      </c>
      <c r="S17" s="216" t="s">
        <v>400</v>
      </c>
      <c r="T17" s="216" t="s">
        <v>401</v>
      </c>
      <c r="U17" s="216" t="s">
        <v>402</v>
      </c>
      <c r="V17" s="216" t="s">
        <v>403</v>
      </c>
    </row>
    <row r="18" spans="1:23" s="216" customFormat="1" ht="12.5" x14ac:dyDescent="0.25">
      <c r="A18" s="216">
        <v>11654818</v>
      </c>
      <c r="B18" s="216" t="s">
        <v>438</v>
      </c>
      <c r="C18" s="216" t="s">
        <v>171</v>
      </c>
      <c r="D18" s="217">
        <v>141000</v>
      </c>
      <c r="E18" s="216">
        <v>1</v>
      </c>
      <c r="F18" s="216" t="s">
        <v>397</v>
      </c>
      <c r="G18" s="216" t="s">
        <v>477</v>
      </c>
      <c r="H18" s="216" t="s">
        <v>478</v>
      </c>
      <c r="I18" s="216" t="s">
        <v>479</v>
      </c>
      <c r="L18" s="218">
        <v>45543</v>
      </c>
      <c r="M18" s="216" t="s">
        <v>407</v>
      </c>
      <c r="N18" s="216" t="s">
        <v>407</v>
      </c>
      <c r="O18" s="216">
        <v>270.8</v>
      </c>
      <c r="P18" s="216">
        <v>0</v>
      </c>
      <c r="Q18" s="216">
        <v>270.8</v>
      </c>
      <c r="R18" s="216" t="s">
        <v>202</v>
      </c>
      <c r="S18" s="216" t="s">
        <v>400</v>
      </c>
      <c r="T18" s="216" t="s">
        <v>401</v>
      </c>
      <c r="U18" s="216" t="s">
        <v>402</v>
      </c>
      <c r="V18" s="216" t="s">
        <v>403</v>
      </c>
    </row>
    <row r="19" spans="1:23" s="216" customFormat="1" ht="12.5" x14ac:dyDescent="0.25">
      <c r="A19" s="216">
        <v>11661794</v>
      </c>
      <c r="B19" s="216" t="s">
        <v>436</v>
      </c>
      <c r="C19" s="216" t="s">
        <v>453</v>
      </c>
      <c r="D19" s="217">
        <v>141000</v>
      </c>
      <c r="E19" s="216">
        <v>1</v>
      </c>
      <c r="F19" s="216" t="s">
        <v>197</v>
      </c>
      <c r="G19" s="216" t="s">
        <v>464</v>
      </c>
      <c r="H19" s="216" t="s">
        <v>229</v>
      </c>
      <c r="I19" s="216" t="s">
        <v>230</v>
      </c>
      <c r="L19" s="218">
        <v>45546</v>
      </c>
      <c r="M19" s="216" t="s">
        <v>231</v>
      </c>
      <c r="N19" s="216" t="s">
        <v>465</v>
      </c>
      <c r="O19" s="216">
        <v>452.7</v>
      </c>
      <c r="P19" s="216">
        <v>67.91</v>
      </c>
      <c r="Q19" s="216">
        <v>520.61</v>
      </c>
      <c r="R19" s="216" t="s">
        <v>454</v>
      </c>
      <c r="S19" s="216" t="s">
        <v>382</v>
      </c>
      <c r="T19" s="216" t="s">
        <v>203</v>
      </c>
      <c r="U19" s="216" t="s">
        <v>461</v>
      </c>
      <c r="V19" s="216" t="s">
        <v>246</v>
      </c>
      <c r="W19" s="216" t="s">
        <v>466</v>
      </c>
    </row>
    <row r="20" spans="1:23" s="216" customFormat="1" ht="12.5" x14ac:dyDescent="0.25">
      <c r="A20" s="216">
        <v>11661794</v>
      </c>
      <c r="B20" s="216" t="s">
        <v>436</v>
      </c>
      <c r="C20" s="216" t="s">
        <v>453</v>
      </c>
      <c r="D20" s="217">
        <v>141000</v>
      </c>
      <c r="E20" s="216">
        <v>1</v>
      </c>
      <c r="F20" s="216" t="s">
        <v>197</v>
      </c>
      <c r="G20" s="216" t="s">
        <v>213</v>
      </c>
      <c r="H20" s="216" t="s">
        <v>199</v>
      </c>
      <c r="I20" s="216" t="s">
        <v>200</v>
      </c>
      <c r="L20" s="218">
        <v>45546</v>
      </c>
      <c r="O20" s="216">
        <v>6.55</v>
      </c>
      <c r="P20" s="216">
        <v>0.98</v>
      </c>
      <c r="Q20" s="216">
        <v>7.53</v>
      </c>
      <c r="R20" s="216" t="s">
        <v>454</v>
      </c>
      <c r="S20" s="216" t="s">
        <v>382</v>
      </c>
      <c r="T20" s="216" t="s">
        <v>203</v>
      </c>
      <c r="U20" s="216" t="s">
        <v>461</v>
      </c>
      <c r="V20" s="216" t="s">
        <v>246</v>
      </c>
      <c r="W20" s="216" t="s">
        <v>466</v>
      </c>
    </row>
    <row r="21" spans="1:23" s="216" customFormat="1" ht="12.5" x14ac:dyDescent="0.25">
      <c r="A21" s="216">
        <v>11662696</v>
      </c>
      <c r="B21" s="216" t="s">
        <v>436</v>
      </c>
      <c r="C21" s="216" t="s">
        <v>453</v>
      </c>
      <c r="D21" s="217">
        <v>141000</v>
      </c>
      <c r="E21" s="216">
        <v>1</v>
      </c>
      <c r="F21" s="216" t="s">
        <v>197</v>
      </c>
      <c r="G21" s="216" t="s">
        <v>256</v>
      </c>
      <c r="H21" s="216" t="s">
        <v>199</v>
      </c>
      <c r="I21" s="216" t="s">
        <v>200</v>
      </c>
      <c r="L21" s="218">
        <v>45546</v>
      </c>
      <c r="O21" s="216">
        <v>6.55</v>
      </c>
      <c r="P21" s="216">
        <v>0.98</v>
      </c>
      <c r="Q21" s="216">
        <v>7.53</v>
      </c>
      <c r="R21" s="216" t="s">
        <v>454</v>
      </c>
      <c r="S21" s="216" t="s">
        <v>455</v>
      </c>
      <c r="T21" s="216" t="s">
        <v>203</v>
      </c>
      <c r="U21" s="216" t="s">
        <v>461</v>
      </c>
      <c r="V21" s="216" t="s">
        <v>246</v>
      </c>
      <c r="W21" s="216" t="s">
        <v>468</v>
      </c>
    </row>
    <row r="22" spans="1:23" s="216" customFormat="1" ht="12.5" x14ac:dyDescent="0.25">
      <c r="A22" s="216">
        <v>11662019</v>
      </c>
      <c r="B22" s="216" t="s">
        <v>436</v>
      </c>
      <c r="C22" s="216" t="s">
        <v>469</v>
      </c>
      <c r="D22" s="217">
        <v>141000</v>
      </c>
      <c r="E22" s="216">
        <v>1</v>
      </c>
      <c r="F22" s="216" t="s">
        <v>197</v>
      </c>
      <c r="G22" s="216" t="s">
        <v>213</v>
      </c>
      <c r="H22" s="216" t="s">
        <v>199</v>
      </c>
      <c r="I22" s="216" t="s">
        <v>200</v>
      </c>
      <c r="L22" s="218">
        <v>45546</v>
      </c>
      <c r="O22" s="216">
        <v>6.55</v>
      </c>
      <c r="P22" s="216">
        <v>0.98</v>
      </c>
      <c r="Q22" s="216">
        <v>7.53</v>
      </c>
      <c r="R22" s="216" t="s">
        <v>454</v>
      </c>
      <c r="S22" s="216" t="s">
        <v>455</v>
      </c>
      <c r="T22" s="216" t="s">
        <v>203</v>
      </c>
      <c r="U22" s="216" t="s">
        <v>461</v>
      </c>
      <c r="V22" s="216" t="s">
        <v>246</v>
      </c>
      <c r="W22" s="216" t="s">
        <v>470</v>
      </c>
    </row>
    <row r="23" spans="1:23" s="216" customFormat="1" ht="12.5" x14ac:dyDescent="0.25">
      <c r="A23" s="216">
        <v>11662019</v>
      </c>
      <c r="B23" s="216" t="s">
        <v>436</v>
      </c>
      <c r="C23" s="216" t="s">
        <v>469</v>
      </c>
      <c r="D23" s="217">
        <v>141000</v>
      </c>
      <c r="E23" s="216">
        <v>1</v>
      </c>
      <c r="F23" s="216" t="s">
        <v>197</v>
      </c>
      <c r="G23" s="216" t="s">
        <v>471</v>
      </c>
      <c r="H23" s="216" t="s">
        <v>229</v>
      </c>
      <c r="I23" s="216" t="s">
        <v>230</v>
      </c>
      <c r="L23" s="218">
        <v>45546</v>
      </c>
      <c r="M23" s="216" t="s">
        <v>231</v>
      </c>
      <c r="N23" s="216" t="s">
        <v>465</v>
      </c>
      <c r="O23" s="216">
        <v>452.7</v>
      </c>
      <c r="P23" s="216">
        <v>67.91</v>
      </c>
      <c r="Q23" s="216">
        <v>520.61</v>
      </c>
      <c r="R23" s="216" t="s">
        <v>454</v>
      </c>
      <c r="S23" s="216" t="s">
        <v>455</v>
      </c>
      <c r="T23" s="216" t="s">
        <v>203</v>
      </c>
      <c r="U23" s="216" t="s">
        <v>461</v>
      </c>
      <c r="V23" s="216" t="s">
        <v>246</v>
      </c>
      <c r="W23" s="216" t="s">
        <v>470</v>
      </c>
    </row>
    <row r="24" spans="1:23" s="216" customFormat="1" ht="12.5" x14ac:dyDescent="0.25">
      <c r="A24" s="216">
        <v>11662390</v>
      </c>
      <c r="B24" s="216" t="s">
        <v>436</v>
      </c>
      <c r="C24" s="216" t="s">
        <v>171</v>
      </c>
      <c r="D24" s="217">
        <v>141000</v>
      </c>
      <c r="E24" s="216">
        <v>1</v>
      </c>
      <c r="F24" s="216" t="s">
        <v>197</v>
      </c>
      <c r="G24" s="216" t="s">
        <v>457</v>
      </c>
      <c r="H24" s="216" t="s">
        <v>229</v>
      </c>
      <c r="I24" s="216" t="s">
        <v>230</v>
      </c>
      <c r="L24" s="218">
        <v>45558</v>
      </c>
      <c r="M24" s="216" t="s">
        <v>389</v>
      </c>
      <c r="N24" s="216" t="s">
        <v>231</v>
      </c>
      <c r="O24" s="216">
        <v>223.51</v>
      </c>
      <c r="P24" s="216">
        <v>33.53</v>
      </c>
      <c r="Q24" s="216">
        <v>257.04000000000002</v>
      </c>
      <c r="R24" s="216" t="s">
        <v>202</v>
      </c>
      <c r="S24" s="216" t="s">
        <v>382</v>
      </c>
      <c r="T24" s="216" t="s">
        <v>203</v>
      </c>
      <c r="U24" s="216" t="s">
        <v>458</v>
      </c>
      <c r="V24" s="216" t="s">
        <v>246</v>
      </c>
    </row>
    <row r="25" spans="1:23" s="216" customFormat="1" ht="12.5" x14ac:dyDescent="0.25">
      <c r="A25" s="216">
        <v>11662390</v>
      </c>
      <c r="B25" s="216" t="s">
        <v>436</v>
      </c>
      <c r="C25" s="216" t="s">
        <v>171</v>
      </c>
      <c r="D25" s="217">
        <v>141000</v>
      </c>
      <c r="E25" s="216">
        <v>1</v>
      </c>
      <c r="F25" s="216" t="s">
        <v>197</v>
      </c>
      <c r="G25" s="216" t="s">
        <v>234</v>
      </c>
      <c r="H25" s="216" t="s">
        <v>199</v>
      </c>
      <c r="I25" s="216" t="s">
        <v>200</v>
      </c>
      <c r="L25" s="218">
        <v>45558</v>
      </c>
      <c r="O25" s="216">
        <v>11.2</v>
      </c>
      <c r="P25" s="216">
        <v>1.68</v>
      </c>
      <c r="Q25" s="216">
        <v>12.88</v>
      </c>
      <c r="R25" s="216" t="s">
        <v>202</v>
      </c>
      <c r="S25" s="216" t="s">
        <v>382</v>
      </c>
      <c r="T25" s="216" t="s">
        <v>203</v>
      </c>
      <c r="U25" s="216" t="s">
        <v>458</v>
      </c>
      <c r="V25" s="216" t="s">
        <v>246</v>
      </c>
    </row>
    <row r="26" spans="1:23" s="216" customFormat="1" ht="12.5" x14ac:dyDescent="0.25">
      <c r="A26" s="216">
        <v>11662390</v>
      </c>
      <c r="B26" s="216" t="s">
        <v>436</v>
      </c>
      <c r="C26" s="216" t="s">
        <v>171</v>
      </c>
      <c r="D26" s="217">
        <v>141000</v>
      </c>
      <c r="E26" s="216">
        <v>1</v>
      </c>
      <c r="F26" s="216" t="s">
        <v>197</v>
      </c>
      <c r="G26" s="216" t="s">
        <v>463</v>
      </c>
      <c r="H26" s="216" t="s">
        <v>199</v>
      </c>
      <c r="I26" s="216" t="s">
        <v>200</v>
      </c>
      <c r="L26" s="218">
        <v>45558</v>
      </c>
      <c r="O26" s="216">
        <v>18.850000000000001</v>
      </c>
      <c r="P26" s="216">
        <v>2.83</v>
      </c>
      <c r="Q26" s="216">
        <v>21.68</v>
      </c>
      <c r="R26" s="216" t="s">
        <v>202</v>
      </c>
      <c r="S26" s="216" t="s">
        <v>382</v>
      </c>
      <c r="T26" s="216" t="s">
        <v>203</v>
      </c>
      <c r="U26" s="216" t="s">
        <v>458</v>
      </c>
      <c r="V26" s="216" t="s">
        <v>246</v>
      </c>
    </row>
    <row r="27" spans="1:23" s="216" customFormat="1" ht="12.5" x14ac:dyDescent="0.25">
      <c r="A27" s="216">
        <v>11667177</v>
      </c>
      <c r="B27" s="216" t="s">
        <v>436</v>
      </c>
      <c r="C27" s="216" t="s">
        <v>171</v>
      </c>
      <c r="D27" s="217">
        <v>141000</v>
      </c>
      <c r="E27" s="216">
        <v>1</v>
      </c>
      <c r="F27" s="216" t="s">
        <v>197</v>
      </c>
      <c r="G27" s="216" t="s">
        <v>213</v>
      </c>
      <c r="H27" s="216" t="s">
        <v>199</v>
      </c>
      <c r="I27" s="216" t="s">
        <v>200</v>
      </c>
      <c r="L27" s="218">
        <v>45575</v>
      </c>
      <c r="O27" s="216">
        <v>6.55</v>
      </c>
      <c r="P27" s="216">
        <v>0.98</v>
      </c>
      <c r="Q27" s="216">
        <v>7.53</v>
      </c>
      <c r="R27" s="216" t="s">
        <v>202</v>
      </c>
      <c r="S27" s="216" t="s">
        <v>382</v>
      </c>
      <c r="T27" s="216" t="s">
        <v>203</v>
      </c>
      <c r="U27" s="216" t="s">
        <v>461</v>
      </c>
      <c r="V27" s="216" t="s">
        <v>246</v>
      </c>
      <c r="W27" s="216" t="s">
        <v>462</v>
      </c>
    </row>
    <row r="28" spans="1:23" s="216" customFormat="1" ht="12.5" x14ac:dyDescent="0.25">
      <c r="A28" s="216">
        <v>11667177</v>
      </c>
      <c r="B28" s="216" t="s">
        <v>436</v>
      </c>
      <c r="C28" s="216" t="s">
        <v>171</v>
      </c>
      <c r="D28" s="217">
        <v>141000</v>
      </c>
      <c r="E28" s="216">
        <v>1</v>
      </c>
      <c r="F28" s="216" t="s">
        <v>197</v>
      </c>
      <c r="G28" s="216" t="s">
        <v>473</v>
      </c>
      <c r="H28" s="216" t="s">
        <v>229</v>
      </c>
      <c r="I28" s="216" t="s">
        <v>230</v>
      </c>
      <c r="L28" s="218">
        <v>45575</v>
      </c>
      <c r="M28" s="216" t="s">
        <v>231</v>
      </c>
      <c r="N28" s="216" t="s">
        <v>232</v>
      </c>
      <c r="O28" s="216">
        <v>493.21</v>
      </c>
      <c r="P28" s="216">
        <v>73.98</v>
      </c>
      <c r="Q28" s="216">
        <v>567.19000000000005</v>
      </c>
      <c r="R28" s="216" t="s">
        <v>202</v>
      </c>
      <c r="S28" s="216" t="s">
        <v>382</v>
      </c>
      <c r="T28" s="216" t="s">
        <v>203</v>
      </c>
      <c r="U28" s="216" t="s">
        <v>461</v>
      </c>
      <c r="V28" s="216" t="s">
        <v>246</v>
      </c>
      <c r="W28" s="216" t="s">
        <v>462</v>
      </c>
    </row>
    <row r="29" spans="1:23" s="216" customFormat="1" ht="12.5" x14ac:dyDescent="0.25">
      <c r="A29" s="216">
        <v>11664851</v>
      </c>
      <c r="B29" s="216" t="s">
        <v>436</v>
      </c>
      <c r="C29" s="216" t="s">
        <v>453</v>
      </c>
      <c r="D29" s="217">
        <v>141000</v>
      </c>
      <c r="E29" s="216">
        <v>1</v>
      </c>
      <c r="F29" s="216" t="s">
        <v>197</v>
      </c>
      <c r="G29" s="216" t="s">
        <v>216</v>
      </c>
      <c r="H29" s="216" t="s">
        <v>199</v>
      </c>
      <c r="I29" s="216" t="s">
        <v>200</v>
      </c>
      <c r="L29" s="218">
        <v>45595</v>
      </c>
      <c r="O29" s="216">
        <v>18.850000000000001</v>
      </c>
      <c r="P29" s="216">
        <v>2.83</v>
      </c>
      <c r="Q29" s="216">
        <v>21.68</v>
      </c>
      <c r="R29" s="216" t="s">
        <v>454</v>
      </c>
      <c r="S29" s="216" t="s">
        <v>455</v>
      </c>
      <c r="T29" s="216" t="s">
        <v>203</v>
      </c>
      <c r="U29" s="216" t="s">
        <v>383</v>
      </c>
      <c r="V29" s="216" t="s">
        <v>246</v>
      </c>
      <c r="W29" s="216" t="s">
        <v>456</v>
      </c>
    </row>
    <row r="30" spans="1:23" s="216" customFormat="1" ht="12.5" x14ac:dyDescent="0.25">
      <c r="A30" s="216">
        <v>11664851</v>
      </c>
      <c r="B30" s="216" t="s">
        <v>436</v>
      </c>
      <c r="C30" s="216" t="s">
        <v>453</v>
      </c>
      <c r="D30" s="217">
        <v>141000</v>
      </c>
      <c r="E30" s="216">
        <v>1</v>
      </c>
      <c r="F30" s="216" t="s">
        <v>197</v>
      </c>
      <c r="G30" s="216" t="s">
        <v>234</v>
      </c>
      <c r="H30" s="216" t="s">
        <v>199</v>
      </c>
      <c r="I30" s="216" t="s">
        <v>200</v>
      </c>
      <c r="L30" s="218">
        <v>45595</v>
      </c>
      <c r="O30" s="216">
        <v>11.2</v>
      </c>
      <c r="P30" s="216">
        <v>1.68</v>
      </c>
      <c r="Q30" s="216">
        <v>12.88</v>
      </c>
      <c r="R30" s="216" t="s">
        <v>454</v>
      </c>
      <c r="S30" s="216" t="s">
        <v>455</v>
      </c>
      <c r="T30" s="216" t="s">
        <v>203</v>
      </c>
      <c r="U30" s="216" t="s">
        <v>383</v>
      </c>
      <c r="V30" s="216" t="s">
        <v>246</v>
      </c>
      <c r="W30" s="216" t="s">
        <v>456</v>
      </c>
    </row>
    <row r="31" spans="1:23" s="216" customFormat="1" ht="12.5" x14ac:dyDescent="0.25">
      <c r="A31" s="216">
        <v>11664851</v>
      </c>
      <c r="B31" s="216" t="s">
        <v>436</v>
      </c>
      <c r="C31" s="216" t="s">
        <v>453</v>
      </c>
      <c r="D31" s="217">
        <v>141000</v>
      </c>
      <c r="E31" s="216">
        <v>1</v>
      </c>
      <c r="F31" s="216" t="s">
        <v>197</v>
      </c>
      <c r="G31" s="216" t="s">
        <v>472</v>
      </c>
      <c r="H31" s="216" t="s">
        <v>229</v>
      </c>
      <c r="I31" s="216" t="s">
        <v>230</v>
      </c>
      <c r="L31" s="218">
        <v>45595</v>
      </c>
      <c r="M31" s="216" t="s">
        <v>231</v>
      </c>
      <c r="N31" s="216" t="s">
        <v>465</v>
      </c>
      <c r="O31" s="216">
        <v>367.6</v>
      </c>
      <c r="P31" s="216">
        <v>55.14</v>
      </c>
      <c r="Q31" s="216">
        <v>422.74</v>
      </c>
      <c r="R31" s="216" t="s">
        <v>454</v>
      </c>
      <c r="S31" s="216" t="s">
        <v>455</v>
      </c>
      <c r="T31" s="216" t="s">
        <v>203</v>
      </c>
      <c r="U31" s="216" t="s">
        <v>383</v>
      </c>
      <c r="V31" s="216" t="s">
        <v>246</v>
      </c>
      <c r="W31" s="216" t="s">
        <v>456</v>
      </c>
    </row>
    <row r="32" spans="1:23" s="216" customFormat="1" ht="12.5" x14ac:dyDescent="0.25"/>
    <row r="33" spans="1:22" s="216" customFormat="1" ht="12.5" x14ac:dyDescent="0.25"/>
    <row r="34" spans="1:22" s="216" customFormat="1" ht="12.5" x14ac:dyDescent="0.25"/>
    <row r="35" spans="1:22" s="216" customFormat="1" ht="12.5" x14ac:dyDescent="0.25"/>
    <row r="36" spans="1:22" s="216" customFormat="1" ht="12.5" x14ac:dyDescent="0.25">
      <c r="L36" s="214" t="s">
        <v>408</v>
      </c>
      <c r="M36" s="214"/>
      <c r="N36" s="214"/>
      <c r="O36" s="215" t="e">
        <f>+SUMIF('Transactions Rec'!#REF!,'Transactions Rec'!#REF!,'Transactions Rec'!#REF!)</f>
        <v>#REF!</v>
      </c>
    </row>
    <row r="37" spans="1:22" s="216" customFormat="1" ht="12.5" x14ac:dyDescent="0.25">
      <c r="L37" s="214" t="s">
        <v>408</v>
      </c>
      <c r="M37" s="214"/>
      <c r="N37" s="214"/>
      <c r="O37" s="215" t="e">
        <f>+SUMIF('Transactions Rec'!#REF!,'Transactions Rec'!#REF!,'Transactions Rec'!#REF!)</f>
        <v>#REF!</v>
      </c>
    </row>
    <row r="38" spans="1:22" s="216" customFormat="1" ht="12.5" x14ac:dyDescent="0.25">
      <c r="L38" s="214"/>
      <c r="M38" s="214"/>
      <c r="N38" s="214"/>
      <c r="O38" s="215"/>
    </row>
    <row r="39" spans="1:22" s="216" customFormat="1" ht="12.5" x14ac:dyDescent="0.25">
      <c r="L39" s="214" t="s">
        <v>409</v>
      </c>
      <c r="M39" s="214"/>
      <c r="N39" s="214"/>
      <c r="O39" s="215" t="e">
        <f>+O33-O36-O38</f>
        <v>#REF!</v>
      </c>
    </row>
    <row r="40" spans="1:22" s="216" customFormat="1" ht="12.5" x14ac:dyDescent="0.25"/>
    <row r="41" spans="1:22" s="216" customFormat="1" ht="12.5" x14ac:dyDescent="0.25"/>
    <row r="42" spans="1:22" s="216" customFormat="1" ht="12.5" x14ac:dyDescent="0.25">
      <c r="A42" s="216">
        <v>11622449</v>
      </c>
      <c r="B42" s="216" t="s">
        <v>436</v>
      </c>
      <c r="C42" s="216" t="s">
        <v>171</v>
      </c>
      <c r="D42" s="217">
        <v>141000</v>
      </c>
      <c r="E42" s="216">
        <v>1</v>
      </c>
      <c r="F42" s="216" t="s">
        <v>197</v>
      </c>
      <c r="G42" s="216" t="s">
        <v>222</v>
      </c>
      <c r="H42" s="216" t="s">
        <v>199</v>
      </c>
      <c r="I42" s="216" t="s">
        <v>200</v>
      </c>
      <c r="L42" s="218">
        <v>45531</v>
      </c>
      <c r="O42" s="216">
        <v>8.1999999999999993</v>
      </c>
      <c r="P42" s="216">
        <v>1.23</v>
      </c>
      <c r="Q42" s="216">
        <v>9.43</v>
      </c>
      <c r="R42" s="216" t="s">
        <v>202</v>
      </c>
      <c r="S42" s="216" t="s">
        <v>386</v>
      </c>
      <c r="T42" s="216" t="s">
        <v>203</v>
      </c>
      <c r="U42" s="216" t="s">
        <v>391</v>
      </c>
      <c r="V42" s="216" t="s">
        <v>197</v>
      </c>
    </row>
    <row r="43" spans="1:22" s="216" customFormat="1" ht="12.5" x14ac:dyDescent="0.25">
      <c r="A43" s="216">
        <v>11622449</v>
      </c>
      <c r="B43" s="216" t="s">
        <v>436</v>
      </c>
      <c r="C43" s="216" t="s">
        <v>171</v>
      </c>
      <c r="D43" s="217">
        <v>141000</v>
      </c>
      <c r="E43" s="216">
        <v>1</v>
      </c>
      <c r="F43" s="216" t="s">
        <v>197</v>
      </c>
      <c r="G43" s="216" t="s">
        <v>240</v>
      </c>
      <c r="H43" s="216" t="s">
        <v>460</v>
      </c>
      <c r="I43" s="216" t="s">
        <v>240</v>
      </c>
      <c r="K43" s="216">
        <v>2</v>
      </c>
      <c r="L43" s="218">
        <v>45531</v>
      </c>
      <c r="M43" s="216" t="s">
        <v>251</v>
      </c>
      <c r="N43" s="216" t="s">
        <v>251</v>
      </c>
      <c r="O43" s="216">
        <v>368.09</v>
      </c>
      <c r="P43" s="216">
        <v>55.21</v>
      </c>
      <c r="Q43" s="216">
        <v>423.3</v>
      </c>
      <c r="R43" s="216" t="s">
        <v>202</v>
      </c>
      <c r="S43" s="216" t="s">
        <v>386</v>
      </c>
      <c r="T43" s="216" t="s">
        <v>203</v>
      </c>
      <c r="U43" s="216" t="s">
        <v>391</v>
      </c>
      <c r="V43" s="216" t="s">
        <v>197</v>
      </c>
    </row>
    <row r="44" spans="1:22" s="216" customFormat="1" ht="12.5" x14ac:dyDescent="0.25">
      <c r="A44" s="216">
        <v>11622449</v>
      </c>
      <c r="B44" s="216" t="s">
        <v>436</v>
      </c>
      <c r="C44" s="216" t="s">
        <v>171</v>
      </c>
      <c r="D44" s="217">
        <v>141000</v>
      </c>
      <c r="E44" s="216">
        <v>1</v>
      </c>
      <c r="F44" s="216" t="s">
        <v>197</v>
      </c>
      <c r="G44" s="216" t="s">
        <v>395</v>
      </c>
      <c r="H44" s="216" t="s">
        <v>460</v>
      </c>
      <c r="I44" s="216" t="s">
        <v>240</v>
      </c>
      <c r="K44" s="216">
        <v>2</v>
      </c>
      <c r="L44" s="218">
        <v>45531</v>
      </c>
      <c r="M44" s="216" t="s">
        <v>251</v>
      </c>
      <c r="N44" s="216" t="s">
        <v>251</v>
      </c>
      <c r="O44" s="216">
        <v>64.349999999999994</v>
      </c>
      <c r="P44" s="216">
        <v>9.65</v>
      </c>
      <c r="Q44" s="216">
        <v>74</v>
      </c>
      <c r="R44" s="216" t="s">
        <v>202</v>
      </c>
      <c r="S44" s="216" t="s">
        <v>386</v>
      </c>
      <c r="T44" s="216" t="s">
        <v>203</v>
      </c>
      <c r="U44" s="216" t="s">
        <v>391</v>
      </c>
      <c r="V44" s="216" t="s">
        <v>197</v>
      </c>
    </row>
    <row r="45" spans="1:22" s="216" customFormat="1" ht="12.5" x14ac:dyDescent="0.25"/>
    <row r="46" spans="1:22" s="216" customFormat="1" ht="12.5" x14ac:dyDescent="0.25">
      <c r="O46" s="216">
        <f>SUM(O42:O45)</f>
        <v>440.64</v>
      </c>
    </row>
    <row r="47" spans="1:22" s="216" customFormat="1" ht="12.5" x14ac:dyDescent="0.25"/>
    <row r="48" spans="1:22" s="216" customFormat="1" ht="12.5" x14ac:dyDescent="0.25"/>
    <row r="49" s="216" customFormat="1" ht="12.5" x14ac:dyDescent="0.25"/>
    <row r="50" s="216" customFormat="1" ht="12.5" x14ac:dyDescent="0.25"/>
    <row r="51" s="216" customFormat="1" ht="12.5" x14ac:dyDescent="0.25"/>
    <row r="52" s="216" customFormat="1" ht="12.5" x14ac:dyDescent="0.25"/>
    <row r="53" s="216" customFormat="1" ht="12.5" x14ac:dyDescent="0.25"/>
    <row r="54" s="216" customFormat="1" ht="12.5" x14ac:dyDescent="0.25"/>
    <row r="55" s="216" customFormat="1" ht="12.5" x14ac:dyDescent="0.25"/>
    <row r="56" s="216" customFormat="1" ht="12.5" x14ac:dyDescent="0.25"/>
    <row r="57" s="216" customFormat="1" ht="12.5" x14ac:dyDescent="0.25"/>
    <row r="58" s="216" customFormat="1" ht="12.5" x14ac:dyDescent="0.25"/>
    <row r="59" s="216" customFormat="1" ht="12.5" x14ac:dyDescent="0.25"/>
    <row r="60" s="216" customFormat="1" ht="12.5" x14ac:dyDescent="0.25"/>
    <row r="61" s="216" customFormat="1" ht="12.5" x14ac:dyDescent="0.25"/>
    <row r="62" s="216" customFormat="1" ht="12.5" x14ac:dyDescent="0.25"/>
    <row r="63" s="216" customFormat="1" ht="12.5" x14ac:dyDescent="0.25"/>
    <row r="64" s="216" customFormat="1" ht="12.5" x14ac:dyDescent="0.25"/>
    <row r="65" s="216" customFormat="1" ht="12.5" x14ac:dyDescent="0.25"/>
    <row r="66" s="216" customFormat="1" ht="12.5" x14ac:dyDescent="0.25"/>
    <row r="67" s="216" customFormat="1" ht="12.5" x14ac:dyDescent="0.25"/>
    <row r="68" s="216" customFormat="1" ht="12.5" x14ac:dyDescent="0.25"/>
    <row r="69" s="216" customFormat="1" ht="12.5" x14ac:dyDescent="0.25"/>
    <row r="70" s="216" customFormat="1" ht="12.5" x14ac:dyDescent="0.25"/>
    <row r="71" s="216" customFormat="1" ht="12.5" x14ac:dyDescent="0.25"/>
    <row r="72" s="216" customFormat="1" ht="12.5" x14ac:dyDescent="0.25"/>
    <row r="73" s="216" customFormat="1" ht="12.5" x14ac:dyDescent="0.25"/>
    <row r="74" s="216" customFormat="1" ht="12.5" x14ac:dyDescent="0.25"/>
    <row r="75" s="216" customFormat="1" ht="12.5" x14ac:dyDescent="0.25"/>
    <row r="76" s="216" customFormat="1" ht="12.5" x14ac:dyDescent="0.25"/>
    <row r="77" s="216" customFormat="1" ht="12.5" x14ac:dyDescent="0.25"/>
    <row r="78" s="216" customFormat="1" ht="12.5" x14ac:dyDescent="0.25"/>
    <row r="79" s="216" customFormat="1" ht="12.5" x14ac:dyDescent="0.25"/>
    <row r="80" s="216" customFormat="1" ht="12.5" x14ac:dyDescent="0.25"/>
    <row r="81" s="216" customFormat="1" ht="12.5" x14ac:dyDescent="0.25"/>
    <row r="82" s="216" customFormat="1" ht="12.5" x14ac:dyDescent="0.25"/>
    <row r="83" s="216" customFormat="1" ht="12.5" x14ac:dyDescent="0.25"/>
    <row r="84" s="216" customFormat="1" ht="12.5" x14ac:dyDescent="0.25"/>
    <row r="85" s="216" customFormat="1" ht="12.5" x14ac:dyDescent="0.25"/>
    <row r="86" s="216" customFormat="1" ht="12.5" x14ac:dyDescent="0.25"/>
    <row r="87" s="216" customFormat="1" ht="12.5" x14ac:dyDescent="0.25"/>
    <row r="88" s="216" customFormat="1" ht="12.5" x14ac:dyDescent="0.25"/>
    <row r="89" s="216" customFormat="1" ht="12.5" x14ac:dyDescent="0.25"/>
    <row r="90" s="216" customFormat="1" ht="12.5" x14ac:dyDescent="0.25"/>
    <row r="91" s="216" customFormat="1" ht="12.5" x14ac:dyDescent="0.25"/>
    <row r="92" s="216" customFormat="1" ht="12.5" x14ac:dyDescent="0.25"/>
    <row r="93" s="216" customFormat="1" ht="12.5" x14ac:dyDescent="0.25"/>
    <row r="94" s="216" customFormat="1" ht="12.5" x14ac:dyDescent="0.25"/>
    <row r="95" s="216" customFormat="1" ht="12.5" x14ac:dyDescent="0.25"/>
    <row r="96" s="216" customFormat="1" ht="12.5" x14ac:dyDescent="0.25"/>
    <row r="97" s="216" customFormat="1" ht="12.5" x14ac:dyDescent="0.25"/>
    <row r="98" s="216" customFormat="1" ht="12.5" x14ac:dyDescent="0.25"/>
    <row r="99" s="216" customFormat="1" ht="12.5" x14ac:dyDescent="0.25"/>
    <row r="100" s="216" customFormat="1" ht="12.5" x14ac:dyDescent="0.25"/>
    <row r="101" s="216" customFormat="1" ht="12.5" x14ac:dyDescent="0.25"/>
    <row r="102" s="216" customFormat="1" ht="12.5" x14ac:dyDescent="0.25"/>
    <row r="103" s="216" customFormat="1" ht="12.5" x14ac:dyDescent="0.25"/>
    <row r="104" s="216" customFormat="1" ht="12.5" x14ac:dyDescent="0.25"/>
    <row r="105" s="216" customFormat="1" ht="12.5" x14ac:dyDescent="0.25"/>
    <row r="106" s="216" customFormat="1" ht="12.5" x14ac:dyDescent="0.25"/>
    <row r="107" s="216" customFormat="1" ht="12.5" x14ac:dyDescent="0.25"/>
    <row r="108" s="216" customFormat="1" ht="12.5" x14ac:dyDescent="0.25"/>
    <row r="109" s="216" customFormat="1" ht="12.5" x14ac:dyDescent="0.25"/>
    <row r="110" s="216" customFormat="1" ht="12.5" x14ac:dyDescent="0.25"/>
    <row r="111" s="216" customFormat="1" ht="12.5" x14ac:dyDescent="0.25"/>
    <row r="112" s="216" customFormat="1" ht="12.5" x14ac:dyDescent="0.25"/>
    <row r="113" s="216" customFormat="1" ht="12.5" x14ac:dyDescent="0.25"/>
    <row r="114" s="216" customFormat="1" ht="12.5" x14ac:dyDescent="0.25"/>
    <row r="115" s="216" customFormat="1" ht="12.5" x14ac:dyDescent="0.25"/>
    <row r="116" s="216" customFormat="1" ht="12.5" x14ac:dyDescent="0.25"/>
    <row r="117" s="216" customFormat="1" ht="12.5" x14ac:dyDescent="0.25"/>
    <row r="118" s="216" customFormat="1" ht="12.5" x14ac:dyDescent="0.25"/>
    <row r="119" s="216" customFormat="1" ht="12.5" x14ac:dyDescent="0.25"/>
    <row r="120" s="216" customFormat="1" ht="12.5" x14ac:dyDescent="0.25"/>
    <row r="121" s="216" customFormat="1" ht="12.5" x14ac:dyDescent="0.25"/>
    <row r="122" s="216" customFormat="1" ht="12.5" x14ac:dyDescent="0.25"/>
    <row r="123" s="216" customFormat="1" ht="12.5" x14ac:dyDescent="0.25"/>
    <row r="124" s="216" customFormat="1" ht="12.5" x14ac:dyDescent="0.25"/>
    <row r="125" s="216" customFormat="1" ht="12.5" x14ac:dyDescent="0.25"/>
    <row r="126" s="216" customFormat="1" ht="12.5" x14ac:dyDescent="0.25"/>
    <row r="127" s="216" customFormat="1" ht="12.5" x14ac:dyDescent="0.25"/>
    <row r="128" s="216" customFormat="1" ht="12.5" x14ac:dyDescent="0.25"/>
    <row r="129" s="216" customFormat="1" ht="12.5" x14ac:dyDescent="0.25"/>
    <row r="130" s="216" customFormat="1" ht="12.5" x14ac:dyDescent="0.25"/>
    <row r="131" s="216" customFormat="1" ht="12.5" x14ac:dyDescent="0.25"/>
    <row r="132" s="216" customFormat="1" ht="12.5" x14ac:dyDescent="0.25"/>
    <row r="133" s="216" customFormat="1" ht="12.5" x14ac:dyDescent="0.25"/>
    <row r="134" s="216" customFormat="1" ht="12.5" x14ac:dyDescent="0.25"/>
    <row r="135" s="216" customFormat="1" ht="12.5" x14ac:dyDescent="0.25"/>
    <row r="136" s="216" customFormat="1" ht="12.5" x14ac:dyDescent="0.25"/>
    <row r="137" s="216" customFormat="1" ht="12.5" x14ac:dyDescent="0.25"/>
    <row r="138" s="216" customFormat="1" ht="12.5" x14ac:dyDescent="0.25"/>
    <row r="139" s="216" customFormat="1" ht="12.5" x14ac:dyDescent="0.25"/>
    <row r="140" s="216" customFormat="1" ht="12.5" x14ac:dyDescent="0.25"/>
    <row r="141" s="216" customFormat="1" ht="12.5" x14ac:dyDescent="0.25"/>
    <row r="142" s="216" customFormat="1" ht="12.5" x14ac:dyDescent="0.25"/>
    <row r="143" s="216" customFormat="1" ht="12.5" x14ac:dyDescent="0.25"/>
    <row r="144" s="216" customFormat="1" ht="12.5" x14ac:dyDescent="0.25"/>
    <row r="145" s="216" customFormat="1" ht="12.5" x14ac:dyDescent="0.25"/>
    <row r="146" s="216" customFormat="1" ht="12.5" x14ac:dyDescent="0.25"/>
    <row r="147" s="216" customFormat="1" ht="12.5" x14ac:dyDescent="0.25"/>
    <row r="148" s="216" customFormat="1" ht="12.5" x14ac:dyDescent="0.25"/>
    <row r="149" s="216" customFormat="1" ht="12.5" x14ac:dyDescent="0.25"/>
    <row r="150" s="216" customFormat="1" ht="12.5" x14ac:dyDescent="0.25"/>
    <row r="151" s="216" customFormat="1" ht="12.5" x14ac:dyDescent="0.25"/>
    <row r="152" s="216" customFormat="1" ht="12.5" x14ac:dyDescent="0.25"/>
    <row r="153" s="216" customFormat="1" ht="12.5" x14ac:dyDescent="0.25"/>
    <row r="154" s="216" customFormat="1" ht="12.5" x14ac:dyDescent="0.25"/>
    <row r="155" s="216" customFormat="1" ht="12.5" x14ac:dyDescent="0.25"/>
    <row r="156" s="216" customFormat="1" ht="12.5" x14ac:dyDescent="0.25"/>
    <row r="157" s="216" customFormat="1" ht="12.5" x14ac:dyDescent="0.25"/>
    <row r="158" s="216" customFormat="1" ht="12.5" x14ac:dyDescent="0.25"/>
  </sheetData>
  <autoFilter ref="A1:W1" xr:uid="{7DAF3617-F1BE-4224-A123-D36951A24844}">
    <sortState xmlns:xlrd2="http://schemas.microsoft.com/office/spreadsheetml/2017/richdata2" ref="A2:W31">
      <sortCondition ref="L1"/>
    </sortState>
  </autoFilter>
  <pageMargins left="0.7" right="0.7" top="0.75" bottom="0.75" header="0.3" footer="0.3"/>
  <headerFooter>
    <oddHeader>&amp;C&amp;"Calibri"&amp;10&amp;K000000 IN-CONFIDENCE&amp;1#_x000D_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1FB58-B14B-47CC-9B7D-A18D28597CB1}">
  <sheetPr codeName="Sheet15"/>
  <dimension ref="A1:XFD49"/>
  <sheetViews>
    <sheetView topLeftCell="B1" workbookViewId="0">
      <selection activeCell="A31" sqref="A31"/>
    </sheetView>
  </sheetViews>
  <sheetFormatPr defaultRowHeight="12.5" x14ac:dyDescent="0.25"/>
  <cols>
    <col min="1" max="1" width="12.81640625" bestFit="1" customWidth="1"/>
    <col min="2" max="3" width="14" bestFit="1" customWidth="1"/>
    <col min="4" max="4" width="10.1796875" bestFit="1" customWidth="1"/>
    <col min="5" max="5" width="12.1796875" bestFit="1" customWidth="1"/>
    <col min="6" max="6" width="9.81640625" bestFit="1" customWidth="1"/>
    <col min="7" max="7" width="45" bestFit="1" customWidth="1"/>
    <col min="8" max="8" width="26" bestFit="1" customWidth="1"/>
    <col min="9" max="9" width="11.54296875" bestFit="1" customWidth="1"/>
    <col min="10" max="10" width="8.54296875" bestFit="1" customWidth="1"/>
    <col min="11" max="11" width="12" bestFit="1" customWidth="1"/>
    <col min="12" max="12" width="14.26953125" bestFit="1" customWidth="1"/>
    <col min="13" max="13" width="6.1796875" bestFit="1" customWidth="1"/>
    <col min="14" max="14" width="11" bestFit="1" customWidth="1"/>
    <col min="15" max="15" width="13.1796875" bestFit="1" customWidth="1"/>
    <col min="16" max="16" width="6.453125" bestFit="1" customWidth="1"/>
    <col min="17" max="17" width="14.26953125" bestFit="1" customWidth="1"/>
    <col min="18" max="18" width="11.26953125" bestFit="1" customWidth="1"/>
    <col min="19" max="19" width="18.1796875" bestFit="1" customWidth="1"/>
    <col min="20" max="20" width="11.81640625" bestFit="1" customWidth="1"/>
    <col min="21" max="21" width="33.54296875" bestFit="1" customWidth="1"/>
    <col min="22" max="22" width="17.26953125" bestFit="1" customWidth="1"/>
    <col min="23" max="23" width="16.453125" bestFit="1" customWidth="1"/>
    <col min="16384" max="16384" width="7.1796875" bestFit="1" customWidth="1"/>
  </cols>
  <sheetData>
    <row r="1" spans="1:23 16384:16384" s="175" customFormat="1" ht="14.5" x14ac:dyDescent="0.35">
      <c r="A1" s="172" t="s">
        <v>174</v>
      </c>
      <c r="B1" s="172" t="s">
        <v>173</v>
      </c>
      <c r="C1" s="172" t="s">
        <v>359</v>
      </c>
      <c r="D1" s="173" t="s">
        <v>360</v>
      </c>
      <c r="E1" s="172" t="s">
        <v>361</v>
      </c>
      <c r="F1" s="172" t="s">
        <v>362</v>
      </c>
      <c r="G1" s="172" t="s">
        <v>363</v>
      </c>
      <c r="H1" s="172" t="s">
        <v>364</v>
      </c>
      <c r="I1" s="172" t="s">
        <v>365</v>
      </c>
      <c r="J1" s="172" t="s">
        <v>366</v>
      </c>
      <c r="K1" s="172" t="s">
        <v>367</v>
      </c>
      <c r="L1" s="172" t="s">
        <v>368</v>
      </c>
      <c r="M1" s="172" t="s">
        <v>369</v>
      </c>
      <c r="N1" s="172" t="s">
        <v>370</v>
      </c>
      <c r="O1" s="172" t="s">
        <v>371</v>
      </c>
      <c r="P1" s="172" t="s">
        <v>372</v>
      </c>
      <c r="Q1" s="172" t="s">
        <v>373</v>
      </c>
      <c r="R1" s="172" t="s">
        <v>374</v>
      </c>
      <c r="S1" s="172" t="s">
        <v>375</v>
      </c>
      <c r="T1" s="172" t="s">
        <v>376</v>
      </c>
      <c r="U1" s="172" t="s">
        <v>377</v>
      </c>
      <c r="V1" s="172" t="s">
        <v>378</v>
      </c>
      <c r="W1" s="172" t="s">
        <v>379</v>
      </c>
      <c r="XFD1" s="175" t="s">
        <v>195</v>
      </c>
    </row>
    <row r="2" spans="1:23 16384:16384" x14ac:dyDescent="0.25">
      <c r="A2">
        <v>11652347</v>
      </c>
      <c r="B2" t="s">
        <v>304</v>
      </c>
      <c r="C2" t="s">
        <v>171</v>
      </c>
      <c r="D2" s="176">
        <v>141000</v>
      </c>
      <c r="E2">
        <v>1</v>
      </c>
      <c r="F2" t="s">
        <v>197</v>
      </c>
      <c r="G2" t="s">
        <v>380</v>
      </c>
      <c r="H2" t="s">
        <v>229</v>
      </c>
      <c r="I2" t="s">
        <v>230</v>
      </c>
      <c r="L2" s="169">
        <v>45518</v>
      </c>
      <c r="M2" t="s">
        <v>231</v>
      </c>
      <c r="N2" t="s">
        <v>381</v>
      </c>
      <c r="O2">
        <v>423.42</v>
      </c>
      <c r="P2">
        <v>63.51</v>
      </c>
      <c r="Q2">
        <v>486.93</v>
      </c>
      <c r="R2" t="s">
        <v>202</v>
      </c>
      <c r="S2" t="s">
        <v>382</v>
      </c>
      <c r="T2" t="s">
        <v>203</v>
      </c>
      <c r="V2" t="s">
        <v>246</v>
      </c>
    </row>
    <row r="3" spans="1:23 16384:16384" x14ac:dyDescent="0.25">
      <c r="A3">
        <v>11650149</v>
      </c>
      <c r="B3" t="s">
        <v>304</v>
      </c>
      <c r="C3" t="s">
        <v>171</v>
      </c>
      <c r="D3" s="176">
        <v>141000</v>
      </c>
      <c r="E3">
        <v>1</v>
      </c>
      <c r="F3" t="s">
        <v>197</v>
      </c>
      <c r="G3" t="s">
        <v>206</v>
      </c>
      <c r="H3" t="s">
        <v>207</v>
      </c>
      <c r="I3" t="s">
        <v>169</v>
      </c>
      <c r="J3">
        <v>2</v>
      </c>
      <c r="L3" s="169">
        <v>45499</v>
      </c>
      <c r="M3" t="s">
        <v>251</v>
      </c>
      <c r="N3" t="s">
        <v>251</v>
      </c>
      <c r="O3">
        <v>97.4</v>
      </c>
      <c r="P3">
        <v>14.61</v>
      </c>
      <c r="Q3">
        <v>112.01</v>
      </c>
      <c r="R3" t="s">
        <v>202</v>
      </c>
      <c r="S3" t="s">
        <v>382</v>
      </c>
      <c r="T3" t="s">
        <v>203</v>
      </c>
      <c r="V3" t="s">
        <v>246</v>
      </c>
    </row>
    <row r="4" spans="1:23 16384:16384" x14ac:dyDescent="0.25">
      <c r="A4">
        <v>11652087</v>
      </c>
      <c r="B4" t="s">
        <v>304</v>
      </c>
      <c r="C4" t="s">
        <v>171</v>
      </c>
      <c r="D4" s="176">
        <v>141000</v>
      </c>
      <c r="E4">
        <v>1</v>
      </c>
      <c r="F4" t="s">
        <v>197</v>
      </c>
      <c r="G4" t="s">
        <v>234</v>
      </c>
      <c r="H4" t="s">
        <v>199</v>
      </c>
      <c r="I4" t="s">
        <v>200</v>
      </c>
      <c r="L4" s="169">
        <v>45519</v>
      </c>
      <c r="O4">
        <v>11.2</v>
      </c>
      <c r="P4">
        <v>1.68</v>
      </c>
      <c r="Q4">
        <v>12.88</v>
      </c>
      <c r="R4" t="s">
        <v>202</v>
      </c>
      <c r="S4" t="s">
        <v>382</v>
      </c>
      <c r="T4" t="s">
        <v>203</v>
      </c>
      <c r="U4" t="s">
        <v>383</v>
      </c>
      <c r="V4" t="s">
        <v>246</v>
      </c>
    </row>
    <row r="5" spans="1:23 16384:16384" x14ac:dyDescent="0.25">
      <c r="A5">
        <v>11635713</v>
      </c>
      <c r="B5" t="s">
        <v>304</v>
      </c>
      <c r="C5" t="s">
        <v>171</v>
      </c>
      <c r="D5" s="176">
        <v>141000</v>
      </c>
      <c r="E5">
        <v>1</v>
      </c>
      <c r="F5" t="s">
        <v>197</v>
      </c>
      <c r="G5" t="s">
        <v>384</v>
      </c>
      <c r="H5" t="s">
        <v>385</v>
      </c>
      <c r="I5" t="s">
        <v>240</v>
      </c>
      <c r="K5">
        <v>1</v>
      </c>
      <c r="L5" s="169">
        <v>45505</v>
      </c>
      <c r="M5" t="s">
        <v>251</v>
      </c>
      <c r="N5" t="s">
        <v>251</v>
      </c>
      <c r="O5">
        <v>33.909999999999997</v>
      </c>
      <c r="P5">
        <v>5.09</v>
      </c>
      <c r="Q5">
        <v>39</v>
      </c>
      <c r="R5" t="s">
        <v>202</v>
      </c>
      <c r="S5" t="s">
        <v>386</v>
      </c>
      <c r="T5" t="s">
        <v>203</v>
      </c>
      <c r="U5" t="s">
        <v>220</v>
      </c>
      <c r="V5" t="s">
        <v>197</v>
      </c>
    </row>
    <row r="6" spans="1:23 16384:16384" x14ac:dyDescent="0.25">
      <c r="A6">
        <v>11649493</v>
      </c>
      <c r="B6" t="s">
        <v>304</v>
      </c>
      <c r="C6" t="s">
        <v>171</v>
      </c>
      <c r="D6" s="176">
        <v>141000</v>
      </c>
      <c r="E6">
        <v>1</v>
      </c>
      <c r="F6" t="s">
        <v>197</v>
      </c>
      <c r="G6" t="s">
        <v>212</v>
      </c>
      <c r="H6" t="s">
        <v>207</v>
      </c>
      <c r="I6" t="s">
        <v>169</v>
      </c>
      <c r="J6">
        <v>2</v>
      </c>
      <c r="L6" s="169">
        <v>45512</v>
      </c>
      <c r="M6" t="s">
        <v>251</v>
      </c>
      <c r="N6" t="s">
        <v>251</v>
      </c>
      <c r="O6">
        <v>45</v>
      </c>
      <c r="P6">
        <v>6.75</v>
      </c>
      <c r="Q6">
        <v>51.75</v>
      </c>
      <c r="R6" t="s">
        <v>202</v>
      </c>
      <c r="S6" t="s">
        <v>382</v>
      </c>
      <c r="T6" t="s">
        <v>203</v>
      </c>
      <c r="V6" t="s">
        <v>246</v>
      </c>
    </row>
    <row r="7" spans="1:23 16384:16384" x14ac:dyDescent="0.25">
      <c r="A7">
        <v>11638870</v>
      </c>
      <c r="B7" t="s">
        <v>304</v>
      </c>
      <c r="C7" t="s">
        <v>171</v>
      </c>
      <c r="D7" s="176">
        <v>141000</v>
      </c>
      <c r="E7">
        <v>1</v>
      </c>
      <c r="F7" t="s">
        <v>197</v>
      </c>
      <c r="G7" t="s">
        <v>240</v>
      </c>
      <c r="H7" t="s">
        <v>387</v>
      </c>
      <c r="I7" t="s">
        <v>240</v>
      </c>
      <c r="K7">
        <v>1</v>
      </c>
      <c r="L7" s="169">
        <v>45499</v>
      </c>
      <c r="M7" t="s">
        <v>388</v>
      </c>
      <c r="N7" t="s">
        <v>388</v>
      </c>
      <c r="O7">
        <v>146.96</v>
      </c>
      <c r="P7">
        <v>22.04</v>
      </c>
      <c r="Q7">
        <v>169</v>
      </c>
      <c r="R7" t="s">
        <v>202</v>
      </c>
      <c r="S7" t="s">
        <v>386</v>
      </c>
      <c r="T7" t="s">
        <v>203</v>
      </c>
      <c r="U7" t="s">
        <v>237</v>
      </c>
      <c r="V7" t="s">
        <v>197</v>
      </c>
    </row>
    <row r="8" spans="1:23 16384:16384" x14ac:dyDescent="0.25">
      <c r="A8">
        <v>11638870</v>
      </c>
      <c r="B8" t="s">
        <v>304</v>
      </c>
      <c r="C8" t="s">
        <v>235</v>
      </c>
      <c r="D8" s="176">
        <v>141000</v>
      </c>
      <c r="E8">
        <v>1</v>
      </c>
      <c r="F8" t="s">
        <v>197</v>
      </c>
      <c r="G8" t="s">
        <v>260</v>
      </c>
      <c r="H8" t="s">
        <v>207</v>
      </c>
      <c r="I8" t="s">
        <v>169</v>
      </c>
      <c r="J8">
        <v>3</v>
      </c>
      <c r="L8" s="169">
        <v>45498</v>
      </c>
      <c r="M8" t="s">
        <v>389</v>
      </c>
      <c r="N8" t="s">
        <v>232</v>
      </c>
      <c r="O8">
        <v>74.22</v>
      </c>
      <c r="P8">
        <v>11.13</v>
      </c>
      <c r="Q8">
        <v>85.35</v>
      </c>
      <c r="R8" t="s">
        <v>202</v>
      </c>
      <c r="S8" t="s">
        <v>386</v>
      </c>
      <c r="T8" t="s">
        <v>203</v>
      </c>
      <c r="U8" t="s">
        <v>237</v>
      </c>
      <c r="V8" t="s">
        <v>197</v>
      </c>
    </row>
    <row r="9" spans="1:23 16384:16384" x14ac:dyDescent="0.25">
      <c r="A9">
        <v>11650149</v>
      </c>
      <c r="B9" t="s">
        <v>304</v>
      </c>
      <c r="C9" t="s">
        <v>171</v>
      </c>
      <c r="D9" s="176">
        <v>141000</v>
      </c>
      <c r="E9">
        <v>1</v>
      </c>
      <c r="F9" t="s">
        <v>197</v>
      </c>
      <c r="G9" t="s">
        <v>212</v>
      </c>
      <c r="H9" t="s">
        <v>207</v>
      </c>
      <c r="I9" t="s">
        <v>169</v>
      </c>
      <c r="J9">
        <v>2</v>
      </c>
      <c r="L9" s="169">
        <v>45499</v>
      </c>
      <c r="M9" t="s">
        <v>251</v>
      </c>
      <c r="N9" t="s">
        <v>251</v>
      </c>
      <c r="O9">
        <v>45</v>
      </c>
      <c r="P9">
        <v>6.75</v>
      </c>
      <c r="Q9">
        <v>51.75</v>
      </c>
      <c r="R9" t="s">
        <v>202</v>
      </c>
      <c r="S9" t="s">
        <v>382</v>
      </c>
      <c r="T9" t="s">
        <v>203</v>
      </c>
      <c r="V9" t="s">
        <v>246</v>
      </c>
    </row>
    <row r="10" spans="1:23 16384:16384" x14ac:dyDescent="0.25">
      <c r="A10">
        <v>11649493</v>
      </c>
      <c r="B10" t="s">
        <v>304</v>
      </c>
      <c r="C10" t="s">
        <v>171</v>
      </c>
      <c r="D10" s="176">
        <v>141000</v>
      </c>
      <c r="E10">
        <v>1</v>
      </c>
      <c r="F10" t="s">
        <v>197</v>
      </c>
      <c r="G10" t="s">
        <v>206</v>
      </c>
      <c r="H10" t="s">
        <v>207</v>
      </c>
      <c r="I10" t="s">
        <v>169</v>
      </c>
      <c r="J10">
        <v>2</v>
      </c>
      <c r="L10" s="169">
        <v>45512</v>
      </c>
      <c r="M10" t="s">
        <v>251</v>
      </c>
      <c r="N10" t="s">
        <v>251</v>
      </c>
      <c r="O10">
        <v>44.25</v>
      </c>
      <c r="P10">
        <v>6.64</v>
      </c>
      <c r="Q10">
        <v>50.89</v>
      </c>
      <c r="R10" t="s">
        <v>202</v>
      </c>
      <c r="S10" t="s">
        <v>382</v>
      </c>
      <c r="T10" t="s">
        <v>203</v>
      </c>
      <c r="V10" t="s">
        <v>246</v>
      </c>
    </row>
    <row r="11" spans="1:23 16384:16384" x14ac:dyDescent="0.25">
      <c r="A11">
        <v>11650149</v>
      </c>
      <c r="B11" t="s">
        <v>304</v>
      </c>
      <c r="C11" t="s">
        <v>171</v>
      </c>
      <c r="D11" s="176">
        <v>141000</v>
      </c>
      <c r="E11">
        <v>1</v>
      </c>
      <c r="F11" t="s">
        <v>197</v>
      </c>
      <c r="G11" t="s">
        <v>256</v>
      </c>
      <c r="H11" t="s">
        <v>199</v>
      </c>
      <c r="I11" t="s">
        <v>200</v>
      </c>
      <c r="L11" s="169">
        <v>45499</v>
      </c>
      <c r="O11">
        <v>6.55</v>
      </c>
      <c r="P11">
        <v>0.98</v>
      </c>
      <c r="Q11">
        <v>7.53</v>
      </c>
      <c r="R11" t="s">
        <v>202</v>
      </c>
      <c r="S11" t="s">
        <v>382</v>
      </c>
      <c r="T11" t="s">
        <v>203</v>
      </c>
      <c r="V11" t="s">
        <v>246</v>
      </c>
    </row>
    <row r="12" spans="1:23 16384:16384" x14ac:dyDescent="0.25">
      <c r="A12">
        <v>11638870</v>
      </c>
      <c r="B12" t="s">
        <v>304</v>
      </c>
      <c r="C12" t="s">
        <v>235</v>
      </c>
      <c r="D12" s="176">
        <v>141000</v>
      </c>
      <c r="E12">
        <v>1</v>
      </c>
      <c r="F12" t="s">
        <v>197</v>
      </c>
      <c r="G12" t="s">
        <v>222</v>
      </c>
      <c r="H12" t="s">
        <v>199</v>
      </c>
      <c r="I12" t="s">
        <v>200</v>
      </c>
      <c r="L12" s="169">
        <v>45498</v>
      </c>
      <c r="O12">
        <v>8.1999999999999993</v>
      </c>
      <c r="P12">
        <v>1.23</v>
      </c>
      <c r="Q12">
        <v>9.43</v>
      </c>
      <c r="R12" t="s">
        <v>202</v>
      </c>
      <c r="S12" t="s">
        <v>386</v>
      </c>
      <c r="T12" t="s">
        <v>203</v>
      </c>
      <c r="U12" t="s">
        <v>237</v>
      </c>
      <c r="V12" t="s">
        <v>197</v>
      </c>
    </row>
    <row r="13" spans="1:23 16384:16384" x14ac:dyDescent="0.25">
      <c r="A13">
        <v>11652087</v>
      </c>
      <c r="B13" t="s">
        <v>304</v>
      </c>
      <c r="C13" t="s">
        <v>171</v>
      </c>
      <c r="D13" s="176">
        <v>141000</v>
      </c>
      <c r="E13">
        <v>1</v>
      </c>
      <c r="F13" t="s">
        <v>197</v>
      </c>
      <c r="G13" t="s">
        <v>390</v>
      </c>
      <c r="H13" t="s">
        <v>229</v>
      </c>
      <c r="I13" t="s">
        <v>230</v>
      </c>
      <c r="L13" s="169">
        <v>45519</v>
      </c>
      <c r="M13" t="s">
        <v>231</v>
      </c>
      <c r="N13" t="s">
        <v>232</v>
      </c>
      <c r="O13">
        <v>530.34</v>
      </c>
      <c r="P13">
        <v>79.55</v>
      </c>
      <c r="Q13">
        <v>609.89</v>
      </c>
      <c r="R13" t="s">
        <v>202</v>
      </c>
      <c r="S13" t="s">
        <v>382</v>
      </c>
      <c r="T13" t="s">
        <v>203</v>
      </c>
      <c r="U13" t="s">
        <v>383</v>
      </c>
      <c r="V13" t="s">
        <v>246</v>
      </c>
    </row>
    <row r="14" spans="1:23 16384:16384" x14ac:dyDescent="0.25">
      <c r="A14">
        <v>11652087</v>
      </c>
      <c r="B14" t="s">
        <v>304</v>
      </c>
      <c r="C14" t="s">
        <v>171</v>
      </c>
      <c r="D14" s="176">
        <v>141000</v>
      </c>
      <c r="E14">
        <v>1</v>
      </c>
      <c r="F14" t="s">
        <v>197</v>
      </c>
      <c r="G14" t="s">
        <v>213</v>
      </c>
      <c r="H14" t="s">
        <v>199</v>
      </c>
      <c r="I14" t="s">
        <v>200</v>
      </c>
      <c r="L14" s="169">
        <v>45519</v>
      </c>
      <c r="O14">
        <v>6.55</v>
      </c>
      <c r="P14">
        <v>0.98</v>
      </c>
      <c r="Q14">
        <v>7.53</v>
      </c>
      <c r="R14" t="s">
        <v>202</v>
      </c>
      <c r="S14" t="s">
        <v>382</v>
      </c>
      <c r="T14" t="s">
        <v>203</v>
      </c>
      <c r="U14" t="s">
        <v>383</v>
      </c>
      <c r="V14" t="s">
        <v>246</v>
      </c>
    </row>
    <row r="15" spans="1:23 16384:16384" x14ac:dyDescent="0.25">
      <c r="A15">
        <v>11649493</v>
      </c>
      <c r="B15" t="s">
        <v>304</v>
      </c>
      <c r="C15" t="s">
        <v>171</v>
      </c>
      <c r="D15" s="176">
        <v>141000</v>
      </c>
      <c r="E15">
        <v>1</v>
      </c>
      <c r="F15" t="s">
        <v>197</v>
      </c>
      <c r="G15" t="s">
        <v>211</v>
      </c>
      <c r="H15" t="s">
        <v>207</v>
      </c>
      <c r="I15" t="s">
        <v>169</v>
      </c>
      <c r="J15">
        <v>2</v>
      </c>
      <c r="L15" s="169">
        <v>45512</v>
      </c>
      <c r="M15" t="s">
        <v>251</v>
      </c>
      <c r="N15" t="s">
        <v>251</v>
      </c>
      <c r="O15">
        <v>0.66</v>
      </c>
      <c r="P15">
        <v>0.1</v>
      </c>
      <c r="Q15">
        <v>0.76</v>
      </c>
      <c r="R15" t="s">
        <v>202</v>
      </c>
      <c r="S15" t="s">
        <v>382</v>
      </c>
      <c r="T15" t="s">
        <v>203</v>
      </c>
      <c r="V15" t="s">
        <v>246</v>
      </c>
    </row>
    <row r="16" spans="1:23 16384:16384" x14ac:dyDescent="0.25">
      <c r="A16">
        <v>11649493</v>
      </c>
      <c r="B16" t="s">
        <v>304</v>
      </c>
      <c r="C16" t="s">
        <v>171</v>
      </c>
      <c r="D16" s="176">
        <v>141000</v>
      </c>
      <c r="E16">
        <v>1</v>
      </c>
      <c r="F16" t="s">
        <v>197</v>
      </c>
      <c r="G16" t="s">
        <v>222</v>
      </c>
      <c r="H16" t="s">
        <v>199</v>
      </c>
      <c r="I16" t="s">
        <v>200</v>
      </c>
      <c r="L16" s="169">
        <v>45512</v>
      </c>
      <c r="O16">
        <v>8.1999999999999993</v>
      </c>
      <c r="P16">
        <v>1.23</v>
      </c>
      <c r="Q16">
        <v>9.43</v>
      </c>
      <c r="R16" t="s">
        <v>202</v>
      </c>
      <c r="S16" t="s">
        <v>382</v>
      </c>
      <c r="T16" t="s">
        <v>203</v>
      </c>
      <c r="V16" t="s">
        <v>246</v>
      </c>
    </row>
    <row r="17" spans="1:22" x14ac:dyDescent="0.25">
      <c r="A17">
        <v>11622449</v>
      </c>
      <c r="B17" t="s">
        <v>304</v>
      </c>
      <c r="C17" t="s">
        <v>171</v>
      </c>
      <c r="D17" s="176">
        <v>141000</v>
      </c>
      <c r="E17">
        <v>1</v>
      </c>
      <c r="F17" t="s">
        <v>197</v>
      </c>
      <c r="G17" t="s">
        <v>234</v>
      </c>
      <c r="H17" t="s">
        <v>199</v>
      </c>
      <c r="I17" t="s">
        <v>200</v>
      </c>
      <c r="L17" s="169">
        <v>45531</v>
      </c>
      <c r="O17">
        <v>11.2</v>
      </c>
      <c r="P17">
        <v>1.68</v>
      </c>
      <c r="Q17">
        <v>12.88</v>
      </c>
      <c r="R17" t="s">
        <v>202</v>
      </c>
      <c r="S17" t="s">
        <v>386</v>
      </c>
      <c r="T17" t="s">
        <v>203</v>
      </c>
      <c r="U17" t="s">
        <v>391</v>
      </c>
      <c r="V17" t="s">
        <v>197</v>
      </c>
    </row>
    <row r="18" spans="1:22" x14ac:dyDescent="0.25">
      <c r="A18">
        <v>11650149</v>
      </c>
      <c r="B18" t="s">
        <v>304</v>
      </c>
      <c r="C18" t="s">
        <v>171</v>
      </c>
      <c r="D18" s="176">
        <v>141000</v>
      </c>
      <c r="E18">
        <v>1</v>
      </c>
      <c r="F18" t="s">
        <v>197</v>
      </c>
      <c r="G18" t="s">
        <v>260</v>
      </c>
      <c r="H18" t="s">
        <v>207</v>
      </c>
      <c r="I18" t="s">
        <v>169</v>
      </c>
      <c r="J18">
        <v>2</v>
      </c>
      <c r="L18" s="169">
        <v>45499</v>
      </c>
      <c r="M18" t="s">
        <v>251</v>
      </c>
      <c r="N18" t="s">
        <v>251</v>
      </c>
      <c r="O18">
        <v>161.04</v>
      </c>
      <c r="P18">
        <v>24.16</v>
      </c>
      <c r="Q18">
        <v>185.2</v>
      </c>
      <c r="R18" t="s">
        <v>202</v>
      </c>
      <c r="S18" t="s">
        <v>382</v>
      </c>
      <c r="T18" t="s">
        <v>203</v>
      </c>
      <c r="V18" t="s">
        <v>246</v>
      </c>
    </row>
    <row r="19" spans="1:22" x14ac:dyDescent="0.25">
      <c r="A19">
        <v>11650149</v>
      </c>
      <c r="B19" t="s">
        <v>304</v>
      </c>
      <c r="C19" t="s">
        <v>171</v>
      </c>
      <c r="D19" s="176">
        <v>141000</v>
      </c>
      <c r="E19">
        <v>1</v>
      </c>
      <c r="F19" t="s">
        <v>197</v>
      </c>
      <c r="G19" t="s">
        <v>222</v>
      </c>
      <c r="H19" t="s">
        <v>199</v>
      </c>
      <c r="I19" t="s">
        <v>200</v>
      </c>
      <c r="L19" s="169">
        <v>45499</v>
      </c>
      <c r="O19">
        <v>8.1999999999999993</v>
      </c>
      <c r="P19">
        <v>1.23</v>
      </c>
      <c r="Q19">
        <v>9.43</v>
      </c>
      <c r="R19" t="s">
        <v>202</v>
      </c>
      <c r="S19" t="s">
        <v>382</v>
      </c>
      <c r="T19" t="s">
        <v>203</v>
      </c>
      <c r="V19" t="s">
        <v>246</v>
      </c>
    </row>
    <row r="20" spans="1:22" x14ac:dyDescent="0.25">
      <c r="A20">
        <v>11635713</v>
      </c>
      <c r="B20" t="s">
        <v>304</v>
      </c>
      <c r="C20" t="s">
        <v>171</v>
      </c>
      <c r="D20" s="176">
        <v>141000</v>
      </c>
      <c r="E20">
        <v>1</v>
      </c>
      <c r="F20" t="s">
        <v>197</v>
      </c>
      <c r="G20" t="s">
        <v>240</v>
      </c>
      <c r="H20" t="s">
        <v>385</v>
      </c>
      <c r="I20" t="s">
        <v>240</v>
      </c>
      <c r="K20">
        <v>1</v>
      </c>
      <c r="L20" s="169">
        <v>45505</v>
      </c>
      <c r="M20" t="s">
        <v>251</v>
      </c>
      <c r="N20" t="s">
        <v>251</v>
      </c>
      <c r="O20">
        <v>184.04</v>
      </c>
      <c r="P20">
        <v>27.61</v>
      </c>
      <c r="Q20">
        <v>211.65</v>
      </c>
      <c r="R20" t="s">
        <v>202</v>
      </c>
      <c r="S20" t="s">
        <v>386</v>
      </c>
      <c r="T20" t="s">
        <v>203</v>
      </c>
      <c r="U20" t="s">
        <v>220</v>
      </c>
      <c r="V20" t="s">
        <v>197</v>
      </c>
    </row>
    <row r="21" spans="1:22" x14ac:dyDescent="0.25">
      <c r="A21">
        <v>11638870</v>
      </c>
      <c r="B21" t="s">
        <v>304</v>
      </c>
      <c r="C21" t="s">
        <v>171</v>
      </c>
      <c r="D21" s="176">
        <v>141000</v>
      </c>
      <c r="E21">
        <v>1</v>
      </c>
      <c r="F21" t="s">
        <v>197</v>
      </c>
      <c r="G21">
        <v>5495066153</v>
      </c>
      <c r="H21" t="s">
        <v>229</v>
      </c>
      <c r="I21" t="s">
        <v>230</v>
      </c>
      <c r="L21" s="169">
        <v>45498</v>
      </c>
      <c r="M21" t="s">
        <v>389</v>
      </c>
      <c r="N21" t="s">
        <v>251</v>
      </c>
      <c r="O21">
        <v>-178.8</v>
      </c>
      <c r="P21">
        <v>-26.82</v>
      </c>
      <c r="Q21">
        <v>-205.62</v>
      </c>
      <c r="R21" t="s">
        <v>202</v>
      </c>
      <c r="S21" t="s">
        <v>386</v>
      </c>
      <c r="T21" t="s">
        <v>203</v>
      </c>
      <c r="U21" t="s">
        <v>237</v>
      </c>
      <c r="V21" t="s">
        <v>197</v>
      </c>
    </row>
    <row r="22" spans="1:22" x14ac:dyDescent="0.25">
      <c r="A22">
        <v>11622449</v>
      </c>
      <c r="B22" t="s">
        <v>304</v>
      </c>
      <c r="C22" t="s">
        <v>171</v>
      </c>
      <c r="D22" s="176">
        <v>141000</v>
      </c>
      <c r="E22">
        <v>1</v>
      </c>
      <c r="F22" t="s">
        <v>197</v>
      </c>
      <c r="G22" t="s">
        <v>392</v>
      </c>
      <c r="H22" t="s">
        <v>229</v>
      </c>
      <c r="I22" t="s">
        <v>230</v>
      </c>
      <c r="L22" s="169">
        <v>45531</v>
      </c>
      <c r="M22" t="s">
        <v>231</v>
      </c>
      <c r="N22" t="s">
        <v>232</v>
      </c>
      <c r="O22">
        <v>237.01</v>
      </c>
      <c r="P22">
        <v>35.549999999999997</v>
      </c>
      <c r="Q22">
        <v>272.56</v>
      </c>
      <c r="R22" t="s">
        <v>202</v>
      </c>
      <c r="S22" t="s">
        <v>386</v>
      </c>
      <c r="T22" t="s">
        <v>203</v>
      </c>
      <c r="U22" t="s">
        <v>391</v>
      </c>
      <c r="V22" t="s">
        <v>197</v>
      </c>
    </row>
    <row r="23" spans="1:22" x14ac:dyDescent="0.25">
      <c r="A23">
        <v>11638870</v>
      </c>
      <c r="B23" t="s">
        <v>304</v>
      </c>
      <c r="C23" t="s">
        <v>171</v>
      </c>
      <c r="D23" s="176">
        <v>141000</v>
      </c>
      <c r="E23">
        <v>1</v>
      </c>
      <c r="F23" t="s">
        <v>197</v>
      </c>
      <c r="G23" t="s">
        <v>222</v>
      </c>
      <c r="H23" t="s">
        <v>199</v>
      </c>
      <c r="I23" t="s">
        <v>200</v>
      </c>
      <c r="L23" s="169">
        <v>45498</v>
      </c>
      <c r="O23">
        <v>8.1999999999999993</v>
      </c>
      <c r="P23">
        <v>1.23</v>
      </c>
      <c r="Q23">
        <v>9.43</v>
      </c>
      <c r="R23" t="s">
        <v>202</v>
      </c>
      <c r="S23" t="s">
        <v>386</v>
      </c>
      <c r="T23" t="s">
        <v>203</v>
      </c>
      <c r="U23" t="s">
        <v>237</v>
      </c>
      <c r="V23" t="s">
        <v>197</v>
      </c>
    </row>
    <row r="24" spans="1:22" x14ac:dyDescent="0.25">
      <c r="A24">
        <v>11638870</v>
      </c>
      <c r="B24" t="s">
        <v>304</v>
      </c>
      <c r="C24" t="s">
        <v>235</v>
      </c>
      <c r="D24" s="176">
        <v>141000</v>
      </c>
      <c r="E24">
        <v>1</v>
      </c>
      <c r="F24" t="s">
        <v>197</v>
      </c>
      <c r="G24" t="s">
        <v>211</v>
      </c>
      <c r="H24" t="s">
        <v>207</v>
      </c>
      <c r="I24" t="s">
        <v>169</v>
      </c>
      <c r="J24">
        <v>3</v>
      </c>
      <c r="L24" s="169">
        <v>45498</v>
      </c>
      <c r="M24" t="s">
        <v>389</v>
      </c>
      <c r="N24" t="s">
        <v>232</v>
      </c>
      <c r="O24">
        <v>6.13</v>
      </c>
      <c r="P24">
        <v>0.92</v>
      </c>
      <c r="Q24">
        <v>7.05</v>
      </c>
      <c r="R24" t="s">
        <v>202</v>
      </c>
      <c r="S24" t="s">
        <v>386</v>
      </c>
      <c r="T24" t="s">
        <v>203</v>
      </c>
      <c r="U24" t="s">
        <v>237</v>
      </c>
      <c r="V24" t="s">
        <v>197</v>
      </c>
    </row>
    <row r="25" spans="1:22" x14ac:dyDescent="0.25">
      <c r="A25">
        <v>11652087</v>
      </c>
      <c r="B25" t="s">
        <v>304</v>
      </c>
      <c r="C25" t="s">
        <v>171</v>
      </c>
      <c r="D25" s="176">
        <v>141000</v>
      </c>
      <c r="E25">
        <v>1</v>
      </c>
      <c r="F25" t="s">
        <v>197</v>
      </c>
      <c r="G25" t="s">
        <v>234</v>
      </c>
      <c r="H25" t="s">
        <v>199</v>
      </c>
      <c r="I25" t="s">
        <v>200</v>
      </c>
      <c r="L25" s="169">
        <v>45519</v>
      </c>
      <c r="O25">
        <v>11.2</v>
      </c>
      <c r="P25">
        <v>1.68</v>
      </c>
      <c r="Q25">
        <v>12.88</v>
      </c>
      <c r="R25" t="s">
        <v>202</v>
      </c>
      <c r="S25" t="s">
        <v>382</v>
      </c>
      <c r="T25" t="s">
        <v>203</v>
      </c>
      <c r="U25" t="s">
        <v>383</v>
      </c>
      <c r="V25" t="s">
        <v>246</v>
      </c>
    </row>
    <row r="26" spans="1:22" x14ac:dyDescent="0.25">
      <c r="A26">
        <v>11649493</v>
      </c>
      <c r="B26" t="s">
        <v>304</v>
      </c>
      <c r="C26" t="s">
        <v>171</v>
      </c>
      <c r="D26" s="176">
        <v>141000</v>
      </c>
      <c r="E26">
        <v>1</v>
      </c>
      <c r="F26" t="s">
        <v>197</v>
      </c>
      <c r="G26" t="s">
        <v>260</v>
      </c>
      <c r="H26" t="s">
        <v>207</v>
      </c>
      <c r="I26" t="s">
        <v>169</v>
      </c>
      <c r="J26">
        <v>2</v>
      </c>
      <c r="L26" s="169">
        <v>45512</v>
      </c>
      <c r="M26" t="s">
        <v>251</v>
      </c>
      <c r="N26" t="s">
        <v>251</v>
      </c>
      <c r="O26">
        <v>34.200000000000003</v>
      </c>
      <c r="P26">
        <v>5.13</v>
      </c>
      <c r="Q26">
        <v>39.33</v>
      </c>
      <c r="R26" t="s">
        <v>202</v>
      </c>
      <c r="S26" t="s">
        <v>382</v>
      </c>
      <c r="T26" t="s">
        <v>203</v>
      </c>
      <c r="V26" t="s">
        <v>246</v>
      </c>
    </row>
    <row r="27" spans="1:22" x14ac:dyDescent="0.25">
      <c r="A27">
        <v>11652087</v>
      </c>
      <c r="B27" t="s">
        <v>304</v>
      </c>
      <c r="C27" t="s">
        <v>171</v>
      </c>
      <c r="D27" s="176">
        <v>141000</v>
      </c>
      <c r="E27">
        <v>1</v>
      </c>
      <c r="F27" t="s">
        <v>197</v>
      </c>
      <c r="G27" t="s">
        <v>240</v>
      </c>
      <c r="H27" t="s">
        <v>393</v>
      </c>
      <c r="I27" t="s">
        <v>240</v>
      </c>
      <c r="K27">
        <v>1</v>
      </c>
      <c r="L27" s="169">
        <v>45519</v>
      </c>
      <c r="M27" t="s">
        <v>251</v>
      </c>
      <c r="N27" t="s">
        <v>251</v>
      </c>
      <c r="O27">
        <v>146.09</v>
      </c>
      <c r="P27">
        <v>21.91</v>
      </c>
      <c r="Q27">
        <v>168</v>
      </c>
      <c r="R27" t="s">
        <v>202</v>
      </c>
      <c r="S27" t="s">
        <v>382</v>
      </c>
      <c r="T27" t="s">
        <v>203</v>
      </c>
      <c r="U27" t="s">
        <v>383</v>
      </c>
      <c r="V27" t="s">
        <v>246</v>
      </c>
    </row>
    <row r="28" spans="1:22" x14ac:dyDescent="0.25">
      <c r="A28">
        <v>11659093</v>
      </c>
      <c r="B28" t="s">
        <v>304</v>
      </c>
      <c r="C28" t="s">
        <v>171</v>
      </c>
      <c r="D28" s="176">
        <v>141000</v>
      </c>
      <c r="E28">
        <v>1</v>
      </c>
      <c r="F28" t="s">
        <v>197</v>
      </c>
      <c r="G28" t="s">
        <v>256</v>
      </c>
      <c r="H28" t="s">
        <v>199</v>
      </c>
      <c r="I28" t="s">
        <v>200</v>
      </c>
      <c r="L28" s="169">
        <v>45540</v>
      </c>
      <c r="O28">
        <v>6.55</v>
      </c>
      <c r="P28">
        <v>0.98</v>
      </c>
      <c r="Q28">
        <v>7.53</v>
      </c>
      <c r="R28" t="s">
        <v>202</v>
      </c>
      <c r="S28" t="s">
        <v>382</v>
      </c>
      <c r="T28" t="s">
        <v>203</v>
      </c>
      <c r="U28" t="s">
        <v>394</v>
      </c>
      <c r="V28" t="s">
        <v>246</v>
      </c>
    </row>
    <row r="29" spans="1:22" x14ac:dyDescent="0.25">
      <c r="A29">
        <v>11652087</v>
      </c>
      <c r="B29" t="s">
        <v>304</v>
      </c>
      <c r="C29" t="s">
        <v>171</v>
      </c>
      <c r="D29" s="176">
        <v>141000</v>
      </c>
      <c r="E29">
        <v>1</v>
      </c>
      <c r="F29" t="s">
        <v>197</v>
      </c>
      <c r="G29" t="s">
        <v>222</v>
      </c>
      <c r="H29" t="s">
        <v>199</v>
      </c>
      <c r="I29" t="s">
        <v>200</v>
      </c>
      <c r="L29" s="169">
        <v>45519</v>
      </c>
      <c r="O29">
        <v>8.1999999999999993</v>
      </c>
      <c r="P29">
        <v>1.23</v>
      </c>
      <c r="Q29">
        <v>9.43</v>
      </c>
      <c r="R29" t="s">
        <v>202</v>
      </c>
      <c r="S29" t="s">
        <v>382</v>
      </c>
      <c r="T29" t="s">
        <v>203</v>
      </c>
      <c r="U29" t="s">
        <v>383</v>
      </c>
      <c r="V29" t="s">
        <v>246</v>
      </c>
    </row>
    <row r="30" spans="1:22" x14ac:dyDescent="0.25">
      <c r="A30">
        <v>11638870</v>
      </c>
      <c r="B30" t="s">
        <v>304</v>
      </c>
      <c r="C30" t="s">
        <v>235</v>
      </c>
      <c r="D30" s="176">
        <v>141000</v>
      </c>
      <c r="E30">
        <v>1</v>
      </c>
      <c r="F30" t="s">
        <v>197</v>
      </c>
      <c r="G30" t="s">
        <v>206</v>
      </c>
      <c r="H30" t="s">
        <v>207</v>
      </c>
      <c r="I30" t="s">
        <v>169</v>
      </c>
      <c r="J30">
        <v>3</v>
      </c>
      <c r="L30" s="169">
        <v>45498</v>
      </c>
      <c r="M30" t="s">
        <v>389</v>
      </c>
      <c r="N30" t="s">
        <v>232</v>
      </c>
      <c r="O30">
        <v>75.45</v>
      </c>
      <c r="P30">
        <v>11.32</v>
      </c>
      <c r="Q30">
        <v>86.77</v>
      </c>
      <c r="R30" t="s">
        <v>202</v>
      </c>
      <c r="S30" t="s">
        <v>386</v>
      </c>
      <c r="T30" t="s">
        <v>203</v>
      </c>
      <c r="U30" t="s">
        <v>237</v>
      </c>
      <c r="V30" t="s">
        <v>197</v>
      </c>
    </row>
    <row r="31" spans="1:22" x14ac:dyDescent="0.25">
      <c r="A31">
        <v>11652347</v>
      </c>
      <c r="B31" t="s">
        <v>304</v>
      </c>
      <c r="C31" t="s">
        <v>171</v>
      </c>
      <c r="D31" s="176">
        <v>141000</v>
      </c>
      <c r="E31">
        <v>1</v>
      </c>
      <c r="F31" t="s">
        <v>197</v>
      </c>
      <c r="G31" t="s">
        <v>213</v>
      </c>
      <c r="H31" t="s">
        <v>199</v>
      </c>
      <c r="I31" t="s">
        <v>200</v>
      </c>
      <c r="L31" s="169">
        <v>45518</v>
      </c>
      <c r="O31">
        <v>6.55</v>
      </c>
      <c r="P31">
        <v>0.98</v>
      </c>
      <c r="Q31">
        <v>7.53</v>
      </c>
      <c r="R31" t="s">
        <v>202</v>
      </c>
      <c r="S31" t="s">
        <v>382</v>
      </c>
      <c r="T31" t="s">
        <v>203</v>
      </c>
      <c r="V31" t="s">
        <v>246</v>
      </c>
    </row>
    <row r="32" spans="1:22" x14ac:dyDescent="0.25">
      <c r="A32">
        <v>11650149</v>
      </c>
      <c r="B32" t="s">
        <v>304</v>
      </c>
      <c r="C32" t="s">
        <v>171</v>
      </c>
      <c r="D32" s="176">
        <v>141000</v>
      </c>
      <c r="E32">
        <v>1</v>
      </c>
      <c r="F32" t="s">
        <v>197</v>
      </c>
      <c r="G32" t="s">
        <v>211</v>
      </c>
      <c r="H32" t="s">
        <v>207</v>
      </c>
      <c r="I32" t="s">
        <v>169</v>
      </c>
      <c r="J32">
        <v>2</v>
      </c>
      <c r="L32" s="169">
        <v>45499</v>
      </c>
      <c r="M32" t="s">
        <v>251</v>
      </c>
      <c r="N32" t="s">
        <v>251</v>
      </c>
      <c r="O32">
        <v>1.46</v>
      </c>
      <c r="P32">
        <v>0.22</v>
      </c>
      <c r="Q32">
        <v>1.68</v>
      </c>
      <c r="R32" t="s">
        <v>202</v>
      </c>
      <c r="S32" t="s">
        <v>382</v>
      </c>
      <c r="T32" t="s">
        <v>203</v>
      </c>
      <c r="V32" t="s">
        <v>246</v>
      </c>
    </row>
    <row r="33" spans="1:22" x14ac:dyDescent="0.25">
      <c r="A33">
        <v>11635713</v>
      </c>
      <c r="B33" t="s">
        <v>304</v>
      </c>
      <c r="C33" t="s">
        <v>171</v>
      </c>
      <c r="D33" s="176">
        <v>141000</v>
      </c>
      <c r="E33">
        <v>1</v>
      </c>
      <c r="F33" t="s">
        <v>197</v>
      </c>
      <c r="G33" t="s">
        <v>395</v>
      </c>
      <c r="H33" t="s">
        <v>385</v>
      </c>
      <c r="I33" t="s">
        <v>240</v>
      </c>
      <c r="K33">
        <v>1</v>
      </c>
      <c r="L33" s="169">
        <v>45505</v>
      </c>
      <c r="M33" t="s">
        <v>251</v>
      </c>
      <c r="N33" t="s">
        <v>251</v>
      </c>
      <c r="O33">
        <v>39.130000000000003</v>
      </c>
      <c r="P33">
        <v>5.87</v>
      </c>
      <c r="Q33">
        <v>45</v>
      </c>
      <c r="R33" t="s">
        <v>202</v>
      </c>
      <c r="S33" t="s">
        <v>386</v>
      </c>
      <c r="T33" t="s">
        <v>203</v>
      </c>
      <c r="U33" t="s">
        <v>220</v>
      </c>
      <c r="V33" t="s">
        <v>197</v>
      </c>
    </row>
    <row r="34" spans="1:22" x14ac:dyDescent="0.25">
      <c r="A34">
        <v>11635713</v>
      </c>
      <c r="B34" t="s">
        <v>304</v>
      </c>
      <c r="C34" t="s">
        <v>171</v>
      </c>
      <c r="D34" s="176">
        <v>141000</v>
      </c>
      <c r="E34">
        <v>1</v>
      </c>
      <c r="F34" t="s">
        <v>197</v>
      </c>
      <c r="G34" t="s">
        <v>222</v>
      </c>
      <c r="H34" t="s">
        <v>199</v>
      </c>
      <c r="I34" t="s">
        <v>200</v>
      </c>
      <c r="L34" s="169">
        <v>45505</v>
      </c>
      <c r="O34">
        <v>8.1999999999999993</v>
      </c>
      <c r="P34">
        <v>1.23</v>
      </c>
      <c r="Q34">
        <v>9.43</v>
      </c>
      <c r="R34" t="s">
        <v>202</v>
      </c>
      <c r="S34" t="s">
        <v>386</v>
      </c>
      <c r="T34" t="s">
        <v>203</v>
      </c>
      <c r="U34" t="s">
        <v>220</v>
      </c>
      <c r="V34" t="s">
        <v>197</v>
      </c>
    </row>
    <row r="35" spans="1:22" x14ac:dyDescent="0.25">
      <c r="A35">
        <v>11654818</v>
      </c>
      <c r="B35" t="s">
        <v>396</v>
      </c>
      <c r="C35" t="s">
        <v>171</v>
      </c>
      <c r="D35" s="176">
        <v>141000</v>
      </c>
      <c r="E35">
        <v>1</v>
      </c>
      <c r="F35" t="s">
        <v>397</v>
      </c>
      <c r="G35" t="s">
        <v>398</v>
      </c>
      <c r="H35" t="s">
        <v>199</v>
      </c>
      <c r="I35" t="s">
        <v>200</v>
      </c>
      <c r="L35" s="169">
        <v>45542</v>
      </c>
      <c r="M35" t="s">
        <v>399</v>
      </c>
      <c r="O35">
        <v>56</v>
      </c>
      <c r="P35">
        <v>0</v>
      </c>
      <c r="Q35">
        <v>56</v>
      </c>
      <c r="R35" t="s">
        <v>202</v>
      </c>
      <c r="S35" s="206" t="s">
        <v>400</v>
      </c>
      <c r="T35" t="s">
        <v>401</v>
      </c>
      <c r="U35" t="s">
        <v>402</v>
      </c>
      <c r="V35" t="s">
        <v>403</v>
      </c>
    </row>
    <row r="36" spans="1:22" x14ac:dyDescent="0.25">
      <c r="A36">
        <v>11654818</v>
      </c>
      <c r="B36" t="s">
        <v>396</v>
      </c>
      <c r="C36" t="s">
        <v>171</v>
      </c>
      <c r="D36" s="176">
        <v>141000</v>
      </c>
      <c r="E36">
        <v>1</v>
      </c>
      <c r="F36" t="s">
        <v>397</v>
      </c>
      <c r="G36" t="s">
        <v>404</v>
      </c>
      <c r="H36" t="s">
        <v>199</v>
      </c>
      <c r="I36" t="s">
        <v>200</v>
      </c>
      <c r="L36" s="169">
        <v>45542</v>
      </c>
      <c r="M36" t="s">
        <v>399</v>
      </c>
      <c r="O36">
        <v>151.55000000000001</v>
      </c>
      <c r="P36">
        <v>0</v>
      </c>
      <c r="Q36">
        <v>151.55000000000001</v>
      </c>
      <c r="R36" t="s">
        <v>202</v>
      </c>
      <c r="S36" s="206" t="s">
        <v>400</v>
      </c>
      <c r="T36" t="s">
        <v>401</v>
      </c>
      <c r="U36" t="s">
        <v>402</v>
      </c>
      <c r="V36" t="s">
        <v>403</v>
      </c>
    </row>
    <row r="37" spans="1:22" x14ac:dyDescent="0.25">
      <c r="A37">
        <v>11654818</v>
      </c>
      <c r="B37" t="s">
        <v>396</v>
      </c>
      <c r="C37" t="s">
        <v>171</v>
      </c>
      <c r="D37" s="176">
        <v>141000</v>
      </c>
      <c r="E37">
        <v>1</v>
      </c>
      <c r="F37" t="s">
        <v>397</v>
      </c>
      <c r="G37" t="s">
        <v>405</v>
      </c>
      <c r="H37" t="s">
        <v>229</v>
      </c>
      <c r="I37" t="s">
        <v>230</v>
      </c>
      <c r="L37" s="169">
        <v>45542</v>
      </c>
      <c r="M37" t="s">
        <v>406</v>
      </c>
      <c r="N37" t="s">
        <v>407</v>
      </c>
      <c r="O37">
        <v>7901.85</v>
      </c>
      <c r="P37">
        <v>0</v>
      </c>
      <c r="Q37">
        <v>7901.85</v>
      </c>
      <c r="R37" t="s">
        <v>202</v>
      </c>
      <c r="S37" s="206" t="s">
        <v>400</v>
      </c>
      <c r="T37" t="s">
        <v>401</v>
      </c>
      <c r="U37" t="s">
        <v>402</v>
      </c>
      <c r="V37" t="s">
        <v>403</v>
      </c>
    </row>
    <row r="38" spans="1:22" x14ac:dyDescent="0.25">
      <c r="O38">
        <f>SUM(O2:O37)</f>
        <v>10365.310000000001</v>
      </c>
    </row>
    <row r="41" spans="1:22" x14ac:dyDescent="0.25">
      <c r="L41" t="s">
        <v>408</v>
      </c>
      <c r="O41" s="209" t="e">
        <f>+SUMIF('Transactions Rec'!#REF!,'Transactions Rec'!#REF!,'Transactions Rec'!#REF!)</f>
        <v>#REF!</v>
      </c>
    </row>
    <row r="42" spans="1:22" x14ac:dyDescent="0.25">
      <c r="L42" t="s">
        <v>408</v>
      </c>
      <c r="O42" s="209" t="e">
        <f>+SUMIF('Transactions Rec'!#REF!,'Transactions Rec'!#REF!,'Transactions Rec'!#REF!)</f>
        <v>#REF!</v>
      </c>
    </row>
    <row r="43" spans="1:22" x14ac:dyDescent="0.25">
      <c r="O43" s="209"/>
    </row>
    <row r="44" spans="1:22" x14ac:dyDescent="0.25">
      <c r="L44" t="s">
        <v>409</v>
      </c>
      <c r="O44" s="209" t="e">
        <f>+O38-O41-O43</f>
        <v>#REF!</v>
      </c>
    </row>
    <row r="45" spans="1:22" x14ac:dyDescent="0.25">
      <c r="O45" s="209"/>
    </row>
    <row r="46" spans="1:22" x14ac:dyDescent="0.25">
      <c r="L46" t="s">
        <v>410</v>
      </c>
      <c r="O46" s="209">
        <f>SUM(O35:O37)</f>
        <v>8109.4000000000005</v>
      </c>
    </row>
    <row r="47" spans="1:22" x14ac:dyDescent="0.25">
      <c r="L47" t="str">
        <f>+C8</f>
        <v>Vivian Rickard</v>
      </c>
      <c r="O47" s="209">
        <f>+O8+O12+O24+O30</f>
        <v>164</v>
      </c>
    </row>
    <row r="48" spans="1:22" x14ac:dyDescent="0.25">
      <c r="O48" s="209"/>
    </row>
    <row r="49" spans="15:15" x14ac:dyDescent="0.25">
      <c r="O49" s="209" t="e">
        <f>+O44-O46-O47</f>
        <v>#REF!</v>
      </c>
    </row>
  </sheetData>
  <autoFilter ref="A1:XFD38" xr:uid="{9A28914E-1BEF-4F89-9A40-14494DA155DD}"/>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D075C-B7AD-434F-8D61-104770928DAB}">
  <sheetPr codeName="Sheet16"/>
  <dimension ref="A1:XFD61"/>
  <sheetViews>
    <sheetView workbookViewId="0">
      <selection activeCell="A31" sqref="A31"/>
    </sheetView>
  </sheetViews>
  <sheetFormatPr defaultRowHeight="12.5" x14ac:dyDescent="0.25"/>
  <cols>
    <col min="1" max="1" width="14" bestFit="1" customWidth="1"/>
    <col min="2" max="2" width="12.81640625" bestFit="1" customWidth="1"/>
    <col min="3" max="3" width="13.1796875" bestFit="1" customWidth="1"/>
    <col min="4" max="4" width="9.54296875" bestFit="1" customWidth="1"/>
    <col min="5" max="5" width="14.54296875" bestFit="1" customWidth="1"/>
    <col min="6" max="6" width="7.7265625" bestFit="1" customWidth="1"/>
    <col min="7" max="7" width="41.81640625" bestFit="1" customWidth="1"/>
    <col min="8" max="8" width="26" bestFit="1" customWidth="1"/>
    <col min="9" max="9" width="10.7265625" bestFit="1" customWidth="1"/>
    <col min="10" max="10" width="8" bestFit="1" customWidth="1"/>
    <col min="11" max="11" width="13.453125" bestFit="1" customWidth="1"/>
    <col min="12" max="12" width="5.81640625" bestFit="1" customWidth="1"/>
    <col min="13" max="13" width="10.7265625" bestFit="1" customWidth="1"/>
    <col min="14" max="14" width="15.1796875" bestFit="1" customWidth="1"/>
    <col min="15" max="15" width="6.453125" bestFit="1" customWidth="1"/>
    <col min="16" max="16" width="14.7265625" bestFit="1" customWidth="1"/>
    <col min="17" max="17" width="3.54296875" bestFit="1" customWidth="1"/>
    <col min="18" max="18" width="11.26953125" bestFit="1" customWidth="1"/>
    <col min="19" max="19" width="8.81640625" bestFit="1" customWidth="1"/>
    <col min="20" max="20" width="51.1796875" bestFit="1" customWidth="1"/>
    <col min="21" max="21" width="16.1796875" bestFit="1" customWidth="1"/>
    <col min="22" max="22" width="33.1796875" bestFit="1" customWidth="1"/>
    <col min="16384" max="16384" width="6.81640625" bestFit="1" customWidth="1"/>
  </cols>
  <sheetData>
    <row r="1" spans="1:22 16384:16384" s="175" customFormat="1" ht="14.5" x14ac:dyDescent="0.35">
      <c r="A1" s="172" t="s">
        <v>173</v>
      </c>
      <c r="B1" s="173" t="s">
        <v>174</v>
      </c>
      <c r="C1" s="172" t="s">
        <v>175</v>
      </c>
      <c r="D1" s="173" t="s">
        <v>176</v>
      </c>
      <c r="E1" s="172" t="s">
        <v>177</v>
      </c>
      <c r="F1" s="172" t="s">
        <v>178</v>
      </c>
      <c r="G1" s="172" t="s">
        <v>179</v>
      </c>
      <c r="H1" s="172" t="s">
        <v>180</v>
      </c>
      <c r="I1" s="172" t="s">
        <v>181</v>
      </c>
      <c r="J1" s="172" t="s">
        <v>182</v>
      </c>
      <c r="K1" s="172" t="s">
        <v>183</v>
      </c>
      <c r="L1" s="172" t="s">
        <v>184</v>
      </c>
      <c r="M1" s="172" t="s">
        <v>185</v>
      </c>
      <c r="N1" s="174" t="s">
        <v>186</v>
      </c>
      <c r="O1" s="174" t="s">
        <v>187</v>
      </c>
      <c r="P1" s="174" t="s">
        <v>188</v>
      </c>
      <c r="Q1" s="172" t="s">
        <v>189</v>
      </c>
      <c r="R1" s="172" t="s">
        <v>190</v>
      </c>
      <c r="S1" s="172" t="s">
        <v>191</v>
      </c>
      <c r="T1" s="172" t="s">
        <v>192</v>
      </c>
      <c r="U1" s="172" t="s">
        <v>193</v>
      </c>
      <c r="V1" s="172" t="s">
        <v>194</v>
      </c>
      <c r="XFD1" t="s">
        <v>195</v>
      </c>
    </row>
    <row r="2" spans="1:22 16384:16384" x14ac:dyDescent="0.25">
      <c r="A2" t="s">
        <v>196</v>
      </c>
      <c r="B2">
        <v>11633404</v>
      </c>
      <c r="C2" t="s">
        <v>171</v>
      </c>
      <c r="D2" s="176">
        <v>141000</v>
      </c>
      <c r="E2">
        <v>1</v>
      </c>
      <c r="F2" t="s">
        <v>197</v>
      </c>
      <c r="G2" t="s">
        <v>198</v>
      </c>
      <c r="H2" t="s">
        <v>199</v>
      </c>
      <c r="I2" t="s">
        <v>200</v>
      </c>
      <c r="K2" s="169">
        <v>45450</v>
      </c>
      <c r="N2">
        <v>6.55</v>
      </c>
      <c r="O2">
        <v>0.98</v>
      </c>
      <c r="P2">
        <v>7.53</v>
      </c>
      <c r="Q2" t="s">
        <v>201</v>
      </c>
      <c r="R2" t="s">
        <v>202</v>
      </c>
      <c r="S2" t="s">
        <v>203</v>
      </c>
      <c r="T2" t="s">
        <v>204</v>
      </c>
      <c r="U2" t="s">
        <v>197</v>
      </c>
      <c r="V2" t="s">
        <v>205</v>
      </c>
    </row>
    <row r="3" spans="1:22 16384:16384" x14ac:dyDescent="0.25">
      <c r="A3" t="s">
        <v>196</v>
      </c>
      <c r="B3">
        <v>11634655</v>
      </c>
      <c r="C3" t="s">
        <v>171</v>
      </c>
      <c r="D3" s="176">
        <v>141000</v>
      </c>
      <c r="E3">
        <v>1</v>
      </c>
      <c r="F3" t="s">
        <v>197</v>
      </c>
      <c r="G3" t="s">
        <v>206</v>
      </c>
      <c r="H3" t="s">
        <v>207</v>
      </c>
      <c r="I3" t="s">
        <v>169</v>
      </c>
      <c r="J3">
        <v>2</v>
      </c>
      <c r="K3" s="169">
        <v>45477</v>
      </c>
      <c r="L3" t="s">
        <v>208</v>
      </c>
      <c r="M3" t="s">
        <v>208</v>
      </c>
      <c r="N3">
        <v>98.6</v>
      </c>
      <c r="O3">
        <v>14.79</v>
      </c>
      <c r="P3">
        <v>113.39</v>
      </c>
      <c r="Q3" t="s">
        <v>201</v>
      </c>
      <c r="R3" t="s">
        <v>202</v>
      </c>
      <c r="S3" t="s">
        <v>203</v>
      </c>
      <c r="T3" t="s">
        <v>209</v>
      </c>
      <c r="U3" t="s">
        <v>197</v>
      </c>
      <c r="V3" t="s">
        <v>210</v>
      </c>
    </row>
    <row r="4" spans="1:22 16384:16384" x14ac:dyDescent="0.25">
      <c r="A4" t="s">
        <v>196</v>
      </c>
      <c r="B4">
        <v>11634655</v>
      </c>
      <c r="C4" t="s">
        <v>171</v>
      </c>
      <c r="D4" s="176">
        <v>141000</v>
      </c>
      <c r="E4">
        <v>1</v>
      </c>
      <c r="F4" t="s">
        <v>197</v>
      </c>
      <c r="G4" t="s">
        <v>211</v>
      </c>
      <c r="H4" t="s">
        <v>207</v>
      </c>
      <c r="I4" t="s">
        <v>169</v>
      </c>
      <c r="J4">
        <v>2</v>
      </c>
      <c r="K4" s="169">
        <v>45477</v>
      </c>
      <c r="L4" t="s">
        <v>208</v>
      </c>
      <c r="M4" t="s">
        <v>208</v>
      </c>
      <c r="N4">
        <v>1.47</v>
      </c>
      <c r="O4">
        <v>0.22</v>
      </c>
      <c r="P4">
        <v>1.69</v>
      </c>
      <c r="Q4" t="s">
        <v>201</v>
      </c>
      <c r="R4" t="s">
        <v>202</v>
      </c>
      <c r="S4" t="s">
        <v>203</v>
      </c>
      <c r="T4" t="s">
        <v>209</v>
      </c>
      <c r="U4" t="s">
        <v>197</v>
      </c>
      <c r="V4" t="s">
        <v>210</v>
      </c>
    </row>
    <row r="5" spans="1:22 16384:16384" x14ac:dyDescent="0.25">
      <c r="A5" t="s">
        <v>196</v>
      </c>
      <c r="B5">
        <v>11634655</v>
      </c>
      <c r="C5" t="s">
        <v>171</v>
      </c>
      <c r="D5" s="176">
        <v>141000</v>
      </c>
      <c r="E5">
        <v>1</v>
      </c>
      <c r="F5" t="s">
        <v>197</v>
      </c>
      <c r="G5" t="s">
        <v>212</v>
      </c>
      <c r="H5" t="s">
        <v>207</v>
      </c>
      <c r="I5" t="s">
        <v>169</v>
      </c>
      <c r="J5">
        <v>2</v>
      </c>
      <c r="K5" s="169">
        <v>45477</v>
      </c>
      <c r="L5" t="s">
        <v>208</v>
      </c>
      <c r="M5" t="s">
        <v>208</v>
      </c>
      <c r="N5">
        <v>45</v>
      </c>
      <c r="O5">
        <v>6.75</v>
      </c>
      <c r="P5">
        <v>51.75</v>
      </c>
      <c r="Q5" t="s">
        <v>201</v>
      </c>
      <c r="R5" t="s">
        <v>202</v>
      </c>
      <c r="S5" t="s">
        <v>203</v>
      </c>
      <c r="T5" t="s">
        <v>209</v>
      </c>
      <c r="U5" t="s">
        <v>197</v>
      </c>
      <c r="V5" t="s">
        <v>210</v>
      </c>
    </row>
    <row r="6" spans="1:22 16384:16384" x14ac:dyDescent="0.25">
      <c r="A6" t="s">
        <v>196</v>
      </c>
      <c r="B6">
        <v>11634710</v>
      </c>
      <c r="C6" t="s">
        <v>171</v>
      </c>
      <c r="D6" s="176">
        <v>141000</v>
      </c>
      <c r="E6">
        <v>1</v>
      </c>
      <c r="F6" t="s">
        <v>197</v>
      </c>
      <c r="G6" t="s">
        <v>213</v>
      </c>
      <c r="H6" t="s">
        <v>199</v>
      </c>
      <c r="I6" t="s">
        <v>200</v>
      </c>
      <c r="K6" s="169">
        <v>45474</v>
      </c>
      <c r="N6">
        <v>6.55</v>
      </c>
      <c r="O6">
        <v>0.98</v>
      </c>
      <c r="P6">
        <v>7.53</v>
      </c>
      <c r="Q6" t="s">
        <v>201</v>
      </c>
      <c r="R6" t="s">
        <v>202</v>
      </c>
      <c r="S6" t="s">
        <v>203</v>
      </c>
      <c r="T6" t="s">
        <v>214</v>
      </c>
      <c r="U6" t="s">
        <v>197</v>
      </c>
      <c r="V6" t="s">
        <v>215</v>
      </c>
    </row>
    <row r="7" spans="1:22 16384:16384" x14ac:dyDescent="0.25">
      <c r="A7" t="s">
        <v>196</v>
      </c>
      <c r="B7">
        <v>11634655</v>
      </c>
      <c r="C7" t="s">
        <v>171</v>
      </c>
      <c r="D7" s="176">
        <v>141000</v>
      </c>
      <c r="E7">
        <v>1</v>
      </c>
      <c r="F7" t="s">
        <v>197</v>
      </c>
      <c r="G7" t="s">
        <v>216</v>
      </c>
      <c r="H7" t="s">
        <v>199</v>
      </c>
      <c r="I7" t="s">
        <v>200</v>
      </c>
      <c r="K7" s="169">
        <v>45477</v>
      </c>
      <c r="N7">
        <v>18.850000000000001</v>
      </c>
      <c r="O7">
        <v>2.83</v>
      </c>
      <c r="P7">
        <v>21.68</v>
      </c>
      <c r="Q7" t="s">
        <v>201</v>
      </c>
      <c r="R7" t="s">
        <v>202</v>
      </c>
      <c r="S7" t="s">
        <v>203</v>
      </c>
      <c r="T7" t="s">
        <v>209</v>
      </c>
      <c r="U7" t="s">
        <v>197</v>
      </c>
      <c r="V7" t="s">
        <v>217</v>
      </c>
    </row>
    <row r="8" spans="1:22 16384:16384" x14ac:dyDescent="0.25">
      <c r="A8" t="s">
        <v>196</v>
      </c>
      <c r="B8">
        <v>11634671</v>
      </c>
      <c r="C8" t="s">
        <v>171</v>
      </c>
      <c r="D8" s="176">
        <v>141000</v>
      </c>
      <c r="E8">
        <v>1</v>
      </c>
      <c r="F8" t="s">
        <v>197</v>
      </c>
      <c r="G8" t="s">
        <v>213</v>
      </c>
      <c r="H8" t="s">
        <v>199</v>
      </c>
      <c r="I8" t="s">
        <v>200</v>
      </c>
      <c r="K8" s="169">
        <v>45484</v>
      </c>
      <c r="N8">
        <v>6.55</v>
      </c>
      <c r="O8">
        <v>0.98</v>
      </c>
      <c r="P8">
        <v>7.53</v>
      </c>
      <c r="Q8" t="s">
        <v>201</v>
      </c>
      <c r="R8" t="s">
        <v>202</v>
      </c>
      <c r="S8" t="s">
        <v>203</v>
      </c>
      <c r="T8" t="s">
        <v>218</v>
      </c>
      <c r="U8" t="s">
        <v>197</v>
      </c>
      <c r="V8" t="s">
        <v>219</v>
      </c>
    </row>
    <row r="9" spans="1:22 16384:16384" x14ac:dyDescent="0.25">
      <c r="A9" t="s">
        <v>196</v>
      </c>
      <c r="B9">
        <v>11635713</v>
      </c>
      <c r="C9" t="s">
        <v>171</v>
      </c>
      <c r="D9" s="176">
        <v>141000</v>
      </c>
      <c r="E9">
        <v>1</v>
      </c>
      <c r="F9" t="s">
        <v>197</v>
      </c>
      <c r="G9" t="s">
        <v>213</v>
      </c>
      <c r="H9" t="s">
        <v>199</v>
      </c>
      <c r="I9" t="s">
        <v>200</v>
      </c>
      <c r="K9" s="169">
        <v>45505</v>
      </c>
      <c r="N9">
        <v>6.55</v>
      </c>
      <c r="O9">
        <v>0.98</v>
      </c>
      <c r="P9">
        <v>7.53</v>
      </c>
      <c r="Q9" t="s">
        <v>201</v>
      </c>
      <c r="R9" t="s">
        <v>202</v>
      </c>
      <c r="S9" t="s">
        <v>203</v>
      </c>
      <c r="T9" t="s">
        <v>220</v>
      </c>
      <c r="U9" t="s">
        <v>197</v>
      </c>
      <c r="V9" t="s">
        <v>221</v>
      </c>
    </row>
    <row r="10" spans="1:22 16384:16384" x14ac:dyDescent="0.25">
      <c r="A10" t="s">
        <v>196</v>
      </c>
      <c r="B10">
        <v>11634655</v>
      </c>
      <c r="C10" t="s">
        <v>171</v>
      </c>
      <c r="D10" s="176">
        <v>141000</v>
      </c>
      <c r="E10">
        <v>1</v>
      </c>
      <c r="F10" t="s">
        <v>197</v>
      </c>
      <c r="G10" t="s">
        <v>222</v>
      </c>
      <c r="H10" t="s">
        <v>199</v>
      </c>
      <c r="I10" t="s">
        <v>200</v>
      </c>
      <c r="K10" s="169">
        <v>45477</v>
      </c>
      <c r="N10">
        <v>8.1999999999999993</v>
      </c>
      <c r="O10">
        <v>1.23</v>
      </c>
      <c r="P10">
        <v>9.43</v>
      </c>
      <c r="Q10" t="s">
        <v>201</v>
      </c>
      <c r="R10" t="s">
        <v>202</v>
      </c>
      <c r="S10" t="s">
        <v>203</v>
      </c>
      <c r="T10" t="s">
        <v>209</v>
      </c>
      <c r="U10" t="s">
        <v>197</v>
      </c>
      <c r="V10" t="s">
        <v>217</v>
      </c>
    </row>
    <row r="11" spans="1:22 16384:16384" x14ac:dyDescent="0.25">
      <c r="A11" t="s">
        <v>196</v>
      </c>
      <c r="B11">
        <v>11636556</v>
      </c>
      <c r="C11" t="s">
        <v>171</v>
      </c>
      <c r="D11" s="176">
        <v>141000</v>
      </c>
      <c r="E11">
        <v>1</v>
      </c>
      <c r="F11" t="s">
        <v>197</v>
      </c>
      <c r="G11" t="s">
        <v>198</v>
      </c>
      <c r="H11" t="s">
        <v>199</v>
      </c>
      <c r="I11" t="s">
        <v>200</v>
      </c>
      <c r="K11" s="169">
        <v>45595</v>
      </c>
      <c r="N11">
        <v>6.55</v>
      </c>
      <c r="O11">
        <v>0.98</v>
      </c>
      <c r="P11">
        <v>7.53</v>
      </c>
      <c r="Q11" t="s">
        <v>201</v>
      </c>
      <c r="R11" t="s">
        <v>202</v>
      </c>
      <c r="S11" t="s">
        <v>203</v>
      </c>
      <c r="T11" t="s">
        <v>223</v>
      </c>
      <c r="U11" t="s">
        <v>197</v>
      </c>
      <c r="V11" t="s">
        <v>224</v>
      </c>
    </row>
    <row r="12" spans="1:22 16384:16384" x14ac:dyDescent="0.25">
      <c r="A12" t="s">
        <v>196</v>
      </c>
      <c r="B12">
        <v>11628205</v>
      </c>
      <c r="C12" t="s">
        <v>171</v>
      </c>
      <c r="D12" s="176">
        <v>141000</v>
      </c>
      <c r="E12">
        <v>1</v>
      </c>
      <c r="F12" t="s">
        <v>197</v>
      </c>
      <c r="G12" t="s">
        <v>225</v>
      </c>
      <c r="H12" t="s">
        <v>199</v>
      </c>
      <c r="I12" t="s">
        <v>200</v>
      </c>
      <c r="K12" s="169">
        <v>45429</v>
      </c>
      <c r="N12">
        <v>23.95</v>
      </c>
      <c r="O12">
        <v>3.59</v>
      </c>
      <c r="P12">
        <v>27.54</v>
      </c>
      <c r="Q12" t="s">
        <v>201</v>
      </c>
      <c r="R12" t="s">
        <v>202</v>
      </c>
      <c r="S12" t="s">
        <v>203</v>
      </c>
      <c r="V12" t="s">
        <v>226</v>
      </c>
    </row>
    <row r="13" spans="1:22 16384:16384" x14ac:dyDescent="0.25">
      <c r="A13" t="s">
        <v>196</v>
      </c>
      <c r="B13">
        <v>11636564</v>
      </c>
      <c r="C13" t="s">
        <v>171</v>
      </c>
      <c r="D13" s="176">
        <v>141000</v>
      </c>
      <c r="E13">
        <v>1</v>
      </c>
      <c r="F13" t="s">
        <v>197</v>
      </c>
      <c r="G13" t="s">
        <v>198</v>
      </c>
      <c r="H13" t="s">
        <v>199</v>
      </c>
      <c r="I13" t="s">
        <v>200</v>
      </c>
      <c r="K13" s="169">
        <v>45596</v>
      </c>
      <c r="N13">
        <v>6.55</v>
      </c>
      <c r="O13">
        <v>0.98</v>
      </c>
      <c r="P13">
        <v>7.53</v>
      </c>
      <c r="Q13" t="s">
        <v>201</v>
      </c>
      <c r="R13" t="s">
        <v>202</v>
      </c>
      <c r="S13" t="s">
        <v>203</v>
      </c>
      <c r="T13" t="s">
        <v>220</v>
      </c>
      <c r="U13" t="s">
        <v>197</v>
      </c>
      <c r="V13" t="s">
        <v>227</v>
      </c>
    </row>
    <row r="14" spans="1:22 16384:16384" x14ac:dyDescent="0.25">
      <c r="A14" t="s">
        <v>196</v>
      </c>
      <c r="B14">
        <v>11635713</v>
      </c>
      <c r="C14" t="s">
        <v>171</v>
      </c>
      <c r="D14" s="176">
        <v>141000</v>
      </c>
      <c r="E14">
        <v>1</v>
      </c>
      <c r="F14" t="s">
        <v>197</v>
      </c>
      <c r="G14" t="s">
        <v>228</v>
      </c>
      <c r="H14" t="s">
        <v>229</v>
      </c>
      <c r="I14" t="s">
        <v>230</v>
      </c>
      <c r="K14" s="169">
        <v>45505</v>
      </c>
      <c r="L14" t="s">
        <v>231</v>
      </c>
      <c r="M14" t="s">
        <v>232</v>
      </c>
      <c r="N14">
        <v>166.86</v>
      </c>
      <c r="O14">
        <v>25.03</v>
      </c>
      <c r="P14">
        <v>191.89</v>
      </c>
      <c r="Q14" t="s">
        <v>201</v>
      </c>
      <c r="R14" t="s">
        <v>202</v>
      </c>
      <c r="S14" t="s">
        <v>203</v>
      </c>
      <c r="T14" t="s">
        <v>220</v>
      </c>
      <c r="U14" t="s">
        <v>197</v>
      </c>
      <c r="V14" t="s">
        <v>233</v>
      </c>
    </row>
    <row r="15" spans="1:22 16384:16384" x14ac:dyDescent="0.25">
      <c r="A15" t="s">
        <v>196</v>
      </c>
      <c r="B15">
        <v>11635713</v>
      </c>
      <c r="C15" t="s">
        <v>171</v>
      </c>
      <c r="D15" s="176">
        <v>141000</v>
      </c>
      <c r="E15">
        <v>1</v>
      </c>
      <c r="F15" t="s">
        <v>197</v>
      </c>
      <c r="G15" t="s">
        <v>234</v>
      </c>
      <c r="H15" t="s">
        <v>199</v>
      </c>
      <c r="I15" t="s">
        <v>200</v>
      </c>
      <c r="K15" s="169">
        <v>45505</v>
      </c>
      <c r="N15">
        <v>11.2</v>
      </c>
      <c r="O15">
        <v>1.68</v>
      </c>
      <c r="P15">
        <v>12.88</v>
      </c>
      <c r="Q15" t="s">
        <v>201</v>
      </c>
      <c r="R15" t="s">
        <v>202</v>
      </c>
      <c r="S15" t="s">
        <v>203</v>
      </c>
      <c r="T15" t="s">
        <v>220</v>
      </c>
      <c r="U15" t="s">
        <v>197</v>
      </c>
      <c r="V15" t="s">
        <v>221</v>
      </c>
    </row>
    <row r="16" spans="1:22 16384:16384" x14ac:dyDescent="0.25">
      <c r="A16" t="s">
        <v>196</v>
      </c>
      <c r="B16">
        <v>11638870</v>
      </c>
      <c r="C16" t="s">
        <v>235</v>
      </c>
      <c r="D16" s="176">
        <v>141000</v>
      </c>
      <c r="E16">
        <v>1</v>
      </c>
      <c r="F16" t="s">
        <v>197</v>
      </c>
      <c r="G16" t="s">
        <v>236</v>
      </c>
      <c r="H16" t="s">
        <v>199</v>
      </c>
      <c r="I16" t="s">
        <v>200</v>
      </c>
      <c r="K16" s="169">
        <v>45498</v>
      </c>
      <c r="N16">
        <v>6.55</v>
      </c>
      <c r="O16">
        <v>0.98</v>
      </c>
      <c r="P16">
        <v>7.53</v>
      </c>
      <c r="Q16" t="s">
        <v>201</v>
      </c>
      <c r="R16" t="s">
        <v>202</v>
      </c>
      <c r="S16" t="s">
        <v>203</v>
      </c>
      <c r="T16" t="s">
        <v>237</v>
      </c>
      <c r="U16" t="s">
        <v>197</v>
      </c>
      <c r="V16" t="s">
        <v>238</v>
      </c>
    </row>
    <row r="17" spans="1:22" x14ac:dyDescent="0.25">
      <c r="A17" t="s">
        <v>196</v>
      </c>
      <c r="B17">
        <v>11638870</v>
      </c>
      <c r="C17" t="s">
        <v>171</v>
      </c>
      <c r="D17" s="176">
        <v>141000</v>
      </c>
      <c r="E17">
        <v>1</v>
      </c>
      <c r="F17" t="s">
        <v>197</v>
      </c>
      <c r="G17" t="s">
        <v>198</v>
      </c>
      <c r="H17" t="s">
        <v>199</v>
      </c>
      <c r="I17" t="s">
        <v>200</v>
      </c>
      <c r="K17" s="169">
        <v>45498</v>
      </c>
      <c r="N17">
        <v>6.55</v>
      </c>
      <c r="O17">
        <v>0.98</v>
      </c>
      <c r="P17">
        <v>7.53</v>
      </c>
      <c r="Q17" t="s">
        <v>201</v>
      </c>
      <c r="R17" t="s">
        <v>202</v>
      </c>
      <c r="S17" t="s">
        <v>203</v>
      </c>
      <c r="T17" t="s">
        <v>237</v>
      </c>
      <c r="U17" t="s">
        <v>197</v>
      </c>
      <c r="V17" t="s">
        <v>239</v>
      </c>
    </row>
    <row r="18" spans="1:22" x14ac:dyDescent="0.25">
      <c r="A18" t="s">
        <v>196</v>
      </c>
      <c r="B18">
        <v>11638870</v>
      </c>
      <c r="C18" t="s">
        <v>171</v>
      </c>
      <c r="D18" s="176">
        <v>141000</v>
      </c>
      <c r="E18">
        <v>1</v>
      </c>
      <c r="F18" t="s">
        <v>197</v>
      </c>
      <c r="G18" t="s">
        <v>234</v>
      </c>
      <c r="H18" t="s">
        <v>199</v>
      </c>
      <c r="I18" t="s">
        <v>200</v>
      </c>
      <c r="K18" s="169">
        <v>45498</v>
      </c>
      <c r="N18">
        <v>11.2</v>
      </c>
      <c r="O18">
        <v>1.68</v>
      </c>
      <c r="P18">
        <v>12.88</v>
      </c>
      <c r="Q18" t="s">
        <v>201</v>
      </c>
      <c r="R18" t="s">
        <v>202</v>
      </c>
      <c r="S18" t="s">
        <v>203</v>
      </c>
      <c r="T18" t="s">
        <v>237</v>
      </c>
      <c r="U18" t="s">
        <v>197</v>
      </c>
      <c r="V18" t="s">
        <v>239</v>
      </c>
    </row>
    <row r="19" spans="1:22" x14ac:dyDescent="0.25">
      <c r="A19" t="s">
        <v>196</v>
      </c>
      <c r="B19">
        <v>11638870</v>
      </c>
      <c r="C19" t="s">
        <v>235</v>
      </c>
      <c r="D19" s="176">
        <v>141000</v>
      </c>
      <c r="E19">
        <v>1</v>
      </c>
      <c r="F19" t="s">
        <v>197</v>
      </c>
      <c r="G19" t="s">
        <v>234</v>
      </c>
      <c r="H19" t="s">
        <v>199</v>
      </c>
      <c r="I19" t="s">
        <v>200</v>
      </c>
      <c r="K19" s="169">
        <v>45498</v>
      </c>
      <c r="N19">
        <v>11.2</v>
      </c>
      <c r="O19">
        <v>1.68</v>
      </c>
      <c r="P19">
        <v>12.88</v>
      </c>
      <c r="Q19" t="s">
        <v>201</v>
      </c>
      <c r="R19" t="s">
        <v>202</v>
      </c>
      <c r="S19" t="s">
        <v>203</v>
      </c>
      <c r="T19" t="s">
        <v>237</v>
      </c>
      <c r="U19" t="s">
        <v>197</v>
      </c>
      <c r="V19" t="s">
        <v>238</v>
      </c>
    </row>
    <row r="20" spans="1:22" x14ac:dyDescent="0.25">
      <c r="A20" t="s">
        <v>196</v>
      </c>
      <c r="B20">
        <v>11627491</v>
      </c>
      <c r="C20" t="s">
        <v>171</v>
      </c>
      <c r="D20" s="176">
        <v>141000</v>
      </c>
      <c r="E20">
        <v>1</v>
      </c>
      <c r="F20" t="s">
        <v>197</v>
      </c>
      <c r="G20" t="s">
        <v>240</v>
      </c>
      <c r="H20" t="s">
        <v>241</v>
      </c>
      <c r="I20" t="s">
        <v>240</v>
      </c>
      <c r="J20">
        <v>1</v>
      </c>
      <c r="K20" s="169">
        <v>45440</v>
      </c>
      <c r="L20" t="s">
        <v>242</v>
      </c>
      <c r="M20" t="s">
        <v>242</v>
      </c>
      <c r="N20">
        <v>165.22</v>
      </c>
      <c r="O20">
        <v>24.78</v>
      </c>
      <c r="P20">
        <v>190</v>
      </c>
      <c r="Q20" t="s">
        <v>201</v>
      </c>
      <c r="R20" t="s">
        <v>202</v>
      </c>
      <c r="S20" t="s">
        <v>203</v>
      </c>
      <c r="T20" t="s">
        <v>243</v>
      </c>
      <c r="U20" t="s">
        <v>197</v>
      </c>
      <c r="V20" t="s">
        <v>244</v>
      </c>
    </row>
    <row r="21" spans="1:22" x14ac:dyDescent="0.25">
      <c r="A21" t="s">
        <v>196</v>
      </c>
      <c r="B21">
        <v>11649493</v>
      </c>
      <c r="C21" t="s">
        <v>171</v>
      </c>
      <c r="D21" s="176">
        <v>141000</v>
      </c>
      <c r="E21">
        <v>1</v>
      </c>
      <c r="F21" t="s">
        <v>197</v>
      </c>
      <c r="G21" t="s">
        <v>245</v>
      </c>
      <c r="H21" t="s">
        <v>229</v>
      </c>
      <c r="I21" t="s">
        <v>230</v>
      </c>
      <c r="K21" s="169">
        <v>45512</v>
      </c>
      <c r="L21" t="s">
        <v>231</v>
      </c>
      <c r="M21" t="s">
        <v>232</v>
      </c>
      <c r="N21">
        <v>564.25</v>
      </c>
      <c r="O21">
        <v>84.64</v>
      </c>
      <c r="P21">
        <v>648.89</v>
      </c>
      <c r="Q21" t="s">
        <v>201</v>
      </c>
      <c r="R21" t="s">
        <v>202</v>
      </c>
      <c r="S21" t="s">
        <v>203</v>
      </c>
      <c r="U21" t="s">
        <v>246</v>
      </c>
      <c r="V21" t="s">
        <v>247</v>
      </c>
    </row>
    <row r="22" spans="1:22" x14ac:dyDescent="0.25">
      <c r="A22" t="s">
        <v>196</v>
      </c>
      <c r="B22">
        <v>11649493</v>
      </c>
      <c r="C22" t="s">
        <v>171</v>
      </c>
      <c r="D22" s="176">
        <v>141000</v>
      </c>
      <c r="E22">
        <v>1</v>
      </c>
      <c r="F22" t="s">
        <v>197</v>
      </c>
      <c r="G22" t="s">
        <v>216</v>
      </c>
      <c r="H22" t="s">
        <v>199</v>
      </c>
      <c r="I22" t="s">
        <v>200</v>
      </c>
      <c r="K22" s="169">
        <v>45512</v>
      </c>
      <c r="N22">
        <v>18.850000000000001</v>
      </c>
      <c r="O22">
        <v>2.83</v>
      </c>
      <c r="P22">
        <v>21.68</v>
      </c>
      <c r="Q22" t="s">
        <v>201</v>
      </c>
      <c r="R22" t="s">
        <v>202</v>
      </c>
      <c r="S22" t="s">
        <v>203</v>
      </c>
      <c r="U22" t="s">
        <v>246</v>
      </c>
      <c r="V22" t="s">
        <v>248</v>
      </c>
    </row>
    <row r="23" spans="1:22" x14ac:dyDescent="0.25">
      <c r="A23" t="s">
        <v>196</v>
      </c>
      <c r="B23">
        <v>11627491</v>
      </c>
      <c r="C23" t="s">
        <v>171</v>
      </c>
      <c r="D23" s="176">
        <v>141000</v>
      </c>
      <c r="E23">
        <v>1</v>
      </c>
      <c r="F23" t="s">
        <v>197</v>
      </c>
      <c r="G23" t="s">
        <v>222</v>
      </c>
      <c r="H23" t="s">
        <v>199</v>
      </c>
      <c r="I23" t="s">
        <v>200</v>
      </c>
      <c r="K23" s="169">
        <v>45440</v>
      </c>
      <c r="N23">
        <v>8.1999999999999993</v>
      </c>
      <c r="O23">
        <v>1.23</v>
      </c>
      <c r="P23">
        <v>9.43</v>
      </c>
      <c r="Q23" t="s">
        <v>201</v>
      </c>
      <c r="R23" t="s">
        <v>202</v>
      </c>
      <c r="S23" t="s">
        <v>203</v>
      </c>
      <c r="T23" t="s">
        <v>243</v>
      </c>
      <c r="U23" t="s">
        <v>197</v>
      </c>
      <c r="V23" t="s">
        <v>249</v>
      </c>
    </row>
    <row r="24" spans="1:22" x14ac:dyDescent="0.25">
      <c r="A24" t="s">
        <v>196</v>
      </c>
      <c r="B24">
        <v>11641149</v>
      </c>
      <c r="C24" t="s">
        <v>171</v>
      </c>
      <c r="D24" s="176">
        <v>141000</v>
      </c>
      <c r="E24">
        <v>1</v>
      </c>
      <c r="F24" t="s">
        <v>197</v>
      </c>
      <c r="G24" t="s">
        <v>250</v>
      </c>
      <c r="H24" t="s">
        <v>229</v>
      </c>
      <c r="I24" t="s">
        <v>230</v>
      </c>
      <c r="K24" s="169">
        <v>45470</v>
      </c>
      <c r="L24" t="s">
        <v>231</v>
      </c>
      <c r="M24" t="s">
        <v>251</v>
      </c>
      <c r="N24">
        <v>438.64</v>
      </c>
      <c r="O24">
        <v>65.8</v>
      </c>
      <c r="P24">
        <v>504.44</v>
      </c>
      <c r="Q24" t="s">
        <v>201</v>
      </c>
      <c r="R24" t="s">
        <v>202</v>
      </c>
      <c r="S24" t="s">
        <v>203</v>
      </c>
      <c r="T24" t="s">
        <v>252</v>
      </c>
      <c r="U24" t="s">
        <v>197</v>
      </c>
      <c r="V24" t="s">
        <v>253</v>
      </c>
    </row>
    <row r="25" spans="1:22" x14ac:dyDescent="0.25">
      <c r="A25" t="s">
        <v>196</v>
      </c>
      <c r="B25">
        <v>11641149</v>
      </c>
      <c r="C25" t="s">
        <v>171</v>
      </c>
      <c r="D25" s="176">
        <v>141000</v>
      </c>
      <c r="E25">
        <v>1</v>
      </c>
      <c r="F25" t="s">
        <v>197</v>
      </c>
      <c r="G25" t="s">
        <v>213</v>
      </c>
      <c r="H25" t="s">
        <v>199</v>
      </c>
      <c r="I25" t="s">
        <v>200</v>
      </c>
      <c r="K25" s="169">
        <v>45470</v>
      </c>
      <c r="N25">
        <v>6.55</v>
      </c>
      <c r="O25">
        <v>0.98</v>
      </c>
      <c r="P25">
        <v>7.53</v>
      </c>
      <c r="Q25" t="s">
        <v>201</v>
      </c>
      <c r="R25" t="s">
        <v>202</v>
      </c>
      <c r="S25" t="s">
        <v>203</v>
      </c>
      <c r="T25" t="s">
        <v>252</v>
      </c>
      <c r="U25" t="s">
        <v>197</v>
      </c>
      <c r="V25" t="s">
        <v>254</v>
      </c>
    </row>
    <row r="26" spans="1:22" x14ac:dyDescent="0.25">
      <c r="A26" t="s">
        <v>196</v>
      </c>
      <c r="B26">
        <v>11642320</v>
      </c>
      <c r="C26" t="s">
        <v>171</v>
      </c>
      <c r="D26" s="176">
        <v>141000</v>
      </c>
      <c r="E26">
        <v>1</v>
      </c>
      <c r="F26" t="s">
        <v>197</v>
      </c>
      <c r="G26" t="s">
        <v>213</v>
      </c>
      <c r="H26" t="s">
        <v>199</v>
      </c>
      <c r="I26" t="s">
        <v>200</v>
      </c>
      <c r="K26" s="169">
        <v>45477</v>
      </c>
      <c r="N26">
        <v>6.55</v>
      </c>
      <c r="O26">
        <v>0.98</v>
      </c>
      <c r="P26">
        <v>7.53</v>
      </c>
      <c r="Q26" t="s">
        <v>201</v>
      </c>
      <c r="R26" t="s">
        <v>202</v>
      </c>
      <c r="S26" t="s">
        <v>203</v>
      </c>
      <c r="T26" t="s">
        <v>255</v>
      </c>
      <c r="U26" t="s">
        <v>197</v>
      </c>
      <c r="V26" t="s">
        <v>217</v>
      </c>
    </row>
    <row r="27" spans="1:22" x14ac:dyDescent="0.25">
      <c r="A27" t="s">
        <v>196</v>
      </c>
      <c r="B27">
        <v>11642905</v>
      </c>
      <c r="C27" t="s">
        <v>171</v>
      </c>
      <c r="D27" s="176">
        <v>141000</v>
      </c>
      <c r="E27">
        <v>1</v>
      </c>
      <c r="F27" t="s">
        <v>197</v>
      </c>
      <c r="G27" t="s">
        <v>256</v>
      </c>
      <c r="H27" t="s">
        <v>199</v>
      </c>
      <c r="I27" t="s">
        <v>200</v>
      </c>
      <c r="K27" s="169">
        <v>45477</v>
      </c>
      <c r="N27">
        <v>6.55</v>
      </c>
      <c r="O27">
        <v>0.98</v>
      </c>
      <c r="P27">
        <v>7.53</v>
      </c>
      <c r="Q27" t="s">
        <v>201</v>
      </c>
      <c r="R27" t="s">
        <v>202</v>
      </c>
      <c r="S27" t="s">
        <v>203</v>
      </c>
      <c r="T27" t="s">
        <v>257</v>
      </c>
      <c r="U27" t="s">
        <v>197</v>
      </c>
      <c r="V27" t="s">
        <v>217</v>
      </c>
    </row>
    <row r="28" spans="1:22" x14ac:dyDescent="0.25">
      <c r="A28" t="s">
        <v>196</v>
      </c>
      <c r="B28">
        <v>11628638</v>
      </c>
      <c r="C28" t="s">
        <v>171</v>
      </c>
      <c r="D28" s="176">
        <v>141000</v>
      </c>
      <c r="E28">
        <v>1</v>
      </c>
      <c r="F28" t="s">
        <v>197</v>
      </c>
      <c r="G28">
        <v>1303602362</v>
      </c>
      <c r="H28" t="s">
        <v>229</v>
      </c>
      <c r="I28" t="s">
        <v>230</v>
      </c>
      <c r="K28" s="169">
        <v>45470</v>
      </c>
      <c r="L28" t="s">
        <v>231</v>
      </c>
      <c r="M28" t="s">
        <v>251</v>
      </c>
      <c r="N28">
        <v>-411.6</v>
      </c>
      <c r="O28">
        <v>-61.74</v>
      </c>
      <c r="P28">
        <v>-473.34</v>
      </c>
      <c r="Q28" t="s">
        <v>201</v>
      </c>
      <c r="R28" t="s">
        <v>202</v>
      </c>
      <c r="S28" t="s">
        <v>203</v>
      </c>
      <c r="T28" t="s">
        <v>258</v>
      </c>
      <c r="U28" t="s">
        <v>197</v>
      </c>
      <c r="V28" t="s">
        <v>253</v>
      </c>
    </row>
    <row r="29" spans="1:22" x14ac:dyDescent="0.25">
      <c r="A29" t="s">
        <v>196</v>
      </c>
      <c r="B29">
        <v>11641149</v>
      </c>
      <c r="C29" t="s">
        <v>171</v>
      </c>
      <c r="D29" s="176">
        <v>141000</v>
      </c>
      <c r="E29">
        <v>1</v>
      </c>
      <c r="F29" t="s">
        <v>197</v>
      </c>
      <c r="G29" t="s">
        <v>206</v>
      </c>
      <c r="H29" t="s">
        <v>207</v>
      </c>
      <c r="I29" t="s">
        <v>169</v>
      </c>
      <c r="J29">
        <v>1</v>
      </c>
      <c r="K29" s="169">
        <v>45470</v>
      </c>
      <c r="L29" t="s">
        <v>251</v>
      </c>
      <c r="M29" t="s">
        <v>251</v>
      </c>
      <c r="N29">
        <v>44.25</v>
      </c>
      <c r="O29">
        <v>6.64</v>
      </c>
      <c r="P29">
        <v>50.89</v>
      </c>
      <c r="Q29" t="s">
        <v>201</v>
      </c>
      <c r="R29" t="s">
        <v>202</v>
      </c>
      <c r="S29" t="s">
        <v>203</v>
      </c>
      <c r="T29" t="s">
        <v>252</v>
      </c>
      <c r="U29" t="s">
        <v>197</v>
      </c>
      <c r="V29" t="s">
        <v>259</v>
      </c>
    </row>
    <row r="30" spans="1:22" x14ac:dyDescent="0.25">
      <c r="A30" t="s">
        <v>196</v>
      </c>
      <c r="B30">
        <v>11641149</v>
      </c>
      <c r="C30" t="s">
        <v>171</v>
      </c>
      <c r="D30" s="176">
        <v>141000</v>
      </c>
      <c r="E30">
        <v>1</v>
      </c>
      <c r="F30" t="s">
        <v>197</v>
      </c>
      <c r="G30" t="s">
        <v>260</v>
      </c>
      <c r="H30" t="s">
        <v>207</v>
      </c>
      <c r="I30" t="s">
        <v>169</v>
      </c>
      <c r="J30">
        <v>1</v>
      </c>
      <c r="K30" s="169">
        <v>45470</v>
      </c>
      <c r="L30" t="s">
        <v>251</v>
      </c>
      <c r="M30" t="s">
        <v>251</v>
      </c>
      <c r="N30">
        <v>62.75</v>
      </c>
      <c r="O30">
        <v>9.41</v>
      </c>
      <c r="P30">
        <v>72.16</v>
      </c>
      <c r="Q30" t="s">
        <v>201</v>
      </c>
      <c r="R30" t="s">
        <v>202</v>
      </c>
      <c r="S30" t="s">
        <v>203</v>
      </c>
      <c r="T30" t="s">
        <v>252</v>
      </c>
      <c r="U30" t="s">
        <v>197</v>
      </c>
      <c r="V30" t="s">
        <v>259</v>
      </c>
    </row>
    <row r="31" spans="1:22" x14ac:dyDescent="0.25">
      <c r="A31" t="s">
        <v>196</v>
      </c>
      <c r="B31">
        <v>11641149</v>
      </c>
      <c r="C31" t="s">
        <v>171</v>
      </c>
      <c r="D31" s="176">
        <v>141000</v>
      </c>
      <c r="E31">
        <v>1</v>
      </c>
      <c r="F31" t="s">
        <v>197</v>
      </c>
      <c r="G31" t="s">
        <v>211</v>
      </c>
      <c r="H31" t="s">
        <v>207</v>
      </c>
      <c r="I31" t="s">
        <v>169</v>
      </c>
      <c r="J31">
        <v>1</v>
      </c>
      <c r="K31" s="169">
        <v>45470</v>
      </c>
      <c r="L31" t="s">
        <v>251</v>
      </c>
      <c r="M31" t="s">
        <v>251</v>
      </c>
      <c r="N31">
        <v>0.66</v>
      </c>
      <c r="O31">
        <v>0.1</v>
      </c>
      <c r="P31">
        <v>0.76</v>
      </c>
      <c r="Q31" t="s">
        <v>201</v>
      </c>
      <c r="R31" t="s">
        <v>202</v>
      </c>
      <c r="S31" t="s">
        <v>203</v>
      </c>
      <c r="T31" t="s">
        <v>252</v>
      </c>
      <c r="U31" t="s">
        <v>197</v>
      </c>
      <c r="V31" t="s">
        <v>259</v>
      </c>
    </row>
    <row r="32" spans="1:22" x14ac:dyDescent="0.25">
      <c r="A32" t="s">
        <v>196</v>
      </c>
      <c r="B32">
        <v>11641149</v>
      </c>
      <c r="C32" t="s">
        <v>171</v>
      </c>
      <c r="D32" s="176">
        <v>141000</v>
      </c>
      <c r="E32">
        <v>1</v>
      </c>
      <c r="F32" t="s">
        <v>197</v>
      </c>
      <c r="G32" t="s">
        <v>212</v>
      </c>
      <c r="H32" t="s">
        <v>207</v>
      </c>
      <c r="I32" t="s">
        <v>169</v>
      </c>
      <c r="J32">
        <v>1</v>
      </c>
      <c r="K32" s="169">
        <v>45470</v>
      </c>
      <c r="L32" t="s">
        <v>251</v>
      </c>
      <c r="M32" t="s">
        <v>251</v>
      </c>
      <c r="N32">
        <v>45</v>
      </c>
      <c r="O32">
        <v>6.75</v>
      </c>
      <c r="P32">
        <v>51.75</v>
      </c>
      <c r="Q32" t="s">
        <v>201</v>
      </c>
      <c r="R32" t="s">
        <v>202</v>
      </c>
      <c r="S32" t="s">
        <v>203</v>
      </c>
      <c r="T32" t="s">
        <v>252</v>
      </c>
      <c r="U32" t="s">
        <v>197</v>
      </c>
      <c r="V32" t="s">
        <v>259</v>
      </c>
    </row>
    <row r="33" spans="1:22" x14ac:dyDescent="0.25">
      <c r="A33" t="s">
        <v>196</v>
      </c>
      <c r="B33">
        <v>11642320</v>
      </c>
      <c r="C33" t="s">
        <v>171</v>
      </c>
      <c r="D33" s="176">
        <v>141000</v>
      </c>
      <c r="E33">
        <v>1</v>
      </c>
      <c r="F33" t="s">
        <v>197</v>
      </c>
      <c r="G33" t="s">
        <v>261</v>
      </c>
      <c r="H33" t="s">
        <v>199</v>
      </c>
      <c r="I33" t="s">
        <v>200</v>
      </c>
      <c r="K33" s="169">
        <v>45477</v>
      </c>
      <c r="N33">
        <v>11.2</v>
      </c>
      <c r="O33">
        <v>1.68</v>
      </c>
      <c r="P33">
        <v>12.88</v>
      </c>
      <c r="Q33" t="s">
        <v>201</v>
      </c>
      <c r="R33" t="s">
        <v>202</v>
      </c>
      <c r="S33" t="s">
        <v>203</v>
      </c>
      <c r="T33" t="s">
        <v>255</v>
      </c>
      <c r="U33" t="s">
        <v>197</v>
      </c>
      <c r="V33" t="s">
        <v>217</v>
      </c>
    </row>
    <row r="34" spans="1:22" x14ac:dyDescent="0.25">
      <c r="A34" t="s">
        <v>196</v>
      </c>
      <c r="B34">
        <v>11641149</v>
      </c>
      <c r="C34" t="s">
        <v>171</v>
      </c>
      <c r="D34" s="176">
        <v>141000</v>
      </c>
      <c r="E34">
        <v>1</v>
      </c>
      <c r="F34" t="s">
        <v>197</v>
      </c>
      <c r="G34" t="s">
        <v>222</v>
      </c>
      <c r="H34" t="s">
        <v>199</v>
      </c>
      <c r="I34" t="s">
        <v>200</v>
      </c>
      <c r="K34" s="169">
        <v>45470</v>
      </c>
      <c r="N34">
        <v>8.1999999999999993</v>
      </c>
      <c r="O34">
        <v>1.23</v>
      </c>
      <c r="P34">
        <v>9.43</v>
      </c>
      <c r="Q34" t="s">
        <v>201</v>
      </c>
      <c r="R34" t="s">
        <v>202</v>
      </c>
      <c r="S34" t="s">
        <v>203</v>
      </c>
      <c r="T34" t="s">
        <v>252</v>
      </c>
      <c r="U34" t="s">
        <v>197</v>
      </c>
      <c r="V34" t="s">
        <v>254</v>
      </c>
    </row>
    <row r="35" spans="1:22" x14ac:dyDescent="0.25">
      <c r="A35" t="s">
        <v>196</v>
      </c>
      <c r="B35">
        <v>11481635</v>
      </c>
      <c r="C35" t="s">
        <v>171</v>
      </c>
      <c r="D35" s="176">
        <v>141000</v>
      </c>
      <c r="E35">
        <v>1</v>
      </c>
      <c r="F35" t="s">
        <v>197</v>
      </c>
      <c r="G35">
        <v>9313512399</v>
      </c>
      <c r="H35" t="s">
        <v>229</v>
      </c>
      <c r="I35" t="s">
        <v>230</v>
      </c>
      <c r="K35" s="169">
        <v>45188</v>
      </c>
      <c r="L35" t="s">
        <v>231</v>
      </c>
      <c r="M35" t="s">
        <v>231</v>
      </c>
      <c r="N35">
        <v>-316.29000000000002</v>
      </c>
      <c r="O35">
        <v>-47.44</v>
      </c>
      <c r="P35">
        <v>-363.73</v>
      </c>
      <c r="Q35" t="s">
        <v>201</v>
      </c>
      <c r="R35" t="s">
        <v>202</v>
      </c>
      <c r="S35" t="s">
        <v>203</v>
      </c>
      <c r="T35" t="s">
        <v>262</v>
      </c>
      <c r="U35" t="s">
        <v>197</v>
      </c>
      <c r="V35" t="s">
        <v>263</v>
      </c>
    </row>
    <row r="36" spans="1:22" x14ac:dyDescent="0.25">
      <c r="N36">
        <f>SUM(N2:N35)</f>
        <v>1107.9100000000001</v>
      </c>
    </row>
    <row r="38" spans="1:22" x14ac:dyDescent="0.25">
      <c r="N38" t="e">
        <f>+SUMIF('Transactions Rec'!#REF!,'Transactions Rec'!#REF!,'Transactions Rec'!#REF!)</f>
        <v>#REF!</v>
      </c>
    </row>
    <row r="40" spans="1:22" x14ac:dyDescent="0.25">
      <c r="N40" t="e">
        <f>+N36-N38</f>
        <v>#REF!</v>
      </c>
    </row>
    <row r="42" spans="1:22" ht="13" x14ac:dyDescent="0.3">
      <c r="K42" s="192">
        <v>145.07</v>
      </c>
      <c r="L42" s="192"/>
      <c r="M42" s="192" t="s">
        <v>210</v>
      </c>
      <c r="N42" t="e">
        <f>+_xlfn.XLOOKUP(K42,$N$2:$N$35,$N$2:$N$35)</f>
        <v>#N/A</v>
      </c>
    </row>
    <row r="43" spans="1:22" ht="13" x14ac:dyDescent="0.3">
      <c r="K43" s="192">
        <v>152.66</v>
      </c>
      <c r="L43" s="192"/>
      <c r="M43" s="192" t="s">
        <v>259</v>
      </c>
      <c r="N43" t="e">
        <f>+_xlfn.XLOOKUP(K43,$N$2:$N$35,$N$2:$N$35)</f>
        <v>#N/A</v>
      </c>
    </row>
    <row r="44" spans="1:22" ht="13" x14ac:dyDescent="0.3">
      <c r="K44" s="192">
        <v>165.22</v>
      </c>
      <c r="L44" s="192"/>
      <c r="M44" s="192" t="s">
        <v>244</v>
      </c>
      <c r="N44">
        <f>+_xlfn.XLOOKUP(K44,$N$2:$N$35,$N$2:$N$35)</f>
        <v>165.22</v>
      </c>
    </row>
    <row r="45" spans="1:22" ht="13" x14ac:dyDescent="0.3">
      <c r="K45" s="192">
        <v>6.55</v>
      </c>
      <c r="L45" s="192"/>
      <c r="M45" s="192" t="s">
        <v>227</v>
      </c>
      <c r="N45">
        <f t="shared" ref="N45:N61" si="0">+_xlfn.XLOOKUP(K45,$N$2:$N$35,$N$2:$N$35)</f>
        <v>6.55</v>
      </c>
    </row>
    <row r="46" spans="1:22" ht="13" x14ac:dyDescent="0.3">
      <c r="K46" s="192">
        <v>6.55</v>
      </c>
      <c r="L46" s="192"/>
      <c r="M46" s="192" t="s">
        <v>224</v>
      </c>
      <c r="N46">
        <f t="shared" si="0"/>
        <v>6.55</v>
      </c>
    </row>
    <row r="47" spans="1:22" ht="13" x14ac:dyDescent="0.3">
      <c r="K47" s="192">
        <v>6.55</v>
      </c>
      <c r="L47" s="192"/>
      <c r="M47" s="192" t="s">
        <v>205</v>
      </c>
      <c r="N47">
        <f t="shared" si="0"/>
        <v>6.55</v>
      </c>
    </row>
    <row r="48" spans="1:22" ht="13" x14ac:dyDescent="0.3">
      <c r="K48" s="192">
        <v>6.55</v>
      </c>
      <c r="L48" s="192"/>
      <c r="M48" s="192" t="s">
        <v>219</v>
      </c>
      <c r="N48">
        <f>+_xlfn.XLOOKUP(K48,$N$2:$N$35,$N$2:$N$35)</f>
        <v>6.55</v>
      </c>
    </row>
    <row r="49" spans="11:14" ht="13" x14ac:dyDescent="0.3">
      <c r="K49" s="192">
        <v>6.55</v>
      </c>
      <c r="L49" s="192"/>
      <c r="M49" s="192" t="s">
        <v>215</v>
      </c>
      <c r="N49">
        <f t="shared" si="0"/>
        <v>6.55</v>
      </c>
    </row>
    <row r="50" spans="11:14" ht="13" x14ac:dyDescent="0.3">
      <c r="K50" s="192">
        <v>8.1999999999999993</v>
      </c>
      <c r="L50" s="192"/>
      <c r="M50" s="192" t="s">
        <v>249</v>
      </c>
      <c r="N50">
        <f t="shared" si="0"/>
        <v>8.1999999999999993</v>
      </c>
    </row>
    <row r="51" spans="11:14" ht="13" x14ac:dyDescent="0.3">
      <c r="K51" s="192">
        <v>14.75</v>
      </c>
      <c r="L51" s="192"/>
      <c r="M51" s="192" t="s">
        <v>254</v>
      </c>
      <c r="N51" t="e">
        <f t="shared" si="0"/>
        <v>#N/A</v>
      </c>
    </row>
    <row r="52" spans="11:14" ht="13" x14ac:dyDescent="0.3">
      <c r="K52" s="192">
        <v>17.75</v>
      </c>
      <c r="L52" s="192"/>
      <c r="M52" s="192" t="s">
        <v>221</v>
      </c>
      <c r="N52" t="e">
        <f t="shared" si="0"/>
        <v>#N/A</v>
      </c>
    </row>
    <row r="53" spans="11:14" ht="13" x14ac:dyDescent="0.3">
      <c r="K53" s="192">
        <v>17.75</v>
      </c>
      <c r="L53" s="192"/>
      <c r="M53" s="192" t="s">
        <v>239</v>
      </c>
      <c r="N53" t="e">
        <f t="shared" si="0"/>
        <v>#N/A</v>
      </c>
    </row>
    <row r="54" spans="11:14" ht="13" x14ac:dyDescent="0.3">
      <c r="K54" s="192">
        <v>18.850000000000001</v>
      </c>
      <c r="L54" s="192"/>
      <c r="M54" s="192" t="s">
        <v>248</v>
      </c>
      <c r="N54">
        <f t="shared" si="0"/>
        <v>18.850000000000001</v>
      </c>
    </row>
    <row r="55" spans="11:14" ht="13" x14ac:dyDescent="0.3">
      <c r="K55" s="192">
        <v>23.95</v>
      </c>
      <c r="L55" s="192"/>
      <c r="M55" s="192" t="s">
        <v>226</v>
      </c>
      <c r="N55">
        <f t="shared" si="0"/>
        <v>23.95</v>
      </c>
    </row>
    <row r="56" spans="11:14" ht="13" x14ac:dyDescent="0.3">
      <c r="K56" s="192">
        <v>51.35</v>
      </c>
      <c r="L56" s="192"/>
      <c r="M56" s="192" t="s">
        <v>217</v>
      </c>
      <c r="N56" t="e">
        <f t="shared" si="0"/>
        <v>#N/A</v>
      </c>
    </row>
    <row r="57" spans="11:14" ht="13" x14ac:dyDescent="0.3">
      <c r="K57" s="192">
        <v>166.86</v>
      </c>
      <c r="L57" s="192"/>
      <c r="M57" s="192" t="s">
        <v>233</v>
      </c>
      <c r="N57">
        <f t="shared" si="0"/>
        <v>166.86</v>
      </c>
    </row>
    <row r="58" spans="11:14" ht="13" x14ac:dyDescent="0.3">
      <c r="K58" s="192">
        <v>438.64</v>
      </c>
      <c r="L58" s="192"/>
      <c r="M58" s="192" t="s">
        <v>253</v>
      </c>
      <c r="N58">
        <f t="shared" si="0"/>
        <v>438.64</v>
      </c>
    </row>
    <row r="59" spans="11:14" ht="13" x14ac:dyDescent="0.3">
      <c r="K59" s="192">
        <v>564.25</v>
      </c>
      <c r="L59" s="192"/>
      <c r="M59" s="192" t="s">
        <v>247</v>
      </c>
      <c r="N59">
        <f t="shared" si="0"/>
        <v>564.25</v>
      </c>
    </row>
    <row r="60" spans="11:14" ht="13" x14ac:dyDescent="0.3">
      <c r="K60" s="192">
        <v>-316.29000000000002</v>
      </c>
      <c r="L60" s="192"/>
      <c r="M60" s="192" t="s">
        <v>263</v>
      </c>
      <c r="N60">
        <f t="shared" si="0"/>
        <v>-316.29000000000002</v>
      </c>
    </row>
    <row r="61" spans="11:14" ht="13" x14ac:dyDescent="0.3">
      <c r="K61" s="192">
        <v>-411.6</v>
      </c>
      <c r="L61" s="192"/>
      <c r="M61" s="192" t="s">
        <v>253</v>
      </c>
      <c r="N61">
        <f t="shared" si="0"/>
        <v>-411.6</v>
      </c>
    </row>
  </sheetData>
  <autoFilter ref="A1:XFD36" xr:uid="{D02D075C-B7AD-434F-8D61-104770928DAB}"/>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Guidance for agencies</vt:lpstr>
      <vt:lpstr>Summary and sign-off</vt:lpstr>
      <vt:lpstr>Travel</vt:lpstr>
      <vt:lpstr>Hospitality</vt:lpstr>
      <vt:lpstr>All other expenses</vt:lpstr>
      <vt:lpstr>Gifts and benefits</vt:lpstr>
      <vt:lpstr>Transactions Rec</vt:lpstr>
      <vt:lpstr>PT GL Trans for Main Tables Ref</vt:lpstr>
      <vt:lpstr>Pivot Table of GL Transactions</vt:lpstr>
      <vt:lpstr>PT GL Trans Summary</vt:lpstr>
      <vt:lpstr>PT of Domestic Travel</vt:lpstr>
      <vt:lpstr>GL Transactions Sorted</vt:lpstr>
      <vt:lpstr>GL Transactions</vt:lpstr>
      <vt:lpstr>2324 trans cf</vt:lpstr>
      <vt:lpstr>F25 Taxis Rec</vt:lpstr>
      <vt:lpstr>Taxi Dec24</vt:lpstr>
      <vt:lpstr>Orbit Int Travel</vt:lpstr>
      <vt:lpstr>Mastercard</vt:lpstr>
      <vt:lpstr>F25 Orbit Pivot</vt:lpstr>
      <vt:lpstr>F25 Orbit Transactions</vt:lpstr>
      <vt:lpstr>Orbit Dec24</vt:lpstr>
      <vt:lpstr>Orbit Nov24</vt:lpstr>
      <vt:lpstr>Orbit Oct24</vt:lpstr>
      <vt:lpstr>Orbi Sept</vt:lpstr>
      <vt:lpstr>Orbi Aug</vt:lpstr>
      <vt:lpstr>Orbit July</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Justina Gear</cp:lastModifiedBy>
  <cp:revision/>
  <cp:lastPrinted>2025-08-05T22:08:10Z</cp:lastPrinted>
  <dcterms:created xsi:type="dcterms:W3CDTF">2010-10-17T20:59:02Z</dcterms:created>
  <dcterms:modified xsi:type="dcterms:W3CDTF">2025-08-06T22:05:09Z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MSIP_Label_f43e46a9-9901-46e9-bfae-bb6189d4cb66_Enabled">
    <vt:lpwstr>true</vt:lpwstr>
  </property>
  <property fmtid="{D5CDD505-2E9C-101B-9397-08002B2CF9AE}" pid="14" name="MSIP_Label_f43e46a9-9901-46e9-bfae-bb6189d4cb66_SetDate">
    <vt:lpwstr>2024-08-07T23:03:36Z</vt:lpwstr>
  </property>
  <property fmtid="{D5CDD505-2E9C-101B-9397-08002B2CF9AE}" pid="15" name="MSIP_Label_f43e46a9-9901-46e9-bfae-bb6189d4cb66_Method">
    <vt:lpwstr>Standard</vt:lpwstr>
  </property>
  <property fmtid="{D5CDD505-2E9C-101B-9397-08002B2CF9AE}" pid="16" name="MSIP_Label_f43e46a9-9901-46e9-bfae-bb6189d4cb66_Name">
    <vt:lpwstr>In-confidence</vt:lpwstr>
  </property>
  <property fmtid="{D5CDD505-2E9C-101B-9397-08002B2CF9AE}" pid="17" name="MSIP_Label_f43e46a9-9901-46e9-bfae-bb6189d4cb66_SiteId">
    <vt:lpwstr>e40c4f52-99bd-4d4f-bf7e-d001a2ca6556</vt:lpwstr>
  </property>
  <property fmtid="{D5CDD505-2E9C-101B-9397-08002B2CF9AE}" pid="18" name="MSIP_Label_f43e46a9-9901-46e9-bfae-bb6189d4cb66_ActionId">
    <vt:lpwstr>8394139d-c6fb-4df4-b24e-d3b6995ebe28</vt:lpwstr>
  </property>
  <property fmtid="{D5CDD505-2E9C-101B-9397-08002B2CF9AE}" pid="19" name="MSIP_Label_f43e46a9-9901-46e9-bfae-bb6189d4cb66_ContentBits">
    <vt:lpwstr>1</vt:lpwstr>
  </property>
</Properties>
</file>