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orp.ssi.govt.nz\usersj\jgear002\Documents\"/>
    </mc:Choice>
  </mc:AlternateContent>
  <xr:revisionPtr revIDLastSave="0" documentId="8_{15DE1813-36D0-4D56-A3ED-A84AE3E1ABDA}" xr6:coauthVersionLast="47" xr6:coauthVersionMax="47" xr10:uidLastSave="{00000000-0000-0000-0000-000000000000}"/>
  <bookViews>
    <workbookView xWindow="-28920" yWindow="-6240" windowWidth="29040" windowHeight="15840" tabRatio="769"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externalReferences>
    <externalReference r:id="rId7"/>
  </externalReferences>
  <definedNames>
    <definedName name="_xlnm._FilterDatabase" localSheetId="2" hidden="1">Travel!$D$20:$D$124</definedName>
    <definedName name="_xlnm.Print_Area" localSheetId="4">'All other expenses'!$A$1:$E$33</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4" i="1"/>
  <c r="C126" i="1" l="1"/>
  <c r="D25" i="4"/>
  <c r="C27" i="3"/>
  <c r="C25" i="2"/>
  <c r="C149" i="1"/>
  <c r="C17" i="1"/>
  <c r="B6" i="13"/>
  <c r="E60" i="13"/>
  <c r="C60" i="13"/>
  <c r="C27" i="4"/>
  <c r="F13" i="13" s="1"/>
  <c r="C26" i="4"/>
  <c r="F12" i="13" s="1"/>
  <c r="B60" i="13"/>
  <c r="B59" i="13"/>
  <c r="D59" i="13"/>
  <c r="F59" i="13" s="1"/>
  <c r="D27" i="3" s="1"/>
  <c r="B58" i="13"/>
  <c r="D58" i="13"/>
  <c r="D57" i="13"/>
  <c r="B57" i="13"/>
  <c r="D56" i="13"/>
  <c r="D55" i="13"/>
  <c r="B55" i="13"/>
  <c r="B2" i="4"/>
  <c r="B3" i="4"/>
  <c r="B2" i="3"/>
  <c r="B3" i="3"/>
  <c r="B2" i="2"/>
  <c r="B3" i="2"/>
  <c r="B2" i="1"/>
  <c r="B3" i="1"/>
  <c r="C13" i="13"/>
  <c r="C12" i="13"/>
  <c r="C11" i="13"/>
  <c r="C15" i="13" s="1"/>
  <c r="B5" i="4"/>
  <c r="B4" i="4"/>
  <c r="B5" i="3"/>
  <c r="B4" i="3"/>
  <c r="B5" i="2"/>
  <c r="B4" i="2"/>
  <c r="B149" i="1"/>
  <c r="B17" i="13" s="1"/>
  <c r="B17" i="1"/>
  <c r="B27" i="3"/>
  <c r="B13" i="13" s="1"/>
  <c r="B25" i="2"/>
  <c r="B12" i="13" s="1"/>
  <c r="F60" i="13" l="1"/>
  <c r="E25" i="4" s="1"/>
  <c r="C25" i="4"/>
  <c r="F11" i="13" s="1"/>
  <c r="F58" i="13"/>
  <c r="D25" i="2" s="1"/>
  <c r="B56" i="13"/>
  <c r="F56" i="13" s="1"/>
  <c r="D126" i="1" s="1"/>
  <c r="B126" i="1"/>
  <c r="F57" i="13"/>
  <c r="D149" i="1" s="1"/>
  <c r="F55" i="13"/>
  <c r="D17" i="1" s="1"/>
  <c r="C17" i="13"/>
  <c r="C16" i="13"/>
  <c r="B15" i="13"/>
  <c r="B16" i="13" l="1"/>
  <c r="B11" i="13" s="1"/>
  <c r="B1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2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<sst xmlns="http://schemas.openxmlformats.org/spreadsheetml/2006/main" count="459" uniqueCount="282">
  <si>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</si>
  <si>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</si>
  <si>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</si>
  <si>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</si>
  <si>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</si>
  <si>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</si>
  <si>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</si>
  <si>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</si>
  <si>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</si>
  <si>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</si>
  <si>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</si>
  <si>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</si>
  <si>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</si>
  <si>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</si>
  <si>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</si>
  <si>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</si>
  <si>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</si>
  <si>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</si>
  <si>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</si>
  <si>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</si>
  <si>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</si>
  <si>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</si>
  <si>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</si>
  <si>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</si>
  <si>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</si>
  <si>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</si>
  <si>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</si>
  <si>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</si>
  <si>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</si>
  <si>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</si>
  <si>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</si>
  <si>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</si>
  <si>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</si>
  <si>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</si>
  <si>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</si>
  <si>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</si>
  <si>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</si>
  <si>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</si>
  <si>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</si>
  <si>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</si>
  <si>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</si>
  <si>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</si>
  <si>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</si>
  <si>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</si>
  <si>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</si>
  <si>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</si>
  <si>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</si>
  <si>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</si>
  <si>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</si>
  <si>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</si>
  <si>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</si>
  <si>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</si>
  <si>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</si>
  <si>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</si>
  <si>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</si>
  <si>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</si>
  <si>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</si>
  <si>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</si>
  <si>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</si>
  <si>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</si>
  <si>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</si>
  <si>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</si>
  <si>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</si>
  <si>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</si>
  <si>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</si>
  <si>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</si>
  <si>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</si>
  <si>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</si>
  <si>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</si>
  <si>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</si>
  <si>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</si>
  <si>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</si>
  <si>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</si>
  <si>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</si>
  <si>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</si>
  <si>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</si>
  <si>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</si>
  <si>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</si>
  <si>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</si>
  <si>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</si>
  <si>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</si>
  <si>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</si>
  <si>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</si>
  <si>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</si>
  <si>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</si>
  <si>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</si>
  <si>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</si>
  <si>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</si>
  <si>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</si>
  <si>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</si>
  <si>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</si>
  <si>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</si>
  <si>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</si>
  <si>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</si>
  <si>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</si>
  <si>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</si>
  <si>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</si>
  <si>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</si>
  <si>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</si>
  <si>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</si>
  <si>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</si>
  <si>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</si>
  <si>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</si>
  <si>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</si>
  <si>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</si>
  <si>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</si>
  <si>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</si>
  <si>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</si>
  <si>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</si>
  <si>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</si>
  <si>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</si>
  <si>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</si>
  <si>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</si>
  <si>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</si>
  <si>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</si>
  <si>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</si>
  <si>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</si>
  <si>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</si>
  <si>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</si>
  <si>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</si>
  <si>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</si>
  <si>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</si>
  <si>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</si>
  <si>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</si>
  <si>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</si>
  <si>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</si>
  <si>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</si>
  <si>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</si>
  <si>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</si>
  <si>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</si>
  <si>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</si>
  <si>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</si>
  <si>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</si>
  <si>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</si>
  <si>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</si>
  <si>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</si>
  <si>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</si>
  <si>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</si>
  <si>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</si>
  <si>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</si>
  <si>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</si>
  <si>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</si>
  <si>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</si>
  <si>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</si>
  <si>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</si>
  <si>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</si>
  <si>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</si>
  <si>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</si>
  <si>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</si>
  <si>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</si>
  <si>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</si>
  <si>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</si>
  <si>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</si>
  <si>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</si>
  <si>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</si>
  <si>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</si>
  <si>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</si>
  <si>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</si>
  <si>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</si>
  <si>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</si>
  <si>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</si>
  <si>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</si>
  <si>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</si>
  <si>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</si>
  <si>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</si>
  <si>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</si>
  <si>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</si>
  <si>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</si>
  <si>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</si>
  <si>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Taxi - The Terrace to Wellington Airport</t>
  </si>
  <si>
    <t xml:space="preserve">CE Cellphone Charges </t>
  </si>
  <si>
    <t>Debbie Power</t>
  </si>
  <si>
    <t>Taxi - Wellington Airport to The Terrace</t>
  </si>
  <si>
    <t>Ministry of Social Developmnet</t>
  </si>
  <si>
    <t>Stakeholder meeting</t>
  </si>
  <si>
    <t>Ministerial Event</t>
  </si>
  <si>
    <t>Stakeholder Event</t>
  </si>
  <si>
    <t>Stakeholder Meeting</t>
  </si>
  <si>
    <t xml:space="preserve">Cellphone Charges </t>
  </si>
  <si>
    <t xml:space="preserve">Chief Financial Officer </t>
  </si>
  <si>
    <t>Orbit fee</t>
  </si>
  <si>
    <t>Waikato Regional Staff and Stakeholder Forums</t>
  </si>
  <si>
    <t xml:space="preserve">Ministerial event - Kingitanga Accord with Waikato-Tainui </t>
  </si>
  <si>
    <t>Airfare - Wellington to Auckland return</t>
  </si>
  <si>
    <t>Taxi - Manukau to Auckland War Memorial</t>
  </si>
  <si>
    <t>Taxi - Auckland War Memorial to Manukau</t>
  </si>
  <si>
    <t>Canterbury Regional Staff and Stakeholder Forums</t>
  </si>
  <si>
    <t>Airfare - Wellington to Christchurch return</t>
  </si>
  <si>
    <t>Auckland site visits and event</t>
  </si>
  <si>
    <t>Airfare - Wellington to Auckland  return</t>
  </si>
  <si>
    <t xml:space="preserve">Taxi - Wellington Airport to The Terrace </t>
  </si>
  <si>
    <t>Taxi - Great South Road to Auckland Airport</t>
  </si>
  <si>
    <t>Gisborne site visits (Cancelled Travel)</t>
  </si>
  <si>
    <t>Taranaki, King Country, Whanganui Regional Staff and Stakeholder Forums</t>
  </si>
  <si>
    <t>Airfare - Wellington to New Plymouth return</t>
  </si>
  <si>
    <t>Northland Regional Staff and Stakeholder Forums</t>
  </si>
  <si>
    <t>Airfare - Wellington to Northland return</t>
  </si>
  <si>
    <t>Taxi - Johnsonville to Wellington Airport</t>
  </si>
  <si>
    <t>Te Urewera Board meeting (cancelled as paid for externally)</t>
  </si>
  <si>
    <t>Te Urewera Board meeting</t>
  </si>
  <si>
    <t>Taxi -Wellington Airport to The Terrace</t>
  </si>
  <si>
    <t>Australia/New Zealand Bilateral Meeting (Cancelled)</t>
  </si>
  <si>
    <t>Central Regional Staff Forum</t>
  </si>
  <si>
    <t>Accommodation Copthorne Hotel Palmerston North</t>
  </si>
  <si>
    <t>External Board meeting - Rotorua</t>
  </si>
  <si>
    <t xml:space="preserve">Taxi -  CBD To Wellington Airport </t>
  </si>
  <si>
    <t>Taxi -  Wellington Airport to The Terrace</t>
  </si>
  <si>
    <t>Ministerial event - Site and Stakeholder visits</t>
  </si>
  <si>
    <t xml:space="preserve">Vehicle Hire </t>
  </si>
  <si>
    <t>Ministerial event - National Iwi Chairs Forum and Waitangi events</t>
  </si>
  <si>
    <t>Accommodation Copthorne Paihia  6 nights</t>
  </si>
  <si>
    <t>Meals Copthorne Paihia over 6 nights</t>
  </si>
  <si>
    <t>Orbit fees</t>
  </si>
  <si>
    <t>Cancelled Ministerial event - Hamilton Contact Centre opening</t>
  </si>
  <si>
    <t>Auckland Regional staff meeting</t>
  </si>
  <si>
    <t>Taxi - Penrose to Auckland Airport</t>
  </si>
  <si>
    <t>Canterbury Regional staff meeting and site visits</t>
  </si>
  <si>
    <t>Taxi - Lambton Quay to Wellington Airport</t>
  </si>
  <si>
    <t>Taxi - Wellington Airport to the Terrace</t>
  </si>
  <si>
    <t>Stakeholder event - Te Kaika opening</t>
  </si>
  <si>
    <t>Accommodation Distinction Dunedin Hotel</t>
  </si>
  <si>
    <t>Ministerial event - National Iwi Chairs Forum</t>
  </si>
  <si>
    <t>Airfare - Dunedin to Tauranga return</t>
  </si>
  <si>
    <t>Accommodation Trinity Wharf Tauranga</t>
  </si>
  <si>
    <t>Meals Trinity Wharf Hotel  Tauranga</t>
  </si>
  <si>
    <t>Southern Regional staff meeting</t>
  </si>
  <si>
    <t>Airfare - Wellington to Dunedin return</t>
  </si>
  <si>
    <t xml:space="preserve">Nelson site visits (Cancelled travel) </t>
  </si>
  <si>
    <t>Taranaki Regional staff meeting</t>
  </si>
  <si>
    <t>Regional Targets discussion (Cancelled)</t>
  </si>
  <si>
    <t xml:space="preserve">Vehicle Rental - Auckland </t>
  </si>
  <si>
    <t>East Coast Regional Staff meeting (cancelled)</t>
  </si>
  <si>
    <t>Auckland Regional staff meetings</t>
  </si>
  <si>
    <t xml:space="preserve">Airfare - Wellington to Auckland </t>
  </si>
  <si>
    <t>Taxi - Cambridge terrace to  The Terrace</t>
  </si>
  <si>
    <t>Wellington</t>
  </si>
  <si>
    <t>Taxi - The Terrace to Molesworth</t>
  </si>
  <si>
    <t>Taxi - The Terrace to Lower Hutt</t>
  </si>
  <si>
    <t>Taxi - The Terrace to Hospital/Mt Cook</t>
  </si>
  <si>
    <t>Taxi - Hospital/Mt Cook  to The Terrace</t>
  </si>
  <si>
    <t>Taxi - Mt Victoria/Cambridge to The Terrace</t>
  </si>
  <si>
    <t>Leadership Summit</t>
  </si>
  <si>
    <t>Stakeholder event</t>
  </si>
  <si>
    <t>Wellington Region visit</t>
  </si>
  <si>
    <t>Taxi - Oriental Bay to the Terrace</t>
  </si>
  <si>
    <t>Taxi - Boulcott to the Terrace</t>
  </si>
  <si>
    <t>Taxi - The Terrace to Boulcott</t>
  </si>
  <si>
    <t>Taxi - The Terrace to Thorndon</t>
  </si>
  <si>
    <t>Taxi - The Terrace to Bowen</t>
  </si>
  <si>
    <t>Taxi - Bowen to the Terrace</t>
  </si>
  <si>
    <t>Mobility Charges - Jul 2023</t>
  </si>
  <si>
    <t>Mobility Charges - Aug 2023</t>
  </si>
  <si>
    <t>Mobility Charges - Sep 2023</t>
  </si>
  <si>
    <t>Mobility Charges - Oct 2023</t>
  </si>
  <si>
    <t>Mobility Charges - Nov 2023</t>
  </si>
  <si>
    <t>Mobility Charges - Dec 2023</t>
  </si>
  <si>
    <t>Mobility Charges - Jan 2024</t>
  </si>
  <si>
    <t>Mobility Charges - Feb 2024</t>
  </si>
  <si>
    <t>Mobility Charges - Mar 2024</t>
  </si>
  <si>
    <t>Mobility Charges - April 2024</t>
  </si>
  <si>
    <t>Mobility Charges - May 2024</t>
  </si>
  <si>
    <t>Mobility Charges - June 2024</t>
  </si>
  <si>
    <t xml:space="preserve">Trans-Tasman Dinner event </t>
  </si>
  <si>
    <t>SPARK</t>
  </si>
  <si>
    <t>Airfare Wellington/Taranaki/Auckland</t>
  </si>
  <si>
    <t>Vehicle Rental - Auckland area</t>
  </si>
  <si>
    <t>Staff visit - Hospital</t>
  </si>
  <si>
    <t>Taxi - Auckland Airport to Elislie Racecourse</t>
  </si>
  <si>
    <t>Accommodation Rydges Latimer Chrictchurch</t>
  </si>
  <si>
    <t>Accommodation Devon Hotel New Plymouth</t>
  </si>
  <si>
    <t>Accommodation Novotel Hotel Hamilton</t>
  </si>
  <si>
    <t>Airfare - Wellington to Hamilton return</t>
  </si>
  <si>
    <t>Auckland site visits</t>
  </si>
  <si>
    <t>Accommodation Novotel Elleslie Auckland</t>
  </si>
  <si>
    <t>Airfare - Wellington Dunedin Return</t>
  </si>
  <si>
    <t>Auckland Staff Forums and Stakeholder Event (Cancelled)</t>
  </si>
  <si>
    <t xml:space="preserve">Accommodation Skycity Auckland </t>
  </si>
  <si>
    <t>Cancellation Regional Targets discussion</t>
  </si>
  <si>
    <t xml:space="preserve">Orbit Fee </t>
  </si>
  <si>
    <t>Meals Distinction Dunedin Hotel</t>
  </si>
  <si>
    <t>Taxi - The Terrace to Mt Victoria</t>
  </si>
  <si>
    <t>$100 - $200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</si>
</sst>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 numFmtId="168" formatCode="&quot;$&quot;#,##0.00;[Red]&quot;$&quot;#,##0.00"/>
  </numFmts>
  <fonts count="4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8"/>
      <name val="Arial"/>
      <family val="2"/>
    </font>
    <font>
      <b/>
      <sz val="10"/>
      <name val="Tahoma"/>
      <family val="2"/>
    </font>
    <font>
      <sz val="10"/>
      <color rgb="FFFF0000"/>
      <name val="Arial"/>
      <family val="2"/>
    </font>
    <font>
      <sz val="11"/>
      <color theme="1"/>
      <name val="Calibri"/>
      <family val="2"/>
      <scheme val="minor"/>
    </font>
    <font>
      <sz val="10"/>
      <color theme="5" tint="-0.249977111117893"/>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indexed="40"/>
        <bgColor indexed="64"/>
      </patternFill>
    </fill>
  </fills>
  <borders count="1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8">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38" fillId="12" borderId="11">
      <alignment horizontal="right" wrapText="1"/>
    </xf>
    <xf numFmtId="0" fontId="40" fillId="0" borderId="0"/>
    <xf numFmtId="165" fontId="40" fillId="0" borderId="0" applyFont="0" applyFill="0" applyBorder="0" applyAlignment="0" applyProtection="0"/>
    <xf numFmtId="44" fontId="40" fillId="0" borderId="0" applyFont="0" applyFill="0" applyBorder="0" applyAlignment="0" applyProtection="0"/>
    <xf numFmtId="43" fontId="23" fillId="0" borderId="0" applyFont="0" applyFill="0" applyBorder="0" applyAlignment="0" applyProtection="0"/>
  </cellStyleXfs>
  <cellXfs count="19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39" fillId="0" borderId="0" xfId="0" applyFont="1" applyAlignment="1" applyProtection="1">
      <alignment wrapText="1"/>
      <protection locked="0"/>
    </xf>
    <xf numFmtId="0" fontId="15" fillId="11" borderId="12" xfId="0" applyFont="1" applyFill="1" applyBorder="1" applyAlignment="1" applyProtection="1">
      <alignment vertical="center" wrapText="1"/>
      <protection locked="0"/>
    </xf>
    <xf numFmtId="164" fontId="15" fillId="11" borderId="13" xfId="0" applyNumberFormat="1" applyFont="1" applyFill="1" applyBorder="1" applyAlignment="1" applyProtection="1">
      <alignment vertical="center" wrapText="1"/>
      <protection locked="0"/>
    </xf>
    <xf numFmtId="0" fontId="41" fillId="11" borderId="5" xfId="0" applyFont="1" applyFill="1" applyBorder="1" applyAlignment="1" applyProtection="1">
      <alignment vertical="center" wrapText="1"/>
      <protection locked="0"/>
    </xf>
    <xf numFmtId="167" fontId="15" fillId="11" borderId="3" xfId="0" quotePrefix="1" applyNumberFormat="1" applyFont="1" applyFill="1" applyBorder="1" applyAlignment="1" applyProtection="1">
      <alignment horizontal="right" vertical="center"/>
      <protection locked="0"/>
    </xf>
    <xf numFmtId="0" fontId="37" fillId="11" borderId="5" xfId="0" applyFont="1" applyFill="1" applyBorder="1" applyAlignment="1" applyProtection="1">
      <alignment vertical="center" wrapText="1"/>
      <protection locked="0"/>
    </xf>
    <xf numFmtId="0" fontId="0" fillId="11" borderId="3" xfId="0"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15" fillId="11" borderId="2" xfId="0" applyFont="1" applyFill="1" applyBorder="1" applyAlignment="1" applyProtection="1">
      <alignment vertical="center" wrapText="1"/>
      <protection locked="0"/>
    </xf>
    <xf numFmtId="168" fontId="1" fillId="0" borderId="0" xfId="0" applyNumberFormat="1" applyFont="1" applyBorder="1" applyAlignment="1" applyProtection="1">
      <alignment wrapText="1"/>
    </xf>
    <xf numFmtId="8" fontId="23" fillId="11" borderId="5" xfId="7" applyNumberFormat="1"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167" fontId="13" fillId="0" borderId="2" xfId="0" applyNumberFormat="1" applyFont="1" applyBorder="1" applyAlignment="1" applyProtection="1">
      <alignment horizontal="left"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8">
    <cellStyle name="APPS_DEG_Header_Wrap_rightaligned" xfId="3" xr:uid="{753389B7-7AB9-4EA3-8DBB-8B573C91DC1B}"/>
    <cellStyle name="Comma 2" xfId="7" xr:uid="{57608A45-43C1-449C-9F2F-759B073F8A5C}"/>
    <cellStyle name="Currency" xfId="2" builtinId="4"/>
    <cellStyle name="Currency 2" xfId="5" xr:uid="{55915FB4-06B8-4B43-93EF-1CFD8EFFF7CC}"/>
    <cellStyle name="Currency 3" xfId="6" xr:uid="{84C3B5A8-37E4-489C-8B99-89AF6520E824}"/>
    <cellStyle name="Hyperlink" xfId="1" builtinId="8"/>
    <cellStyle name="Normal" xfId="0" builtinId="0"/>
    <cellStyle name="Normal 2" xfId="4" xr:uid="{8406FD1F-6844-42C7-A450-85EF02FB6C26}"/>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hopk004\Director\Cache\objective.ssi.govt.nz%20uA16898\A15507204\CE-Gifts-Benefits-Expenses-Disclosure-%202023-24%20Workpapers.xlsx" TargetMode="External"/><Relationship Id="rId1" Type="http://schemas.openxmlformats.org/officeDocument/2006/relationships/externalLinkPath" Target="file:///C:\Users\jhopk004\Director\Cache\objective.ssi.govt.nz%20uA16898\A15507204\CE-Gifts-Benefits-Expenses-Disclosure-%202023-24%20Workpap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for agencies"/>
      <sheetName val="Summary and sign-off"/>
      <sheetName val="Travel upload"/>
      <sheetName val="Travel"/>
      <sheetName val="Hospitality"/>
      <sheetName val="All other expenses"/>
      <sheetName val="Gifts and benefits"/>
      <sheetName val="Work Paper&gt;&gt;&gt;&gt;"/>
      <sheetName val="Transactions"/>
      <sheetName val="Taxi "/>
      <sheetName val="Orbit June"/>
      <sheetName val="Orbit May"/>
      <sheetName val="Orbit April"/>
      <sheetName val="Orbit febmar"/>
      <sheetName val="Orbit Dec&amp;Jan"/>
      <sheetName val="Orbit Nov"/>
      <sheetName val="Orbit Oct23"/>
      <sheetName val="Orbit Sep23"/>
      <sheetName val="Orbit Aug 23"/>
      <sheetName val="Orbit Jul23"/>
    </sheetNames>
    <sheetDataSet>
      <sheetData sheetId="0"/>
      <sheetData sheetId="1">
        <row r="4">
          <cell r="B4">
            <v>45108</v>
          </cell>
        </row>
        <row r="5">
          <cell r="B5">
            <v>45473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B61"/>
  <sheetViews>
    <sheetView zoomScaleNormal="100" workbookViewId="0">
      <selection activeCell="A57" sqref="A57"/>
    </sheetView>
  </sheetViews>
  <sheetFormatPr defaultColWidth="0" defaultRowHeight="14" zeroHeight="1" x14ac:dyDescent="0.3"/>
  <cols>
    <col min="1" max="1" width="219.26953125" style="68" customWidth="1"/>
    <col min="2" max="2" width="33.26953125" style="67" customWidth="1"/>
    <col min="3" max="16384" width="8.7265625" style="16" hidden="1"/>
  </cols>
  <sheetData>
    <row r="1" spans="1:2" ht="23.25" customHeight="1" x14ac:dyDescent="0.3">
      <c r="A1" s="66" t="s">
        <v>0</v>
      </c>
    </row>
    <row r="2" spans="1:2" ht="33" customHeight="1" x14ac:dyDescent="0.3">
      <c r="A2" s="130" t="s">
        <v>1</v>
      </c>
    </row>
    <row r="3" spans="1:2" ht="17.25" customHeight="1" x14ac:dyDescent="0.3"/>
    <row r="4" spans="1:2" ht="23.25" customHeight="1" x14ac:dyDescent="0.3">
      <c r="A4" s="153" t="s">
        <v>2</v>
      </c>
    </row>
    <row r="5" spans="1:2" ht="17.25" customHeight="1" x14ac:dyDescent="0.3"/>
    <row r="6" spans="1:2" ht="23.25" customHeight="1" x14ac:dyDescent="0.3">
      <c r="A6" s="69" t="s">
        <v>3</v>
      </c>
    </row>
    <row r="7" spans="1:2" ht="17.25" customHeight="1" x14ac:dyDescent="0.3">
      <c r="A7" s="70" t="s">
        <v>4</v>
      </c>
    </row>
    <row r="8" spans="1:2" ht="17.25" customHeight="1" x14ac:dyDescent="0.3">
      <c r="A8" s="71" t="s">
        <v>5</v>
      </c>
    </row>
    <row r="9" spans="1:2" ht="17.25" customHeight="1" x14ac:dyDescent="0.3">
      <c r="A9" s="71"/>
    </row>
    <row r="10" spans="1:2" ht="23.25" customHeight="1" x14ac:dyDescent="0.25">
      <c r="A10" s="69" t="s">
        <v>6</v>
      </c>
      <c r="B10" s="103" t="s">
        <v>7</v>
      </c>
    </row>
    <row r="11" spans="1:2" ht="17.25" customHeight="1" x14ac:dyDescent="0.3">
      <c r="A11" s="72" t="s">
        <v>8</v>
      </c>
    </row>
    <row r="12" spans="1:2" ht="17.25" customHeight="1" x14ac:dyDescent="0.3">
      <c r="A12" s="71" t="s">
        <v>9</v>
      </c>
    </row>
    <row r="13" spans="1:2" ht="17.25" customHeight="1" x14ac:dyDescent="0.3">
      <c r="A13" s="71" t="s">
        <v>10</v>
      </c>
    </row>
    <row r="14" spans="1:2" ht="17.25" customHeight="1" x14ac:dyDescent="0.3">
      <c r="A14" s="73" t="s">
        <v>11</v>
      </c>
    </row>
    <row r="15" spans="1:2" ht="17.25" customHeight="1" x14ac:dyDescent="0.3">
      <c r="A15" s="71" t="s">
        <v>12</v>
      </c>
    </row>
    <row r="16" spans="1:2" ht="17.25" customHeight="1" x14ac:dyDescent="0.3">
      <c r="A16" s="71"/>
    </row>
    <row r="17" spans="1:1" ht="23.25" customHeight="1" x14ac:dyDescent="0.3">
      <c r="A17" s="69" t="s">
        <v>13</v>
      </c>
    </row>
    <row r="18" spans="1:1" ht="17.25" customHeight="1" x14ac:dyDescent="0.3">
      <c r="A18" s="73" t="s">
        <v>14</v>
      </c>
    </row>
    <row r="19" spans="1:1" ht="17.25" customHeight="1" x14ac:dyDescent="0.3">
      <c r="A19" s="73" t="s">
        <v>15</v>
      </c>
    </row>
    <row r="20" spans="1:1" ht="17.25" customHeight="1" x14ac:dyDescent="0.3">
      <c r="A20" s="99" t="s">
        <v>16</v>
      </c>
    </row>
    <row r="21" spans="1:1" ht="17.25" customHeight="1" x14ac:dyDescent="0.3">
      <c r="A21" s="74"/>
    </row>
    <row r="22" spans="1:1" ht="23.25" customHeight="1" x14ac:dyDescent="0.3">
      <c r="A22" s="69" t="s">
        <v>17</v>
      </c>
    </row>
    <row r="23" spans="1:1" ht="17.25" customHeight="1" x14ac:dyDescent="0.3">
      <c r="A23" s="74" t="s">
        <v>18</v>
      </c>
    </row>
    <row r="24" spans="1:1" ht="17.25" customHeight="1" x14ac:dyDescent="0.3">
      <c r="A24" s="74"/>
    </row>
    <row r="25" spans="1:1" ht="23.25" customHeight="1" x14ac:dyDescent="0.3">
      <c r="A25" s="69" t="s">
        <v>19</v>
      </c>
    </row>
    <row r="26" spans="1:1" ht="17.25" customHeight="1" x14ac:dyDescent="0.3">
      <c r="A26" s="75" t="s">
        <v>20</v>
      </c>
    </row>
    <row r="27" spans="1:1" ht="32.25" customHeight="1" x14ac:dyDescent="0.3">
      <c r="A27" s="73" t="s">
        <v>21</v>
      </c>
    </row>
    <row r="28" spans="1:1" ht="17.25" customHeight="1" x14ac:dyDescent="0.3">
      <c r="A28" s="75" t="s">
        <v>22</v>
      </c>
    </row>
    <row r="29" spans="1:1" ht="32.25" customHeight="1" x14ac:dyDescent="0.3">
      <c r="A29" s="73" t="s">
        <v>23</v>
      </c>
    </row>
    <row r="30" spans="1:1" ht="17.25" customHeight="1" x14ac:dyDescent="0.3">
      <c r="A30" s="75" t="s">
        <v>24</v>
      </c>
    </row>
    <row r="31" spans="1:1" ht="17.25" customHeight="1" x14ac:dyDescent="0.3">
      <c r="A31" s="73" t="s">
        <v>25</v>
      </c>
    </row>
    <row r="32" spans="1:1" ht="17.25" customHeight="1" x14ac:dyDescent="0.3">
      <c r="A32" s="75" t="s">
        <v>26</v>
      </c>
    </row>
    <row r="33" spans="1:1" ht="32.25" customHeight="1" x14ac:dyDescent="0.3">
      <c r="A33" s="76" t="s">
        <v>27</v>
      </c>
    </row>
    <row r="34" spans="1:1" ht="32.25" customHeight="1" x14ac:dyDescent="0.3">
      <c r="A34" s="77" t="s">
        <v>28</v>
      </c>
    </row>
    <row r="35" spans="1:1" ht="17.25" customHeight="1" x14ac:dyDescent="0.3">
      <c r="A35" s="75" t="s">
        <v>29</v>
      </c>
    </row>
    <row r="36" spans="1:1" ht="32.25" customHeight="1" x14ac:dyDescent="0.3">
      <c r="A36" s="73" t="s">
        <v>30</v>
      </c>
    </row>
    <row r="37" spans="1:1" ht="32.25" customHeight="1" x14ac:dyDescent="0.3">
      <c r="A37" s="76" t="s">
        <v>31</v>
      </c>
    </row>
    <row r="38" spans="1:1" ht="32.25" customHeight="1" x14ac:dyDescent="0.3">
      <c r="A38" s="73" t="s">
        <v>32</v>
      </c>
    </row>
    <row r="39" spans="1:1" ht="17.25" customHeight="1" x14ac:dyDescent="0.3">
      <c r="A39" s="77"/>
    </row>
    <row r="40" spans="1:1" ht="22.5" customHeight="1" x14ac:dyDescent="0.3">
      <c r="A40" s="69" t="s">
        <v>33</v>
      </c>
    </row>
    <row r="41" spans="1:1" ht="17.25" customHeight="1" x14ac:dyDescent="0.3">
      <c r="A41" s="82" t="s">
        <v>34</v>
      </c>
    </row>
    <row r="42" spans="1:1" ht="17.25" customHeight="1" x14ac:dyDescent="0.3">
      <c r="A42" s="78" t="s">
        <v>35</v>
      </c>
    </row>
    <row r="43" spans="1:1" ht="17.25" customHeight="1" x14ac:dyDescent="0.3">
      <c r="A43" s="79" t="s">
        <v>36</v>
      </c>
    </row>
    <row r="44" spans="1:1" ht="32.25" customHeight="1" x14ac:dyDescent="0.3">
      <c r="A44" s="79" t="s">
        <v>37</v>
      </c>
    </row>
    <row r="45" spans="1:1" ht="32.25" customHeight="1" x14ac:dyDescent="0.3">
      <c r="A45" s="79" t="s">
        <v>38</v>
      </c>
    </row>
    <row r="46" spans="1:1" ht="17.25" customHeight="1" x14ac:dyDescent="0.3">
      <c r="A46" s="80" t="s">
        <v>39</v>
      </c>
    </row>
    <row r="47" spans="1:1" ht="32.25" customHeight="1" x14ac:dyDescent="0.3">
      <c r="A47" s="76" t="s">
        <v>40</v>
      </c>
    </row>
    <row r="48" spans="1:1" ht="32.25" customHeight="1" x14ac:dyDescent="0.3">
      <c r="A48" s="76" t="s">
        <v>41</v>
      </c>
    </row>
    <row r="49" spans="1:1" ht="32.25" customHeight="1" x14ac:dyDescent="0.3">
      <c r="A49" s="79" t="s">
        <v>42</v>
      </c>
    </row>
    <row r="50" spans="1:1" ht="17.25" customHeight="1" x14ac:dyDescent="0.3">
      <c r="A50" s="79" t="s">
        <v>43</v>
      </c>
    </row>
    <row r="51" spans="1:1" ht="17.25" customHeight="1" x14ac:dyDescent="0.3">
      <c r="A51" s="79" t="s">
        <v>44</v>
      </c>
    </row>
    <row r="52" spans="1:1" ht="17.25" customHeight="1" x14ac:dyDescent="0.3">
      <c r="A52" s="79"/>
    </row>
    <row r="53" spans="1:1" ht="22.5" customHeight="1" x14ac:dyDescent="0.3">
      <c r="A53" s="69" t="s">
        <v>45</v>
      </c>
    </row>
    <row r="54" spans="1:1" ht="32.25" customHeight="1" x14ac:dyDescent="0.3">
      <c r="A54" s="140" t="s">
        <v>46</v>
      </c>
    </row>
    <row r="55" spans="1:1" ht="17.25" customHeight="1" x14ac:dyDescent="0.3">
      <c r="A55" s="81" t="s">
        <v>47</v>
      </c>
    </row>
    <row r="56" spans="1:1" ht="17.25" customHeight="1" x14ac:dyDescent="0.3">
      <c r="A56" s="82" t="s">
        <v>48</v>
      </c>
    </row>
    <row r="57" spans="1:1" ht="17.25" customHeight="1" x14ac:dyDescent="0.3">
      <c r="A57" s="99" t="s">
        <v>49</v>
      </c>
    </row>
    <row r="58" spans="1:1" ht="17.25" customHeight="1" x14ac:dyDescent="0.3">
      <c r="A58" s="83" t="s">
        <v>50</v>
      </c>
    </row>
    <row r="59" spans="1:1" x14ac:dyDescent="0.3"/>
    <row r="61" spans="1:1" hidden="1" x14ac:dyDescent="0.3">
      <c r="A61" s="84"/>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scale="61" orientation="portrait" r:id="rId9"/>
  <headerFooter>
    <oddHeader>&amp;C&amp;"Calibri"&amp;10&amp;K000000 IN-CONFIDENCE&amp;1#_x000D_</oddHead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K61"/>
  <sheetViews>
    <sheetView zoomScaleNormal="100" workbookViewId="0">
      <selection activeCell="B8" sqref="B8:F8"/>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80" t="s">
        <v>51</v>
      </c>
      <c r="B1" s="180"/>
      <c r="C1" s="180"/>
      <c r="D1" s="180"/>
      <c r="E1" s="180"/>
      <c r="F1" s="180"/>
      <c r="G1" s="46"/>
      <c r="H1" s="46"/>
      <c r="I1" s="46"/>
      <c r="J1" s="46"/>
      <c r="K1" s="46"/>
    </row>
    <row r="2" spans="1:11" ht="21" customHeight="1" x14ac:dyDescent="0.25">
      <c r="A2" s="4" t="s">
        <v>52</v>
      </c>
      <c r="B2" s="181" t="s">
        <v>173</v>
      </c>
      <c r="C2" s="181"/>
      <c r="D2" s="181"/>
      <c r="E2" s="181"/>
      <c r="F2" s="181"/>
      <c r="G2" s="46"/>
      <c r="H2" s="46"/>
      <c r="I2" s="46"/>
      <c r="J2" s="46"/>
      <c r="K2" s="46"/>
    </row>
    <row r="3" spans="1:11" ht="21" customHeight="1" x14ac:dyDescent="0.25">
      <c r="A3" s="4" t="s">
        <v>53</v>
      </c>
      <c r="B3" s="181" t="s">
        <v>171</v>
      </c>
      <c r="C3" s="181"/>
      <c r="D3" s="181"/>
      <c r="E3" s="181"/>
      <c r="F3" s="181"/>
      <c r="G3" s="46"/>
      <c r="H3" s="46"/>
      <c r="I3" s="46"/>
      <c r="J3" s="46"/>
      <c r="K3" s="46"/>
    </row>
    <row r="4" spans="1:11" ht="21" customHeight="1" x14ac:dyDescent="0.25">
      <c r="A4" s="4" t="s">
        <v>54</v>
      </c>
      <c r="B4" s="182">
        <v>45108</v>
      </c>
      <c r="C4" s="182"/>
      <c r="D4" s="182"/>
      <c r="E4" s="182"/>
      <c r="F4" s="182"/>
      <c r="G4" s="46"/>
      <c r="H4" s="46"/>
      <c r="I4" s="46"/>
      <c r="J4" s="46"/>
      <c r="K4" s="46"/>
    </row>
    <row r="5" spans="1:11" ht="21" customHeight="1" x14ac:dyDescent="0.25">
      <c r="A5" s="4" t="s">
        <v>55</v>
      </c>
      <c r="B5" s="182">
        <v>45473</v>
      </c>
      <c r="C5" s="182"/>
      <c r="D5" s="182"/>
      <c r="E5" s="182"/>
      <c r="F5" s="182"/>
      <c r="G5" s="46"/>
      <c r="H5" s="46"/>
      <c r="I5" s="46"/>
      <c r="J5" s="46"/>
      <c r="K5" s="46"/>
    </row>
    <row r="6" spans="1:11" ht="21" customHeight="1" x14ac:dyDescent="0.25">
      <c r="A6" s="4" t="s">
        <v>56</v>
      </c>
      <c r="B6" s="179" t="str">
        <f>IF(AND(Travel!B7&lt;&gt;A30,Hospitality!B7&lt;&gt;A30,'All other expenses'!B7&lt;&gt;A30,'Gifts and benefits'!B7&lt;&gt;A30),A31,IF(AND(Travel!B7=A30,Hospitality!B7=A30,'All other expenses'!B7=A30,'Gifts and benefits'!B7=A30),A33,A32))</f>
        <v>Data and totals checked on all sheets</v>
      </c>
      <c r="C6" s="179"/>
      <c r="D6" s="179"/>
      <c r="E6" s="179"/>
      <c r="F6" s="179"/>
      <c r="G6" s="34"/>
      <c r="H6" s="46"/>
      <c r="I6" s="46"/>
      <c r="J6" s="46"/>
      <c r="K6" s="46"/>
    </row>
    <row r="7" spans="1:11" ht="21" customHeight="1" x14ac:dyDescent="0.25">
      <c r="A7" s="4" t="s">
        <v>57</v>
      </c>
      <c r="B7" s="178" t="s">
        <v>89</v>
      </c>
      <c r="C7" s="178"/>
      <c r="D7" s="178"/>
      <c r="E7" s="178"/>
      <c r="F7" s="178"/>
      <c r="G7" s="34"/>
      <c r="H7" s="46"/>
      <c r="I7" s="46"/>
      <c r="J7" s="46"/>
      <c r="K7" s="46"/>
    </row>
    <row r="8" spans="1:11" ht="21" customHeight="1" x14ac:dyDescent="0.25">
      <c r="A8" s="4" t="s">
        <v>59</v>
      </c>
      <c r="B8" s="178" t="s">
        <v>179</v>
      </c>
      <c r="C8" s="178"/>
      <c r="D8" s="178"/>
      <c r="E8" s="178"/>
      <c r="F8" s="178"/>
      <c r="G8" s="34"/>
      <c r="H8" s="46"/>
      <c r="I8" s="46"/>
      <c r="J8" s="46"/>
      <c r="K8" s="46"/>
    </row>
    <row r="9" spans="1:11" ht="66.75" customHeight="1" x14ac:dyDescent="0.25">
      <c r="A9" s="177" t="s">
        <v>60</v>
      </c>
      <c r="B9" s="177"/>
      <c r="C9" s="177"/>
      <c r="D9" s="177"/>
      <c r="E9" s="177"/>
      <c r="F9" s="177"/>
      <c r="G9" s="34"/>
      <c r="H9" s="46"/>
      <c r="I9" s="46"/>
      <c r="J9" s="46"/>
      <c r="K9" s="46"/>
    </row>
    <row r="10" spans="1:11" s="129" customFormat="1" ht="36" customHeight="1" x14ac:dyDescent="0.3">
      <c r="A10" s="123" t="s">
        <v>61</v>
      </c>
      <c r="B10" s="124" t="s">
        <v>62</v>
      </c>
      <c r="C10" s="124" t="s">
        <v>63</v>
      </c>
      <c r="D10" s="125"/>
      <c r="E10" s="126" t="s">
        <v>29</v>
      </c>
      <c r="F10" s="127" t="s">
        <v>64</v>
      </c>
      <c r="G10" s="128"/>
      <c r="H10" s="128"/>
      <c r="I10" s="128"/>
      <c r="J10" s="128"/>
      <c r="K10" s="128"/>
    </row>
    <row r="11" spans="1:11" ht="27.75" customHeight="1" x14ac:dyDescent="0.35">
      <c r="A11" s="10" t="s">
        <v>65</v>
      </c>
      <c r="B11" s="92">
        <f>B15+B16+B17</f>
        <v>14669.214869565212</v>
      </c>
      <c r="C11" s="100" t="str">
        <f>IF(Travel!B6="",A34,Travel!B6)</f>
        <v>Figures exclude GST</v>
      </c>
      <c r="D11" s="8"/>
      <c r="E11" s="10" t="s">
        <v>66</v>
      </c>
      <c r="F11" s="54">
        <f>'Gifts and benefits'!C25</f>
        <v>1</v>
      </c>
      <c r="G11" s="47"/>
      <c r="H11" s="47"/>
      <c r="I11" s="47"/>
      <c r="J11" s="47"/>
      <c r="K11" s="47"/>
    </row>
    <row r="12" spans="1:11" ht="27.75" customHeight="1" x14ac:dyDescent="0.35">
      <c r="A12" s="10" t="s">
        <v>24</v>
      </c>
      <c r="B12" s="92">
        <f>Hospitality!B25</f>
        <v>0</v>
      </c>
      <c r="C12" s="100" t="str">
        <f>IF(Hospitality!B6="",A34,Hospitality!B6)</f>
        <v>Figures exclude GST</v>
      </c>
      <c r="D12" s="8"/>
      <c r="E12" s="10" t="s">
        <v>67</v>
      </c>
      <c r="F12" s="54">
        <f>'Gifts and benefits'!C26</f>
        <v>1</v>
      </c>
      <c r="G12" s="47"/>
      <c r="H12" s="47"/>
      <c r="I12" s="47"/>
      <c r="J12" s="47"/>
      <c r="K12" s="47"/>
    </row>
    <row r="13" spans="1:11" ht="27.75" customHeight="1" x14ac:dyDescent="0.25">
      <c r="A13" s="10" t="s">
        <v>68</v>
      </c>
      <c r="B13" s="92">
        <f>'All other expenses'!B27</f>
        <v>630.54999999999995</v>
      </c>
      <c r="C13" s="100" t="str">
        <f>IF('All other expenses'!B6="",A34,'All other expenses'!B6)</f>
        <v>Figures exclude GST</v>
      </c>
      <c r="D13" s="8"/>
      <c r="E13" s="10" t="s">
        <v>69</v>
      </c>
      <c r="F13" s="54">
        <f>'Gifts and benefits'!C27</f>
        <v>0</v>
      </c>
      <c r="G13" s="46"/>
      <c r="H13" s="46"/>
      <c r="I13" s="46"/>
      <c r="J13" s="46"/>
      <c r="K13" s="46"/>
    </row>
    <row r="14" spans="1:11" ht="12.75" customHeight="1" x14ac:dyDescent="0.25">
      <c r="A14" s="9"/>
      <c r="B14" s="93"/>
      <c r="C14" s="101"/>
      <c r="D14" s="55"/>
      <c r="E14" s="8"/>
      <c r="F14" s="56"/>
      <c r="G14" s="26"/>
      <c r="H14" s="26"/>
      <c r="I14" s="26"/>
      <c r="J14" s="26"/>
      <c r="K14" s="26"/>
    </row>
    <row r="15" spans="1:11" ht="27.75" customHeight="1" x14ac:dyDescent="0.25">
      <c r="A15" s="11" t="s">
        <v>70</v>
      </c>
      <c r="B15" s="94">
        <f>Travel!B17</f>
        <v>0</v>
      </c>
      <c r="C15" s="102" t="str">
        <f>C11</f>
        <v>Figures exclude GST</v>
      </c>
      <c r="D15" s="8"/>
      <c r="E15" s="8"/>
      <c r="F15" s="56"/>
      <c r="G15" s="46"/>
      <c r="H15" s="46"/>
      <c r="I15" s="46"/>
      <c r="J15" s="46"/>
      <c r="K15" s="46"/>
    </row>
    <row r="16" spans="1:11" ht="27.75" customHeight="1" x14ac:dyDescent="0.25">
      <c r="A16" s="11" t="s">
        <v>71</v>
      </c>
      <c r="B16" s="94">
        <f>Travel!B126</f>
        <v>14224.941869565213</v>
      </c>
      <c r="C16" s="102" t="str">
        <f>C11</f>
        <v>Figures exclude GST</v>
      </c>
      <c r="D16" s="57"/>
      <c r="E16" s="8"/>
      <c r="F16" s="58"/>
      <c r="G16" s="46"/>
      <c r="H16" s="46"/>
      <c r="I16" s="46"/>
      <c r="J16" s="46"/>
      <c r="K16" s="46"/>
    </row>
    <row r="17" spans="1:11" ht="27.75" customHeight="1" x14ac:dyDescent="0.25">
      <c r="A17" s="11" t="s">
        <v>72</v>
      </c>
      <c r="B17" s="94">
        <f>Travel!B149</f>
        <v>444.27300000000002</v>
      </c>
      <c r="C17" s="102" t="str">
        <f>C11</f>
        <v>Figures exclude GST</v>
      </c>
      <c r="D17" s="8"/>
      <c r="E17" s="8"/>
      <c r="F17" s="58"/>
      <c r="G17" s="46"/>
      <c r="H17" s="46"/>
      <c r="I17" s="46"/>
      <c r="J17" s="46"/>
      <c r="K17" s="46"/>
    </row>
    <row r="18" spans="1:11" ht="27.75" customHeight="1" x14ac:dyDescent="0.3">
      <c r="A18" s="27"/>
      <c r="B18" s="22"/>
      <c r="C18" s="27"/>
      <c r="D18" s="7"/>
      <c r="E18" s="7"/>
      <c r="F18" s="59"/>
      <c r="G18" s="60"/>
      <c r="H18" s="60"/>
      <c r="I18" s="60"/>
      <c r="J18" s="60"/>
      <c r="K18" s="60"/>
    </row>
    <row r="19" spans="1:11" ht="13" x14ac:dyDescent="0.3">
      <c r="A19" s="51" t="s">
        <v>73</v>
      </c>
      <c r="B19" s="25"/>
      <c r="C19" s="26"/>
      <c r="D19" s="27"/>
      <c r="E19" s="27"/>
      <c r="F19" s="27"/>
      <c r="G19" s="27"/>
      <c r="H19" s="27"/>
      <c r="I19" s="27"/>
      <c r="J19" s="27"/>
      <c r="K19" s="27"/>
    </row>
    <row r="20" spans="1:11" x14ac:dyDescent="0.25">
      <c r="A20" s="23" t="s">
        <v>74</v>
      </c>
      <c r="B20" s="52"/>
      <c r="C20" s="52"/>
      <c r="D20" s="26"/>
      <c r="E20" s="26"/>
      <c r="F20" s="26"/>
      <c r="G20" s="27"/>
      <c r="H20" s="27"/>
      <c r="I20" s="27"/>
      <c r="J20" s="27"/>
      <c r="K20" s="27"/>
    </row>
    <row r="21" spans="1:11" ht="12.65" customHeight="1" x14ac:dyDescent="0.25">
      <c r="A21" s="23" t="s">
        <v>75</v>
      </c>
      <c r="B21" s="52"/>
      <c r="C21" s="52"/>
      <c r="D21" s="20"/>
      <c r="E21" s="27"/>
      <c r="F21" s="27"/>
      <c r="G21" s="27"/>
      <c r="H21" s="27"/>
      <c r="I21" s="27"/>
      <c r="J21" s="27"/>
      <c r="K21" s="27"/>
    </row>
    <row r="22" spans="1:11" ht="12.65" customHeight="1" x14ac:dyDescent="0.25">
      <c r="A22" s="23" t="s">
        <v>76</v>
      </c>
      <c r="B22" s="52"/>
      <c r="C22" s="52"/>
      <c r="D22" s="20"/>
      <c r="E22" s="27"/>
      <c r="F22" s="27"/>
      <c r="G22" s="27"/>
      <c r="H22" s="27"/>
      <c r="I22" s="27"/>
      <c r="J22" s="27"/>
      <c r="K22" s="27"/>
    </row>
    <row r="23" spans="1:11" ht="12.65" customHeight="1" x14ac:dyDescent="0.25">
      <c r="A23" s="23" t="s">
        <v>77</v>
      </c>
      <c r="B23" s="52"/>
      <c r="C23" s="52"/>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7" t="s">
        <v>58</v>
      </c>
      <c r="B36" s="96"/>
      <c r="C36" s="96"/>
      <c r="D36" s="96"/>
      <c r="E36" s="96"/>
      <c r="F36" s="96"/>
      <c r="G36" s="46"/>
      <c r="H36" s="46"/>
      <c r="I36" s="46"/>
      <c r="J36" s="46"/>
      <c r="K36" s="46"/>
    </row>
    <row r="37" spans="1:11" hidden="1" x14ac:dyDescent="0.25">
      <c r="A37" s="97" t="s">
        <v>89</v>
      </c>
      <c r="B37" s="96"/>
      <c r="C37" s="96"/>
      <c r="D37" s="96"/>
      <c r="E37" s="96"/>
      <c r="F37" s="96"/>
      <c r="G37" s="46"/>
      <c r="H37" s="46"/>
      <c r="I37" s="46"/>
      <c r="J37" s="46"/>
      <c r="K37" s="46"/>
    </row>
    <row r="38" spans="1:11" hidden="1" x14ac:dyDescent="0.25">
      <c r="A38" s="97" t="s">
        <v>168</v>
      </c>
      <c r="B38" s="96"/>
      <c r="C38" s="96"/>
      <c r="D38" s="96"/>
      <c r="E38" s="96"/>
      <c r="F38" s="96"/>
      <c r="G38" s="46"/>
      <c r="H38" s="46"/>
      <c r="I38" s="46"/>
      <c r="J38" s="46"/>
      <c r="K38" s="46"/>
    </row>
    <row r="39" spans="1:11" hidden="1" x14ac:dyDescent="0.25">
      <c r="A39" s="61" t="s">
        <v>90</v>
      </c>
      <c r="B39" s="5"/>
      <c r="C39" s="5"/>
      <c r="D39" s="5"/>
      <c r="E39" s="5"/>
      <c r="F39" s="5"/>
      <c r="G39" s="46"/>
      <c r="H39" s="46"/>
      <c r="I39" s="46"/>
      <c r="J39" s="46"/>
      <c r="K39" s="46"/>
    </row>
    <row r="40" spans="1:11" hidden="1" x14ac:dyDescent="0.25">
      <c r="A40" s="62" t="s">
        <v>91</v>
      </c>
      <c r="B40" s="5"/>
      <c r="C40" s="5"/>
      <c r="D40" s="5"/>
      <c r="E40" s="5"/>
      <c r="F40" s="5"/>
      <c r="G40" s="46"/>
      <c r="H40" s="46"/>
      <c r="I40" s="46"/>
      <c r="J40" s="46"/>
      <c r="K40" s="46"/>
    </row>
    <row r="41" spans="1:11" hidden="1" x14ac:dyDescent="0.25">
      <c r="A41" s="62" t="s">
        <v>92</v>
      </c>
      <c r="B41" s="5"/>
      <c r="C41" s="5"/>
      <c r="D41" s="5"/>
      <c r="E41" s="5"/>
      <c r="F41" s="5"/>
      <c r="G41" s="46"/>
      <c r="H41" s="46"/>
      <c r="I41" s="46"/>
      <c r="J41" s="46"/>
      <c r="K41" s="46"/>
    </row>
    <row r="42" spans="1:11" hidden="1" x14ac:dyDescent="0.25">
      <c r="A42" s="62" t="s">
        <v>93</v>
      </c>
      <c r="B42" s="5"/>
      <c r="C42" s="5"/>
      <c r="D42" s="5"/>
      <c r="E42" s="5"/>
      <c r="F42" s="5"/>
      <c r="G42" s="46"/>
      <c r="H42" s="46"/>
      <c r="I42" s="46"/>
      <c r="J42" s="46"/>
      <c r="K42" s="46"/>
    </row>
    <row r="43" spans="1:11" hidden="1" x14ac:dyDescent="0.25">
      <c r="A43" s="62" t="s">
        <v>94</v>
      </c>
      <c r="B43" s="5"/>
      <c r="C43" s="5"/>
      <c r="D43" s="5"/>
      <c r="E43" s="5"/>
      <c r="F43" s="5"/>
      <c r="G43" s="46"/>
      <c r="H43" s="46"/>
      <c r="I43" s="46"/>
      <c r="J43" s="46"/>
      <c r="K43" s="46"/>
    </row>
    <row r="44" spans="1:11" hidden="1" x14ac:dyDescent="0.25">
      <c r="A44" s="62" t="s">
        <v>95</v>
      </c>
      <c r="B44" s="5"/>
      <c r="C44" s="5"/>
      <c r="D44" s="5"/>
      <c r="E44" s="5"/>
      <c r="F44" s="5"/>
      <c r="G44" s="46"/>
      <c r="H44" s="46"/>
      <c r="I44" s="46"/>
      <c r="J44" s="46"/>
      <c r="K44" s="46"/>
    </row>
    <row r="45" spans="1:11" hidden="1" x14ac:dyDescent="0.25">
      <c r="A45" s="98" t="s">
        <v>96</v>
      </c>
      <c r="B45" s="96"/>
      <c r="C45" s="96"/>
      <c r="D45" s="96"/>
      <c r="E45" s="96"/>
      <c r="F45" s="96"/>
      <c r="G45" s="46"/>
      <c r="H45" s="46"/>
      <c r="I45" s="46"/>
      <c r="J45" s="46"/>
      <c r="K45" s="46"/>
    </row>
    <row r="46" spans="1:11" hidden="1" x14ac:dyDescent="0.25">
      <c r="A46" s="96" t="s">
        <v>97</v>
      </c>
      <c r="B46" s="96"/>
      <c r="C46" s="96"/>
      <c r="D46" s="96"/>
      <c r="E46" s="96"/>
      <c r="F46" s="96"/>
      <c r="G46" s="46"/>
      <c r="H46" s="46"/>
      <c r="I46" s="46"/>
      <c r="J46" s="46"/>
      <c r="K46" s="46"/>
    </row>
    <row r="47" spans="1:11" hidden="1" x14ac:dyDescent="0.25">
      <c r="A47" s="63">
        <v>-20000</v>
      </c>
      <c r="B47" s="5"/>
      <c r="C47" s="5"/>
      <c r="D47" s="5"/>
      <c r="E47" s="5"/>
      <c r="F47" s="5"/>
      <c r="G47" s="46"/>
      <c r="H47" s="46"/>
      <c r="I47" s="46"/>
      <c r="J47" s="46"/>
      <c r="K47" s="46"/>
    </row>
    <row r="48" spans="1:11" ht="25" hidden="1" x14ac:dyDescent="0.25">
      <c r="A48" s="117" t="s">
        <v>98</v>
      </c>
      <c r="B48" s="96"/>
      <c r="C48" s="96"/>
      <c r="D48" s="96"/>
      <c r="E48" s="96"/>
      <c r="F48" s="96"/>
      <c r="G48" s="46"/>
      <c r="H48" s="46"/>
      <c r="I48" s="46"/>
      <c r="J48" s="46"/>
      <c r="K48" s="46"/>
    </row>
    <row r="49" spans="1:11" ht="25" hidden="1" x14ac:dyDescent="0.25">
      <c r="A49" s="117" t="s">
        <v>99</v>
      </c>
      <c r="B49" s="96"/>
      <c r="C49" s="96"/>
      <c r="D49" s="96"/>
      <c r="E49" s="96"/>
      <c r="F49" s="96"/>
      <c r="G49" s="46"/>
      <c r="H49" s="46"/>
      <c r="I49" s="46"/>
      <c r="J49" s="46"/>
      <c r="K49" s="46"/>
    </row>
    <row r="50" spans="1:11" ht="25" hidden="1" x14ac:dyDescent="0.25">
      <c r="A50" s="118" t="s">
        <v>100</v>
      </c>
      <c r="B50" s="5"/>
      <c r="C50" s="5"/>
      <c r="D50" s="5"/>
      <c r="E50" s="5"/>
      <c r="F50" s="5"/>
      <c r="G50" s="46"/>
      <c r="H50" s="46"/>
      <c r="I50" s="46"/>
      <c r="J50" s="46"/>
      <c r="K50" s="46"/>
    </row>
    <row r="51" spans="1:11" ht="25" hidden="1" x14ac:dyDescent="0.25">
      <c r="A51" s="118" t="s">
        <v>101</v>
      </c>
      <c r="B51" s="5"/>
      <c r="C51" s="5"/>
      <c r="D51" s="5"/>
      <c r="E51" s="5"/>
      <c r="F51" s="5"/>
      <c r="G51" s="46"/>
      <c r="H51" s="46"/>
      <c r="I51" s="46"/>
      <c r="J51" s="46"/>
      <c r="K51" s="46"/>
    </row>
    <row r="52" spans="1:11" ht="37.5" hidden="1" x14ac:dyDescent="0.3">
      <c r="A52" s="118" t="s">
        <v>102</v>
      </c>
      <c r="B52" s="108"/>
      <c r="C52" s="108"/>
      <c r="D52" s="116"/>
      <c r="E52" s="64"/>
      <c r="F52" s="64"/>
      <c r="G52" s="46"/>
      <c r="H52" s="46"/>
      <c r="I52" s="46"/>
      <c r="J52" s="46"/>
      <c r="K52" s="46"/>
    </row>
    <row r="53" spans="1:11" ht="13" hidden="1" x14ac:dyDescent="0.3">
      <c r="A53" s="113" t="s">
        <v>103</v>
      </c>
      <c r="B53" s="114"/>
      <c r="C53" s="114"/>
      <c r="D53" s="107"/>
      <c r="E53" s="65"/>
      <c r="F53" s="65" t="b">
        <v>1</v>
      </c>
      <c r="G53" s="46"/>
      <c r="H53" s="46"/>
      <c r="I53" s="46"/>
      <c r="J53" s="46"/>
      <c r="K53" s="46"/>
    </row>
    <row r="54" spans="1:11" ht="13" hidden="1" x14ac:dyDescent="0.3">
      <c r="A54" s="115" t="s">
        <v>104</v>
      </c>
      <c r="B54" s="113"/>
      <c r="C54" s="113"/>
      <c r="D54" s="113"/>
      <c r="E54" s="65"/>
      <c r="F54" s="65" t="b">
        <v>0</v>
      </c>
      <c r="G54" s="46"/>
      <c r="H54" s="46"/>
      <c r="I54" s="46"/>
      <c r="J54" s="46"/>
      <c r="K54" s="46"/>
    </row>
    <row r="55" spans="1:11" ht="13" hidden="1" x14ac:dyDescent="0.25">
      <c r="A55" s="119"/>
      <c r="B55" s="109">
        <f>COUNT(Travel!B12:B16)</f>
        <v>0</v>
      </c>
      <c r="C55" s="109"/>
      <c r="D55" s="109">
        <f>COUNTIF(Travel!D12:D16,"*")</f>
        <v>0</v>
      </c>
      <c r="E55" s="110"/>
      <c r="F55" s="110" t="b">
        <f>MIN(B55,D55)=MAX(B55,D55)</f>
        <v>1</v>
      </c>
      <c r="G55" s="46"/>
      <c r="H55" s="46"/>
      <c r="I55" s="46"/>
      <c r="J55" s="46"/>
      <c r="K55" s="46"/>
    </row>
    <row r="56" spans="1:11" ht="13" hidden="1" x14ac:dyDescent="0.25">
      <c r="A56" s="119" t="s">
        <v>105</v>
      </c>
      <c r="B56" s="109">
        <f>COUNT(Travel!B21:B125)</f>
        <v>74</v>
      </c>
      <c r="C56" s="109"/>
      <c r="D56" s="109">
        <f>COUNTIF(Travel!D21:D125,"*")</f>
        <v>74</v>
      </c>
      <c r="E56" s="110"/>
      <c r="F56" s="110" t="b">
        <f>MIN(B56,D56)=MAX(B56,D56)</f>
        <v>1</v>
      </c>
    </row>
    <row r="57" spans="1:11" ht="13" hidden="1" x14ac:dyDescent="0.3">
      <c r="A57" s="120"/>
      <c r="B57" s="109">
        <f>COUNT(Travel!B130:B148)</f>
        <v>17</v>
      </c>
      <c r="C57" s="109"/>
      <c r="D57" s="109">
        <f>COUNTIF(Travel!D130:D148,"*")</f>
        <v>17</v>
      </c>
      <c r="E57" s="110"/>
      <c r="F57" s="110" t="b">
        <f>MIN(B57,D57)=MAX(B57,D57)</f>
        <v>1</v>
      </c>
    </row>
    <row r="58" spans="1:11" ht="13" hidden="1" x14ac:dyDescent="0.3">
      <c r="A58" s="121" t="s">
        <v>106</v>
      </c>
      <c r="B58" s="111">
        <f>COUNT(Hospitality!B11:B24)</f>
        <v>0</v>
      </c>
      <c r="C58" s="111"/>
      <c r="D58" s="111">
        <f>COUNTIF(Hospitality!D11:D24,"*")</f>
        <v>0</v>
      </c>
      <c r="E58" s="112"/>
      <c r="F58" s="112" t="b">
        <f>MIN(B58,D58)=MAX(B58,D58)</f>
        <v>1</v>
      </c>
    </row>
    <row r="59" spans="1:11" ht="13" hidden="1" x14ac:dyDescent="0.3">
      <c r="A59" s="122" t="s">
        <v>107</v>
      </c>
      <c r="B59" s="110">
        <f>COUNT('All other expenses'!B11:B26)</f>
        <v>12</v>
      </c>
      <c r="C59" s="110"/>
      <c r="D59" s="110">
        <f>COUNTIF('All other expenses'!D11:D26,"*")</f>
        <v>12</v>
      </c>
      <c r="E59" s="110"/>
      <c r="F59" s="110" t="b">
        <f>MIN(B59,D59)=MAX(B59,D59)</f>
        <v>1</v>
      </c>
    </row>
    <row r="60" spans="1:11" ht="13" hidden="1" x14ac:dyDescent="0.3">
      <c r="A60" s="121" t="s">
        <v>108</v>
      </c>
      <c r="B60" s="111">
        <f>COUNTIF('Gifts and benefits'!B11:B24,"*")</f>
        <v>1</v>
      </c>
      <c r="C60" s="111">
        <f>COUNTIF('Gifts and benefits'!C11:C24,"*")</f>
        <v>1</v>
      </c>
      <c r="D60" s="111"/>
      <c r="E60" s="111">
        <f>COUNTA('Gifts and benefits'!E11:E24)</f>
        <v>1</v>
      </c>
      <c r="F60" s="112"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Header>&amp;C&amp;"Calibri"&amp;10&amp;K000000 IN-CONFIDENCE&amp;1#_x000D_</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A1:F432"/>
  <sheetViews>
    <sheetView tabSelected="1" topLeftCell="A5" zoomScaleNormal="100" workbookViewId="0">
      <selection activeCell="A20" sqref="A20"/>
    </sheetView>
  </sheetViews>
  <sheetFormatPr defaultColWidth="9.1796875"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15.81640625" style="16" customWidth="1"/>
    <col min="7" max="13" width="9.1796875" style="16" customWidth="1"/>
    <col min="14" max="16383" width="9.1796875" style="16"/>
    <col min="16384" max="16384" width="32.1796875" style="16" customWidth="1"/>
  </cols>
  <sheetData>
    <row r="1" spans="1:6" ht="26.25" customHeight="1" x14ac:dyDescent="0.25">
      <c r="A1" s="180" t="s">
        <v>109</v>
      </c>
      <c r="B1" s="180"/>
      <c r="C1" s="180"/>
      <c r="D1" s="180"/>
      <c r="E1" s="180"/>
      <c r="F1" s="46"/>
    </row>
    <row r="2" spans="1:6" ht="21" customHeight="1" x14ac:dyDescent="0.25">
      <c r="A2" s="4" t="s">
        <v>52</v>
      </c>
      <c r="B2" s="186" t="str">
        <f>'Summary and sign-off'!B2:F2</f>
        <v>Ministry of Social Developmnet</v>
      </c>
      <c r="C2" s="186"/>
      <c r="D2" s="186"/>
      <c r="E2" s="186"/>
      <c r="F2" s="46"/>
    </row>
    <row r="3" spans="1:6" ht="21" customHeight="1" x14ac:dyDescent="0.25">
      <c r="A3" s="4" t="s">
        <v>110</v>
      </c>
      <c r="B3" s="186" t="str">
        <f>'Summary and sign-off'!B3:F3</f>
        <v>Debbie Power</v>
      </c>
      <c r="C3" s="186"/>
      <c r="D3" s="186"/>
      <c r="E3" s="186"/>
      <c r="F3" s="46"/>
    </row>
    <row r="4" spans="1:6" ht="21" customHeight="1" x14ac:dyDescent="0.25">
      <c r="A4" s="4" t="s">
        <v>111</v>
      </c>
      <c r="B4" s="183">
        <f>'[1]Summary and sign-off'!B4:F4</f>
        <v>45108</v>
      </c>
      <c r="C4" s="183"/>
      <c r="D4" s="183"/>
      <c r="E4" s="183"/>
      <c r="F4" s="46"/>
    </row>
    <row r="5" spans="1:6" ht="21" customHeight="1" x14ac:dyDescent="0.25">
      <c r="A5" s="4" t="s">
        <v>112</v>
      </c>
      <c r="B5" s="183">
        <f>'[1]Summary and sign-off'!B5:F5</f>
        <v>45473</v>
      </c>
      <c r="C5" s="183"/>
      <c r="D5" s="183"/>
      <c r="E5" s="183"/>
      <c r="F5" s="46"/>
    </row>
    <row r="6" spans="1:6" ht="21" customHeight="1" x14ac:dyDescent="0.25">
      <c r="A6" s="4" t="s">
        <v>113</v>
      </c>
      <c r="B6" s="178" t="s">
        <v>81</v>
      </c>
      <c r="C6" s="178"/>
      <c r="D6" s="178"/>
      <c r="E6" s="178"/>
      <c r="F6" s="46"/>
    </row>
    <row r="7" spans="1:6" ht="21" customHeight="1" x14ac:dyDescent="0.25">
      <c r="A7" s="4" t="s">
        <v>56</v>
      </c>
      <c r="B7" s="178" t="s">
        <v>83</v>
      </c>
      <c r="C7" s="178"/>
      <c r="D7" s="178"/>
      <c r="E7" s="178"/>
      <c r="F7" s="46"/>
    </row>
    <row r="8" spans="1:6" ht="36" customHeight="1" x14ac:dyDescent="0.3">
      <c r="A8" s="187" t="s">
        <v>114</v>
      </c>
      <c r="B8" s="188"/>
      <c r="C8" s="188"/>
      <c r="D8" s="188"/>
      <c r="E8" s="188"/>
      <c r="F8" s="22"/>
    </row>
    <row r="9" spans="1:6" ht="36" customHeight="1" x14ac:dyDescent="0.3">
      <c r="A9" s="189" t="s">
        <v>115</v>
      </c>
      <c r="B9" s="190"/>
      <c r="C9" s="190"/>
      <c r="D9" s="190"/>
      <c r="E9" s="190"/>
      <c r="F9" s="22"/>
    </row>
    <row r="10" spans="1:6" ht="24.75" customHeight="1" x14ac:dyDescent="0.35">
      <c r="A10" s="185" t="s">
        <v>116</v>
      </c>
      <c r="B10" s="191"/>
      <c r="C10" s="185"/>
      <c r="D10" s="185"/>
      <c r="E10" s="185"/>
      <c r="F10" s="47"/>
    </row>
    <row r="11" spans="1:6" ht="27" customHeight="1" x14ac:dyDescent="0.25">
      <c r="A11" s="35" t="s">
        <v>117</v>
      </c>
      <c r="B11" s="35" t="s">
        <v>118</v>
      </c>
      <c r="C11" s="35" t="s">
        <v>119</v>
      </c>
      <c r="D11" s="35" t="s">
        <v>120</v>
      </c>
      <c r="E11" s="35" t="s">
        <v>121</v>
      </c>
      <c r="F11" s="48"/>
    </row>
    <row r="12" spans="1:6" s="85" customFormat="1" ht="2.25" customHeight="1" x14ac:dyDescent="0.25">
      <c r="A12" s="131"/>
      <c r="B12" s="132"/>
      <c r="C12" s="133"/>
      <c r="D12" s="133"/>
      <c r="E12" s="134"/>
      <c r="F12" s="1"/>
    </row>
    <row r="13" spans="1:6" s="85" customFormat="1" x14ac:dyDescent="0.25">
      <c r="A13" s="154"/>
      <c r="B13" s="155"/>
      <c r="C13" s="154"/>
      <c r="D13" s="156"/>
      <c r="E13" s="157"/>
      <c r="F13" s="1"/>
    </row>
    <row r="14" spans="1:6" s="85" customFormat="1" x14ac:dyDescent="0.25">
      <c r="A14" s="154"/>
      <c r="B14" s="155"/>
      <c r="C14" s="154"/>
      <c r="D14" s="156"/>
      <c r="E14" s="157"/>
      <c r="F14" s="1"/>
    </row>
    <row r="15" spans="1:6" s="85" customFormat="1" x14ac:dyDescent="0.25">
      <c r="A15" s="170"/>
      <c r="B15" s="155"/>
      <c r="C15" s="154"/>
      <c r="D15" s="156"/>
      <c r="E15" s="157"/>
      <c r="F15" s="1"/>
    </row>
    <row r="16" spans="1:6" s="85" customFormat="1" hidden="1" x14ac:dyDescent="0.25">
      <c r="A16" s="141"/>
      <c r="B16" s="142"/>
      <c r="C16" s="143"/>
      <c r="D16" s="143"/>
      <c r="E16" s="144"/>
      <c r="F16" s="1"/>
    </row>
    <row r="17" spans="1:6" ht="19.5" customHeight="1" x14ac:dyDescent="0.25">
      <c r="A17" s="105" t="s">
        <v>122</v>
      </c>
      <c r="B17" s="106">
        <f>SUM(B12:B16)</f>
        <v>0</v>
      </c>
      <c r="C17" s="165" t="str">
        <f>IF(SUBTOTAL(3,B12:B16)=SUBTOTAL(103,B12:B16),'Summary and sign-off'!$A$48,'Summary and sign-off'!$A$49)</f>
        <v>Check - there are no hidden rows with data</v>
      </c>
      <c r="D17" s="184" t="str">
        <f>IF('Summary and sign-off'!F55='Summary and sign-off'!F54,'Summary and sign-off'!A51,'Summary and sign-off'!A50)</f>
        <v>Check - each entry provides sufficient information</v>
      </c>
      <c r="E17" s="184"/>
      <c r="F17" s="1"/>
    </row>
    <row r="18" spans="1:6" ht="10.5" customHeight="1" x14ac:dyDescent="0.3">
      <c r="A18" s="27"/>
      <c r="B18" s="22"/>
      <c r="C18" s="27"/>
      <c r="D18" s="27"/>
      <c r="E18" s="27"/>
      <c r="F18" s="1"/>
    </row>
    <row r="19" spans="1:6" ht="24.75" customHeight="1" x14ac:dyDescent="0.25">
      <c r="A19" s="185" t="s">
        <v>123</v>
      </c>
      <c r="B19" s="185"/>
      <c r="C19" s="185"/>
      <c r="D19" s="185"/>
      <c r="E19" s="185"/>
      <c r="F19" s="1"/>
    </row>
    <row r="20" spans="1:6" ht="27" customHeight="1" x14ac:dyDescent="0.25">
      <c r="A20" s="35" t="s">
        <v>117</v>
      </c>
      <c r="B20" s="35" t="s">
        <v>62</v>
      </c>
      <c r="C20" s="35" t="s">
        <v>124</v>
      </c>
      <c r="D20" s="35" t="s">
        <v>120</v>
      </c>
      <c r="E20" s="35" t="s">
        <v>121</v>
      </c>
      <c r="F20" s="1"/>
    </row>
    <row r="21" spans="1:6" s="85" customFormat="1" ht="3" customHeight="1" x14ac:dyDescent="0.25">
      <c r="A21" s="131"/>
      <c r="B21" s="132"/>
      <c r="C21" s="133"/>
      <c r="D21" s="133"/>
      <c r="E21" s="134"/>
      <c r="F21" s="1"/>
    </row>
    <row r="22" spans="1:6" s="85" customFormat="1" ht="13.5" customHeight="1" x14ac:dyDescent="0.25">
      <c r="A22" s="154"/>
      <c r="B22" s="155"/>
      <c r="C22" s="159"/>
      <c r="D22" s="159"/>
      <c r="E22" s="157"/>
      <c r="F22" s="166"/>
    </row>
    <row r="23" spans="1:6" s="85" customFormat="1" ht="12.75" customHeight="1" x14ac:dyDescent="0.25">
      <c r="A23" s="154">
        <v>45106</v>
      </c>
      <c r="B23" s="155">
        <v>55.187000000000005</v>
      </c>
      <c r="C23" s="159" t="s">
        <v>181</v>
      </c>
      <c r="D23" s="159" t="s">
        <v>172</v>
      </c>
      <c r="E23" s="157"/>
      <c r="F23" s="166"/>
    </row>
    <row r="24" spans="1:6" s="85" customFormat="1" ht="12.75" customHeight="1" x14ac:dyDescent="0.25">
      <c r="A24" s="154"/>
      <c r="B24" s="155"/>
      <c r="C24" s="159"/>
      <c r="D24" s="159"/>
      <c r="E24" s="157"/>
      <c r="F24" s="166"/>
    </row>
    <row r="25" spans="1:6" ht="12.75" customHeight="1" x14ac:dyDescent="0.25">
      <c r="A25" s="154">
        <v>45127</v>
      </c>
      <c r="B25" s="155">
        <v>802.15000000000009</v>
      </c>
      <c r="C25" s="159" t="s">
        <v>182</v>
      </c>
      <c r="D25" s="159" t="s">
        <v>183</v>
      </c>
      <c r="E25" s="157"/>
      <c r="F25" s="166"/>
    </row>
    <row r="26" spans="1:6" s="85" customFormat="1" ht="12.75" customHeight="1" x14ac:dyDescent="0.25">
      <c r="A26" s="154">
        <v>45127</v>
      </c>
      <c r="B26" s="155">
        <v>207.83</v>
      </c>
      <c r="C26" s="159" t="s">
        <v>182</v>
      </c>
      <c r="D26" s="159" t="s">
        <v>276</v>
      </c>
      <c r="E26" s="157"/>
      <c r="F26" s="166"/>
    </row>
    <row r="27" spans="1:6" s="85" customFormat="1" ht="12.75" customHeight="1" x14ac:dyDescent="0.25">
      <c r="A27" s="154">
        <v>45127</v>
      </c>
      <c r="B27" s="155">
        <v>72.88600000000001</v>
      </c>
      <c r="C27" s="159" t="s">
        <v>182</v>
      </c>
      <c r="D27" s="159" t="s">
        <v>169</v>
      </c>
      <c r="E27" s="157"/>
      <c r="F27" s="166"/>
    </row>
    <row r="28" spans="1:6" s="85" customFormat="1" ht="12.75" customHeight="1" x14ac:dyDescent="0.25">
      <c r="A28" s="154">
        <v>45127</v>
      </c>
      <c r="B28" s="155">
        <v>31.15</v>
      </c>
      <c r="C28" s="159" t="s">
        <v>182</v>
      </c>
      <c r="D28" s="159" t="s">
        <v>180</v>
      </c>
      <c r="E28" s="157"/>
      <c r="F28" s="166"/>
    </row>
    <row r="29" spans="1:6" s="85" customFormat="1" ht="12.75" customHeight="1" x14ac:dyDescent="0.25">
      <c r="A29" s="154">
        <v>45128</v>
      </c>
      <c r="B29" s="155">
        <v>69.343999999999994</v>
      </c>
      <c r="C29" s="159" t="s">
        <v>182</v>
      </c>
      <c r="D29" s="159" t="s">
        <v>184</v>
      </c>
      <c r="E29" s="157"/>
      <c r="F29" s="166"/>
    </row>
    <row r="30" spans="1:6" s="85" customFormat="1" ht="12.75" customHeight="1" x14ac:dyDescent="0.25">
      <c r="A30" s="154"/>
      <c r="B30" s="155"/>
      <c r="C30" s="159"/>
      <c r="D30" s="159"/>
      <c r="E30" s="159"/>
      <c r="F30" s="166"/>
    </row>
    <row r="31" spans="1:6" s="85" customFormat="1" ht="12.75" customHeight="1" x14ac:dyDescent="0.25">
      <c r="A31" s="154">
        <v>45128</v>
      </c>
      <c r="B31" s="155">
        <v>63.514000000000003</v>
      </c>
      <c r="C31" s="159" t="s">
        <v>176</v>
      </c>
      <c r="D31" s="159" t="s">
        <v>185</v>
      </c>
      <c r="E31" s="157"/>
      <c r="F31" s="166"/>
    </row>
    <row r="32" spans="1:6" s="85" customFormat="1" ht="12.75" customHeight="1" x14ac:dyDescent="0.25">
      <c r="A32" s="154"/>
      <c r="B32" s="155"/>
      <c r="C32" s="159"/>
      <c r="D32" s="159"/>
      <c r="E32" s="157"/>
      <c r="F32" s="166"/>
    </row>
    <row r="33" spans="1:6" s="85" customFormat="1" ht="12.75" customHeight="1" x14ac:dyDescent="0.25">
      <c r="A33" s="154">
        <v>45134</v>
      </c>
      <c r="B33" s="155">
        <v>367.61</v>
      </c>
      <c r="C33" s="159" t="s">
        <v>186</v>
      </c>
      <c r="D33" s="159" t="s">
        <v>187</v>
      </c>
      <c r="E33" s="157"/>
      <c r="F33" s="166"/>
    </row>
    <row r="34" spans="1:6" s="85" customFormat="1" ht="12.75" customHeight="1" x14ac:dyDescent="0.25">
      <c r="A34" s="154">
        <v>45134</v>
      </c>
      <c r="B34" s="155">
        <v>207.83</v>
      </c>
      <c r="C34" s="159" t="s">
        <v>186</v>
      </c>
      <c r="D34" s="159" t="s">
        <v>268</v>
      </c>
      <c r="E34" s="157"/>
      <c r="F34" s="166"/>
    </row>
    <row r="35" spans="1:6" s="85" customFormat="1" ht="12.75" customHeight="1" x14ac:dyDescent="0.25">
      <c r="A35" s="154">
        <v>45134</v>
      </c>
      <c r="B35" s="155">
        <v>25.95</v>
      </c>
      <c r="C35" s="159" t="s">
        <v>186</v>
      </c>
      <c r="D35" s="159" t="s">
        <v>180</v>
      </c>
      <c r="E35" s="157"/>
      <c r="F35" s="166"/>
    </row>
    <row r="36" spans="1:6" s="85" customFormat="1" ht="12.75" customHeight="1" x14ac:dyDescent="0.25">
      <c r="A36" s="154"/>
      <c r="B36" s="155"/>
      <c r="C36" s="159"/>
      <c r="D36" s="159"/>
      <c r="E36" s="157"/>
      <c r="F36" s="166"/>
    </row>
    <row r="37" spans="1:6" s="85" customFormat="1" ht="12.75" customHeight="1" x14ac:dyDescent="0.25">
      <c r="A37" s="154">
        <v>45141</v>
      </c>
      <c r="B37" s="176">
        <v>277.56</v>
      </c>
      <c r="C37" s="159" t="s">
        <v>188</v>
      </c>
      <c r="D37" s="159" t="s">
        <v>189</v>
      </c>
      <c r="E37" s="157"/>
      <c r="F37" s="166"/>
    </row>
    <row r="38" spans="1:6" s="85" customFormat="1" ht="12.75" customHeight="1" x14ac:dyDescent="0.25">
      <c r="A38" s="154">
        <v>45141</v>
      </c>
      <c r="B38" s="176">
        <v>292.31</v>
      </c>
      <c r="C38" s="173" t="s">
        <v>188</v>
      </c>
      <c r="D38" s="156" t="s">
        <v>273</v>
      </c>
      <c r="E38" s="157"/>
      <c r="F38" s="166"/>
    </row>
    <row r="39" spans="1:6" s="85" customFormat="1" ht="12.75" customHeight="1" x14ac:dyDescent="0.25">
      <c r="A39" s="154">
        <v>45141</v>
      </c>
      <c r="B39" s="155">
        <v>37.15</v>
      </c>
      <c r="C39" s="159" t="s">
        <v>188</v>
      </c>
      <c r="D39" s="159" t="s">
        <v>180</v>
      </c>
      <c r="E39" s="157"/>
      <c r="F39" s="166"/>
    </row>
    <row r="40" spans="1:6" s="85" customFormat="1" ht="12.75" customHeight="1" x14ac:dyDescent="0.25">
      <c r="A40" s="154">
        <v>45141</v>
      </c>
      <c r="B40" s="155">
        <v>62.74</v>
      </c>
      <c r="C40" s="159" t="s">
        <v>188</v>
      </c>
      <c r="D40" s="159" t="s">
        <v>190</v>
      </c>
      <c r="E40" s="157"/>
      <c r="F40" s="166"/>
    </row>
    <row r="41" spans="1:6" s="85" customFormat="1" ht="12.75" customHeight="1" x14ac:dyDescent="0.25">
      <c r="A41" s="154">
        <v>45141</v>
      </c>
      <c r="B41" s="155">
        <v>74.510000000000005</v>
      </c>
      <c r="C41" s="159" t="s">
        <v>188</v>
      </c>
      <c r="D41" s="159" t="s">
        <v>267</v>
      </c>
      <c r="E41" s="157"/>
      <c r="F41" s="166"/>
    </row>
    <row r="42" spans="1:6" s="85" customFormat="1" ht="12.75" customHeight="1" x14ac:dyDescent="0.25">
      <c r="A42" s="154">
        <v>45142</v>
      </c>
      <c r="B42" s="155">
        <v>63.13</v>
      </c>
      <c r="C42" s="159" t="s">
        <v>188</v>
      </c>
      <c r="D42" s="159" t="s">
        <v>191</v>
      </c>
      <c r="E42" s="157"/>
      <c r="F42" s="166"/>
    </row>
    <row r="43" spans="1:6" s="85" customFormat="1" ht="12.75" customHeight="1" x14ac:dyDescent="0.25">
      <c r="A43" s="154"/>
      <c r="B43" s="155"/>
      <c r="C43" s="159"/>
      <c r="D43" s="159"/>
      <c r="E43" s="157"/>
      <c r="F43" s="166"/>
    </row>
    <row r="44" spans="1:6" s="85" customFormat="1" ht="12.75" customHeight="1" x14ac:dyDescent="0.25">
      <c r="A44" s="154">
        <v>45153</v>
      </c>
      <c r="B44" s="155">
        <v>28.95</v>
      </c>
      <c r="C44" s="159" t="s">
        <v>192</v>
      </c>
      <c r="D44" s="159" t="s">
        <v>180</v>
      </c>
      <c r="E44" s="157"/>
      <c r="F44" s="166"/>
    </row>
    <row r="45" spans="1:6" s="85" customFormat="1" ht="12.75" customHeight="1" x14ac:dyDescent="0.25">
      <c r="A45" s="154"/>
      <c r="B45" s="155"/>
      <c r="C45" s="159"/>
      <c r="D45" s="159"/>
      <c r="E45" s="157"/>
      <c r="F45" s="166"/>
    </row>
    <row r="46" spans="1:6" s="85" customFormat="1" ht="12.75" customHeight="1" x14ac:dyDescent="0.25">
      <c r="A46" s="154">
        <v>45155</v>
      </c>
      <c r="B46" s="155">
        <v>317.98</v>
      </c>
      <c r="C46" s="159" t="s">
        <v>193</v>
      </c>
      <c r="D46" s="159" t="s">
        <v>194</v>
      </c>
      <c r="E46" s="157"/>
      <c r="F46" s="166"/>
    </row>
    <row r="47" spans="1:6" s="85" customFormat="1" ht="12.75" customHeight="1" x14ac:dyDescent="0.25">
      <c r="A47" s="154">
        <v>45155</v>
      </c>
      <c r="B47" s="155">
        <v>158.27000000000001</v>
      </c>
      <c r="C47" s="159" t="s">
        <v>193</v>
      </c>
      <c r="D47" s="159" t="s">
        <v>269</v>
      </c>
      <c r="E47" s="157"/>
      <c r="F47" s="166"/>
    </row>
    <row r="48" spans="1:6" s="85" customFormat="1" ht="12.75" customHeight="1" x14ac:dyDescent="0.25">
      <c r="A48" s="154">
        <v>45155</v>
      </c>
      <c r="B48" s="155">
        <v>17.75</v>
      </c>
      <c r="C48" s="159" t="s">
        <v>193</v>
      </c>
      <c r="D48" s="159" t="s">
        <v>180</v>
      </c>
      <c r="E48" s="157"/>
      <c r="F48" s="166"/>
    </row>
    <row r="49" spans="1:6" s="85" customFormat="1" ht="12.75" customHeight="1" x14ac:dyDescent="0.25">
      <c r="A49" s="154">
        <v>45155</v>
      </c>
      <c r="B49" s="155">
        <v>48.69</v>
      </c>
      <c r="C49" s="159" t="s">
        <v>193</v>
      </c>
      <c r="D49" s="159" t="s">
        <v>169</v>
      </c>
      <c r="E49" s="157"/>
      <c r="F49" s="166"/>
    </row>
    <row r="50" spans="1:6" s="85" customFormat="1" ht="12.75" customHeight="1" x14ac:dyDescent="0.25">
      <c r="A50" s="154"/>
      <c r="B50" s="155"/>
      <c r="C50" s="159"/>
      <c r="D50" s="159"/>
      <c r="E50" s="157"/>
      <c r="F50" s="166"/>
    </row>
    <row r="51" spans="1:6" s="85" customFormat="1" ht="12.75" customHeight="1" x14ac:dyDescent="0.25">
      <c r="A51" s="154">
        <v>45168</v>
      </c>
      <c r="B51" s="155">
        <v>743.93</v>
      </c>
      <c r="C51" s="159" t="s">
        <v>195</v>
      </c>
      <c r="D51" s="159" t="s">
        <v>196</v>
      </c>
      <c r="E51" s="157"/>
      <c r="F51" s="166"/>
    </row>
    <row r="52" spans="1:6" s="85" customFormat="1" ht="12.75" customHeight="1" x14ac:dyDescent="0.25">
      <c r="A52" s="154">
        <v>45168</v>
      </c>
      <c r="B52" s="155">
        <v>6.55</v>
      </c>
      <c r="C52" s="159" t="s">
        <v>195</v>
      </c>
      <c r="D52" s="159" t="s">
        <v>278</v>
      </c>
      <c r="E52" s="157"/>
      <c r="F52" s="166"/>
    </row>
    <row r="53" spans="1:6" s="85" customFormat="1" ht="12.75" customHeight="1" x14ac:dyDescent="0.25">
      <c r="A53" s="154">
        <v>45168</v>
      </c>
      <c r="B53" s="155">
        <v>88</v>
      </c>
      <c r="C53" s="159" t="s">
        <v>195</v>
      </c>
      <c r="D53" s="159" t="s">
        <v>197</v>
      </c>
      <c r="E53" s="157"/>
      <c r="F53" s="166"/>
    </row>
    <row r="54" spans="1:6" s="85" customFormat="1" ht="12.75" customHeight="1" x14ac:dyDescent="0.25">
      <c r="A54" s="154"/>
      <c r="B54" s="155"/>
      <c r="C54" s="159"/>
      <c r="D54" s="159"/>
      <c r="E54" s="157"/>
      <c r="F54" s="166"/>
    </row>
    <row r="55" spans="1:6" s="85" customFormat="1" ht="12.75" customHeight="1" x14ac:dyDescent="0.25">
      <c r="A55" s="154">
        <v>45172</v>
      </c>
      <c r="B55" s="168">
        <v>47.8</v>
      </c>
      <c r="C55" s="159" t="s">
        <v>198</v>
      </c>
      <c r="D55" s="159" t="s">
        <v>180</v>
      </c>
      <c r="E55" s="167"/>
      <c r="F55" s="166"/>
    </row>
    <row r="56" spans="1:6" s="85" customFormat="1" ht="12.75" customHeight="1" x14ac:dyDescent="0.25">
      <c r="A56" s="154">
        <v>45174</v>
      </c>
      <c r="B56" s="155">
        <v>56.06</v>
      </c>
      <c r="C56" s="159" t="s">
        <v>199</v>
      </c>
      <c r="D56" s="159" t="s">
        <v>200</v>
      </c>
      <c r="E56" s="169"/>
      <c r="F56" s="166"/>
    </row>
    <row r="57" spans="1:6" s="85" customFormat="1" ht="12.75" customHeight="1" x14ac:dyDescent="0.25">
      <c r="A57" s="154"/>
      <c r="B57" s="155"/>
      <c r="C57" s="159"/>
      <c r="D57" s="159"/>
      <c r="E57" s="157"/>
      <c r="F57" s="166"/>
    </row>
    <row r="58" spans="1:6" s="85" customFormat="1" ht="12.75" customHeight="1" x14ac:dyDescent="0.25">
      <c r="A58" s="154">
        <v>45188</v>
      </c>
      <c r="B58" s="155">
        <v>11.2</v>
      </c>
      <c r="C58" s="159" t="s">
        <v>201</v>
      </c>
      <c r="D58" s="159" t="s">
        <v>180</v>
      </c>
      <c r="E58" s="157"/>
      <c r="F58" s="166"/>
    </row>
    <row r="59" spans="1:6" s="85" customFormat="1" ht="12.75" customHeight="1" x14ac:dyDescent="0.25">
      <c r="A59" s="154"/>
      <c r="B59" s="155"/>
      <c r="C59" s="159"/>
      <c r="D59" s="159"/>
      <c r="E59" s="157"/>
      <c r="F59" s="166"/>
    </row>
    <row r="60" spans="1:6" s="85" customFormat="1" ht="12.75" customHeight="1" x14ac:dyDescent="0.25">
      <c r="A60" s="154">
        <v>45230</v>
      </c>
      <c r="B60" s="155">
        <v>27.05</v>
      </c>
      <c r="C60" s="159" t="s">
        <v>202</v>
      </c>
      <c r="D60" s="159" t="s">
        <v>180</v>
      </c>
      <c r="E60" s="157"/>
      <c r="F60" s="166"/>
    </row>
    <row r="61" spans="1:6" s="85" customFormat="1" ht="12.75" customHeight="1" x14ac:dyDescent="0.25">
      <c r="A61" s="154">
        <v>45230</v>
      </c>
      <c r="B61" s="155">
        <v>173.91</v>
      </c>
      <c r="C61" s="159" t="s">
        <v>202</v>
      </c>
      <c r="D61" s="159" t="s">
        <v>203</v>
      </c>
      <c r="E61" s="157"/>
      <c r="F61" s="166"/>
    </row>
    <row r="62" spans="1:6" s="85" customFormat="1" ht="12.75" customHeight="1" x14ac:dyDescent="0.25">
      <c r="A62" s="154"/>
      <c r="B62" s="155"/>
      <c r="C62" s="159"/>
      <c r="D62" s="159"/>
      <c r="E62" s="157"/>
      <c r="F62" s="166"/>
    </row>
    <row r="63" spans="1:6" s="85" customFormat="1" ht="12.75" customHeight="1" x14ac:dyDescent="0.25">
      <c r="A63" s="154">
        <v>45243</v>
      </c>
      <c r="B63" s="155">
        <v>61.31</v>
      </c>
      <c r="C63" s="159" t="s">
        <v>204</v>
      </c>
      <c r="D63" s="159" t="s">
        <v>205</v>
      </c>
      <c r="E63" s="157"/>
      <c r="F63" s="166"/>
    </row>
    <row r="64" spans="1:6" s="85" customFormat="1" ht="12.75" customHeight="1" x14ac:dyDescent="0.25">
      <c r="A64" s="154">
        <v>45244</v>
      </c>
      <c r="B64" s="155">
        <v>54.53</v>
      </c>
      <c r="C64" s="159" t="s">
        <v>204</v>
      </c>
      <c r="D64" s="159" t="s">
        <v>206</v>
      </c>
      <c r="E64" s="157"/>
      <c r="F64" s="166"/>
    </row>
    <row r="65" spans="1:6" s="85" customFormat="1" ht="12.75" customHeight="1" x14ac:dyDescent="0.25">
      <c r="A65" s="154"/>
      <c r="B65" s="155"/>
      <c r="C65" s="159"/>
      <c r="D65" s="159"/>
      <c r="E65" s="157"/>
      <c r="F65" s="166"/>
    </row>
    <row r="66" spans="1:6" s="85" customFormat="1" ht="12.75" customHeight="1" x14ac:dyDescent="0.25">
      <c r="A66" s="154">
        <v>45264</v>
      </c>
      <c r="B66" s="155">
        <v>38.01</v>
      </c>
      <c r="C66" s="159" t="s">
        <v>275</v>
      </c>
      <c r="D66" s="159" t="s">
        <v>180</v>
      </c>
      <c r="E66" s="157"/>
      <c r="F66" s="166"/>
    </row>
    <row r="67" spans="1:6" s="85" customFormat="1" ht="12.75" customHeight="1" x14ac:dyDescent="0.25">
      <c r="A67" s="154"/>
      <c r="B67" s="155"/>
      <c r="C67" s="159"/>
      <c r="D67" s="159"/>
      <c r="E67" s="157"/>
      <c r="F67" s="166"/>
    </row>
    <row r="68" spans="1:6" s="85" customFormat="1" ht="12.75" customHeight="1" x14ac:dyDescent="0.25">
      <c r="A68" s="154">
        <v>45267</v>
      </c>
      <c r="B68" s="155">
        <v>359.31</v>
      </c>
      <c r="C68" s="159" t="s">
        <v>207</v>
      </c>
      <c r="D68" s="172" t="s">
        <v>271</v>
      </c>
      <c r="E68" s="167"/>
      <c r="F68" s="166"/>
    </row>
    <row r="69" spans="1:6" s="85" customFormat="1" ht="12.75" customHeight="1" x14ac:dyDescent="0.25">
      <c r="A69" s="154">
        <v>45267</v>
      </c>
      <c r="B69" s="155">
        <v>123.61</v>
      </c>
      <c r="C69" s="159" t="s">
        <v>207</v>
      </c>
      <c r="D69" s="154" t="s">
        <v>208</v>
      </c>
      <c r="E69" s="167"/>
      <c r="F69" s="166"/>
    </row>
    <row r="70" spans="1:6" s="85" customFormat="1" ht="12.75" customHeight="1" x14ac:dyDescent="0.25">
      <c r="A70" s="154">
        <v>45267</v>
      </c>
      <c r="B70" s="155">
        <v>339.27</v>
      </c>
      <c r="C70" s="159" t="s">
        <v>207</v>
      </c>
      <c r="D70" s="154" t="s">
        <v>270</v>
      </c>
      <c r="E70" s="167"/>
      <c r="F70" s="166"/>
    </row>
    <row r="71" spans="1:6" s="85" customFormat="1" ht="12.75" customHeight="1" x14ac:dyDescent="0.25">
      <c r="A71" s="154">
        <v>45267</v>
      </c>
      <c r="B71" s="155">
        <v>57.2</v>
      </c>
      <c r="C71" s="159" t="s">
        <v>207</v>
      </c>
      <c r="D71" s="159" t="s">
        <v>169</v>
      </c>
      <c r="E71" s="157"/>
      <c r="F71" s="166"/>
    </row>
    <row r="72" spans="1:6" s="85" customFormat="1" ht="12.75" customHeight="1" x14ac:dyDescent="0.25">
      <c r="A72" s="154">
        <v>45267</v>
      </c>
      <c r="B72" s="155">
        <v>34.15</v>
      </c>
      <c r="C72" s="159" t="s">
        <v>207</v>
      </c>
      <c r="D72" s="154" t="s">
        <v>180</v>
      </c>
      <c r="E72" s="157"/>
      <c r="F72" s="166"/>
    </row>
    <row r="73" spans="1:6" s="85" customFormat="1" ht="12.75" customHeight="1" x14ac:dyDescent="0.25">
      <c r="A73" s="154"/>
      <c r="B73" s="155"/>
      <c r="C73" s="159"/>
      <c r="D73" s="154"/>
      <c r="E73" s="157"/>
      <c r="F73" s="166"/>
    </row>
    <row r="74" spans="1:6" s="85" customFormat="1" ht="12.75" customHeight="1" x14ac:dyDescent="0.25">
      <c r="A74" s="154">
        <v>45323</v>
      </c>
      <c r="B74" s="155">
        <v>932.8900000000001</v>
      </c>
      <c r="C74" s="159" t="s">
        <v>209</v>
      </c>
      <c r="D74" s="159" t="s">
        <v>196</v>
      </c>
      <c r="E74" s="157"/>
      <c r="F74" s="166"/>
    </row>
    <row r="75" spans="1:6" s="85" customFormat="1" ht="12.75" customHeight="1" x14ac:dyDescent="0.25">
      <c r="A75" s="154">
        <v>45323</v>
      </c>
      <c r="B75" s="155">
        <v>1700</v>
      </c>
      <c r="C75" s="159" t="s">
        <v>209</v>
      </c>
      <c r="D75" s="159" t="s">
        <v>210</v>
      </c>
      <c r="E75" s="157"/>
      <c r="F75" s="166"/>
    </row>
    <row r="76" spans="1:6" s="85" customFormat="1" ht="12.75" customHeight="1" x14ac:dyDescent="0.25">
      <c r="A76" s="154">
        <v>45323</v>
      </c>
      <c r="B76" s="155">
        <v>80.87</v>
      </c>
      <c r="C76" s="159" t="s">
        <v>209</v>
      </c>
      <c r="D76" s="159" t="s">
        <v>211</v>
      </c>
      <c r="E76" s="157"/>
      <c r="F76" s="166"/>
    </row>
    <row r="77" spans="1:6" s="85" customFormat="1" ht="12.75" customHeight="1" x14ac:dyDescent="0.25">
      <c r="A77" s="154">
        <v>45323</v>
      </c>
      <c r="B77" s="155">
        <v>55.38</v>
      </c>
      <c r="C77" s="159" t="s">
        <v>209</v>
      </c>
      <c r="D77" s="159" t="s">
        <v>169</v>
      </c>
      <c r="E77" s="157"/>
      <c r="F77" s="166"/>
    </row>
    <row r="78" spans="1:6" s="85" customFormat="1" ht="12.75" customHeight="1" x14ac:dyDescent="0.25">
      <c r="A78" s="154">
        <v>45323</v>
      </c>
      <c r="B78" s="155">
        <v>57.849999999999994</v>
      </c>
      <c r="C78" s="159" t="s">
        <v>209</v>
      </c>
      <c r="D78" s="159" t="s">
        <v>212</v>
      </c>
      <c r="E78" s="157"/>
      <c r="F78" s="166"/>
    </row>
    <row r="79" spans="1:6" ht="12.75" customHeight="1" x14ac:dyDescent="0.25">
      <c r="A79" s="154"/>
      <c r="B79" s="155"/>
      <c r="C79" s="159"/>
      <c r="D79" s="159"/>
      <c r="E79" s="157"/>
      <c r="F79" s="166"/>
    </row>
    <row r="80" spans="1:6" s="85" customFormat="1" ht="12.75" customHeight="1" x14ac:dyDescent="0.25">
      <c r="A80" s="154">
        <v>45334</v>
      </c>
      <c r="B80" s="155">
        <v>28.95</v>
      </c>
      <c r="C80" s="159" t="s">
        <v>213</v>
      </c>
      <c r="D80" s="159" t="s">
        <v>180</v>
      </c>
      <c r="E80" s="157"/>
      <c r="F80" s="166"/>
    </row>
    <row r="81" spans="1:6" s="85" customFormat="1" ht="12.75" customHeight="1" x14ac:dyDescent="0.25">
      <c r="A81" s="154"/>
      <c r="B81" s="155"/>
      <c r="C81" s="159"/>
      <c r="D81" s="159"/>
      <c r="E81" s="157"/>
      <c r="F81" s="166"/>
    </row>
    <row r="82" spans="1:6" s="85" customFormat="1" ht="12.75" customHeight="1" x14ac:dyDescent="0.25">
      <c r="A82" s="154">
        <v>45366</v>
      </c>
      <c r="B82" s="155">
        <v>587.72</v>
      </c>
      <c r="C82" s="159" t="s">
        <v>214</v>
      </c>
      <c r="D82" s="159" t="s">
        <v>183</v>
      </c>
      <c r="E82" s="157"/>
      <c r="F82" s="166"/>
    </row>
    <row r="83" spans="1:6" s="85" customFormat="1" ht="12.75" customHeight="1" x14ac:dyDescent="0.25">
      <c r="A83" s="154">
        <v>45366</v>
      </c>
      <c r="B83" s="155">
        <v>57.49</v>
      </c>
      <c r="C83" s="156" t="s">
        <v>214</v>
      </c>
      <c r="D83" s="156" t="s">
        <v>215</v>
      </c>
      <c r="E83" s="157"/>
      <c r="F83" s="166"/>
    </row>
    <row r="84" spans="1:6" x14ac:dyDescent="0.25">
      <c r="A84" s="154">
        <v>45366</v>
      </c>
      <c r="B84" s="155">
        <v>49.46</v>
      </c>
      <c r="C84" s="156" t="s">
        <v>214</v>
      </c>
      <c r="D84" s="156" t="s">
        <v>169</v>
      </c>
      <c r="E84" s="157"/>
      <c r="F84" s="166"/>
    </row>
    <row r="85" spans="1:6" s="85" customFormat="1" ht="12.75" customHeight="1" x14ac:dyDescent="0.25">
      <c r="A85" s="154">
        <v>45366</v>
      </c>
      <c r="B85" s="155">
        <v>6.55</v>
      </c>
      <c r="C85" s="156" t="s">
        <v>214</v>
      </c>
      <c r="D85" s="156" t="s">
        <v>180</v>
      </c>
      <c r="E85" s="157"/>
      <c r="F85" s="166"/>
    </row>
    <row r="86" spans="1:6" s="85" customFormat="1" ht="12.75" customHeight="1" x14ac:dyDescent="0.25">
      <c r="A86" s="154"/>
      <c r="B86" s="155"/>
      <c r="C86" s="156"/>
      <c r="D86" s="156"/>
      <c r="E86" s="157"/>
      <c r="F86" s="166"/>
    </row>
    <row r="87" spans="1:6" s="85" customFormat="1" ht="12.75" customHeight="1" x14ac:dyDescent="0.25">
      <c r="A87" s="154">
        <v>45385</v>
      </c>
      <c r="B87" s="155">
        <v>466.73</v>
      </c>
      <c r="C87" s="156" t="s">
        <v>216</v>
      </c>
      <c r="D87" s="156" t="s">
        <v>187</v>
      </c>
      <c r="E87" s="157"/>
      <c r="F87" s="166"/>
    </row>
    <row r="88" spans="1:6" s="85" customFormat="1" ht="12.75" customHeight="1" x14ac:dyDescent="0.25">
      <c r="A88" s="154">
        <v>45385</v>
      </c>
      <c r="B88" s="155">
        <v>53.86</v>
      </c>
      <c r="C88" s="156" t="s">
        <v>216</v>
      </c>
      <c r="D88" s="156" t="s">
        <v>217</v>
      </c>
      <c r="E88" s="157"/>
      <c r="F88" s="166"/>
    </row>
    <row r="89" spans="1:6" s="85" customFormat="1" ht="12.75" customHeight="1" x14ac:dyDescent="0.25">
      <c r="A89" s="154">
        <v>45385</v>
      </c>
      <c r="B89" s="155">
        <v>57.77</v>
      </c>
      <c r="C89" s="156" t="s">
        <v>216</v>
      </c>
      <c r="D89" s="156" t="s">
        <v>218</v>
      </c>
      <c r="E89" s="157"/>
      <c r="F89" s="166"/>
    </row>
    <row r="90" spans="1:6" s="85" customFormat="1" ht="12.75" customHeight="1" x14ac:dyDescent="0.25">
      <c r="A90" s="154">
        <v>45385</v>
      </c>
      <c r="B90" s="155">
        <v>6.55</v>
      </c>
      <c r="C90" s="156" t="s">
        <v>216</v>
      </c>
      <c r="D90" s="156" t="s">
        <v>180</v>
      </c>
      <c r="E90" s="157"/>
      <c r="F90" s="166"/>
    </row>
    <row r="91" spans="1:6" s="85" customFormat="1" ht="12.75" customHeight="1" x14ac:dyDescent="0.25">
      <c r="A91" s="154"/>
      <c r="B91" s="155"/>
      <c r="C91" s="156"/>
      <c r="D91" s="156"/>
      <c r="E91" s="157"/>
      <c r="F91" s="166"/>
    </row>
    <row r="92" spans="1:6" s="85" customFormat="1" ht="12.75" customHeight="1" x14ac:dyDescent="0.25">
      <c r="A92" s="154">
        <v>45413</v>
      </c>
      <c r="B92" s="155">
        <v>965.01</v>
      </c>
      <c r="C92" s="156" t="s">
        <v>219</v>
      </c>
      <c r="D92" s="156" t="s">
        <v>274</v>
      </c>
      <c r="E92" s="157"/>
      <c r="F92" s="166"/>
    </row>
    <row r="93" spans="1:6" s="85" customFormat="1" ht="12.75" customHeight="1" x14ac:dyDescent="0.25">
      <c r="A93" s="154">
        <v>45413</v>
      </c>
      <c r="B93" s="155">
        <v>260</v>
      </c>
      <c r="C93" s="156" t="s">
        <v>225</v>
      </c>
      <c r="D93" s="156" t="s">
        <v>220</v>
      </c>
      <c r="E93" s="157"/>
      <c r="F93" s="166"/>
    </row>
    <row r="94" spans="1:6" s="85" customFormat="1" ht="12.75" customHeight="1" x14ac:dyDescent="0.25">
      <c r="A94" s="154">
        <v>45413</v>
      </c>
      <c r="B94" s="155">
        <v>119.99</v>
      </c>
      <c r="C94" s="156" t="s">
        <v>225</v>
      </c>
      <c r="D94" s="156" t="s">
        <v>279</v>
      </c>
      <c r="E94" s="157"/>
      <c r="F94" s="166"/>
    </row>
    <row r="95" spans="1:6" s="85" customFormat="1" ht="12.75" customHeight="1" x14ac:dyDescent="0.25">
      <c r="A95" s="154">
        <v>45413</v>
      </c>
      <c r="B95" s="155">
        <v>37.15</v>
      </c>
      <c r="C95" s="156" t="s">
        <v>219</v>
      </c>
      <c r="D95" s="156" t="s">
        <v>180</v>
      </c>
      <c r="E95" s="157"/>
      <c r="F95" s="166"/>
    </row>
    <row r="96" spans="1:6" s="85" customFormat="1" ht="12.75" customHeight="1" x14ac:dyDescent="0.25">
      <c r="A96" s="154"/>
      <c r="B96" s="155"/>
      <c r="C96" s="156"/>
      <c r="D96" s="156"/>
      <c r="E96" s="174"/>
      <c r="F96" s="166"/>
    </row>
    <row r="97" spans="1:6" s="85" customFormat="1" ht="12.75" customHeight="1" x14ac:dyDescent="0.25">
      <c r="A97" s="154">
        <v>45414</v>
      </c>
      <c r="B97" s="155">
        <v>422.56</v>
      </c>
      <c r="C97" s="156" t="s">
        <v>221</v>
      </c>
      <c r="D97" s="156" t="s">
        <v>222</v>
      </c>
      <c r="E97" s="154"/>
      <c r="F97" s="166"/>
    </row>
    <row r="98" spans="1:6" s="85" customFormat="1" ht="12.75" customHeight="1" x14ac:dyDescent="0.25">
      <c r="A98" s="154">
        <v>45414</v>
      </c>
      <c r="B98" s="155">
        <v>187.82999999999998</v>
      </c>
      <c r="C98" s="156" t="s">
        <v>221</v>
      </c>
      <c r="D98" s="156" t="s">
        <v>223</v>
      </c>
      <c r="E98" s="157"/>
      <c r="F98" s="166"/>
    </row>
    <row r="99" spans="1:6" s="85" customFormat="1" ht="12.75" customHeight="1" x14ac:dyDescent="0.25">
      <c r="A99" s="154">
        <v>45414</v>
      </c>
      <c r="B99" s="155">
        <v>100.87</v>
      </c>
      <c r="C99" s="156" t="s">
        <v>221</v>
      </c>
      <c r="D99" s="156" t="s">
        <v>224</v>
      </c>
      <c r="E99" s="157"/>
      <c r="F99" s="166"/>
    </row>
    <row r="100" spans="1:6" s="85" customFormat="1" ht="12.75" customHeight="1" x14ac:dyDescent="0.25">
      <c r="A100" s="154">
        <v>45414</v>
      </c>
      <c r="B100" s="155">
        <v>43.7</v>
      </c>
      <c r="C100" s="156" t="s">
        <v>221</v>
      </c>
      <c r="D100" s="156" t="s">
        <v>180</v>
      </c>
      <c r="E100" s="157"/>
      <c r="F100" s="166"/>
    </row>
    <row r="101" spans="1:6" s="85" customFormat="1" ht="12.75" customHeight="1" x14ac:dyDescent="0.25">
      <c r="A101" s="154"/>
      <c r="B101" s="155"/>
      <c r="C101" s="156"/>
      <c r="D101" s="156"/>
      <c r="E101" s="157"/>
      <c r="F101" s="166"/>
    </row>
    <row r="102" spans="1:6" s="85" customFormat="1" ht="13.5" customHeight="1" x14ac:dyDescent="0.25">
      <c r="A102" s="154">
        <v>45429</v>
      </c>
      <c r="B102" s="155">
        <v>11.2</v>
      </c>
      <c r="C102" s="156" t="s">
        <v>277</v>
      </c>
      <c r="D102" s="156" t="s">
        <v>278</v>
      </c>
      <c r="E102" s="157"/>
      <c r="F102" s="166"/>
    </row>
    <row r="103" spans="1:6" s="85" customFormat="1" ht="13.5" customHeight="1" x14ac:dyDescent="0.25">
      <c r="A103" s="154"/>
      <c r="B103" s="155"/>
      <c r="C103" s="156"/>
      <c r="D103" s="156"/>
      <c r="E103" s="157"/>
      <c r="F103" s="166"/>
    </row>
    <row r="104" spans="1:6" s="85" customFormat="1" ht="13.5" customHeight="1" x14ac:dyDescent="0.25">
      <c r="A104" s="154">
        <v>45440</v>
      </c>
      <c r="B104" s="155">
        <v>859.13</v>
      </c>
      <c r="C104" s="156" t="s">
        <v>225</v>
      </c>
      <c r="D104" s="156" t="s">
        <v>226</v>
      </c>
      <c r="E104" s="157"/>
      <c r="F104" s="166"/>
    </row>
    <row r="105" spans="1:6" s="85" customFormat="1" ht="13.5" customHeight="1" x14ac:dyDescent="0.25">
      <c r="A105" s="154">
        <v>45440</v>
      </c>
      <c r="B105" s="155">
        <v>165.22</v>
      </c>
      <c r="C105" s="156" t="s">
        <v>225</v>
      </c>
      <c r="D105" s="156" t="s">
        <v>220</v>
      </c>
      <c r="E105" s="157"/>
      <c r="F105" s="166"/>
    </row>
    <row r="106" spans="1:6" s="85" customFormat="1" ht="13.5" customHeight="1" x14ac:dyDescent="0.25">
      <c r="A106" s="154">
        <v>45440</v>
      </c>
      <c r="B106" s="155">
        <v>6.55</v>
      </c>
      <c r="C106" s="156" t="s">
        <v>225</v>
      </c>
      <c r="D106" s="156" t="s">
        <v>180</v>
      </c>
      <c r="E106" s="157"/>
      <c r="F106" s="166"/>
    </row>
    <row r="107" spans="1:6" s="85" customFormat="1" ht="13.5" customHeight="1" x14ac:dyDescent="0.25">
      <c r="A107" s="154"/>
      <c r="B107" s="155"/>
      <c r="C107" s="156"/>
      <c r="D107" s="156"/>
      <c r="E107" s="157"/>
      <c r="F107" s="166"/>
    </row>
    <row r="108" spans="1:6" s="85" customFormat="1" ht="13.5" customHeight="1" x14ac:dyDescent="0.25">
      <c r="A108" s="154">
        <v>45449</v>
      </c>
      <c r="B108" s="155">
        <v>6.55</v>
      </c>
      <c r="C108" s="156" t="s">
        <v>227</v>
      </c>
      <c r="D108" s="156" t="s">
        <v>180</v>
      </c>
      <c r="E108" s="157"/>
      <c r="F108" s="166"/>
    </row>
    <row r="109" spans="1:6" s="85" customFormat="1" ht="12.75" customHeight="1" x14ac:dyDescent="0.25">
      <c r="A109" s="154"/>
      <c r="B109" s="155"/>
      <c r="C109" s="156"/>
      <c r="D109" s="156"/>
      <c r="E109" s="157"/>
      <c r="F109" s="166"/>
    </row>
    <row r="110" spans="1:6" s="85" customFormat="1" ht="12.75" customHeight="1" x14ac:dyDescent="0.25">
      <c r="A110" s="154">
        <v>45450</v>
      </c>
      <c r="B110" s="155">
        <v>469.8</v>
      </c>
      <c r="C110" s="156" t="s">
        <v>228</v>
      </c>
      <c r="D110" s="156" t="s">
        <v>264</v>
      </c>
      <c r="E110" s="157"/>
      <c r="F110" s="166"/>
    </row>
    <row r="111" spans="1:6" s="85" customFormat="1" ht="12.75" customHeight="1" x14ac:dyDescent="0.25">
      <c r="A111" s="154">
        <v>45450</v>
      </c>
      <c r="B111" s="155">
        <v>50.5</v>
      </c>
      <c r="C111" s="156" t="s">
        <v>228</v>
      </c>
      <c r="D111" s="156" t="s">
        <v>169</v>
      </c>
      <c r="E111" s="157"/>
      <c r="F111" s="166"/>
    </row>
    <row r="112" spans="1:6" s="85" customFormat="1" ht="12.75" customHeight="1" x14ac:dyDescent="0.25">
      <c r="A112" s="154">
        <v>45450</v>
      </c>
      <c r="B112" s="155">
        <v>6.55</v>
      </c>
      <c r="C112" s="156" t="s">
        <v>228</v>
      </c>
      <c r="D112" s="156" t="s">
        <v>180</v>
      </c>
      <c r="E112" s="157"/>
      <c r="F112" s="166"/>
    </row>
    <row r="113" spans="1:6" s="85" customFormat="1" ht="12.75" customHeight="1" x14ac:dyDescent="0.25">
      <c r="A113" s="154"/>
      <c r="B113" s="155"/>
      <c r="C113" s="156"/>
      <c r="D113" s="156"/>
      <c r="E113" s="157"/>
      <c r="F113" s="166"/>
    </row>
    <row r="114" spans="1:6" s="85" customFormat="1" ht="12.75" customHeight="1" x14ac:dyDescent="0.25">
      <c r="A114" s="154">
        <v>45454</v>
      </c>
      <c r="B114" s="155">
        <v>11.2</v>
      </c>
      <c r="C114" s="156" t="s">
        <v>229</v>
      </c>
      <c r="D114" s="156" t="s">
        <v>180</v>
      </c>
      <c r="E114" s="157"/>
      <c r="F114" s="166"/>
    </row>
    <row r="115" spans="1:6" s="85" customFormat="1" ht="12.75" customHeight="1" x14ac:dyDescent="0.25">
      <c r="A115" s="154"/>
      <c r="B115" s="155"/>
      <c r="C115" s="156"/>
      <c r="D115" s="159"/>
      <c r="E115" s="157"/>
      <c r="F115" s="166"/>
    </row>
    <row r="116" spans="1:6" s="85" customFormat="1" ht="12.75" customHeight="1" x14ac:dyDescent="0.25">
      <c r="A116" s="154">
        <v>45457</v>
      </c>
      <c r="B116" s="155">
        <v>195.66</v>
      </c>
      <c r="C116" s="156" t="s">
        <v>272</v>
      </c>
      <c r="D116" s="156" t="s">
        <v>265</v>
      </c>
      <c r="E116" s="157"/>
      <c r="F116" s="166"/>
    </row>
    <row r="117" spans="1:6" s="85" customFormat="1" ht="12.75" customHeight="1" x14ac:dyDescent="0.25">
      <c r="A117" s="154">
        <v>45457</v>
      </c>
      <c r="B117" s="155">
        <v>32.15</v>
      </c>
      <c r="C117" s="156" t="s">
        <v>272</v>
      </c>
      <c r="D117" s="156" t="s">
        <v>180</v>
      </c>
      <c r="E117" s="157"/>
      <c r="F117" s="166"/>
    </row>
    <row r="118" spans="1:6" s="85" customFormat="1" ht="12.75" customHeight="1" x14ac:dyDescent="0.25">
      <c r="A118" s="154"/>
      <c r="B118" s="155"/>
      <c r="C118" s="156"/>
      <c r="D118" s="156"/>
      <c r="E118" s="171"/>
      <c r="F118" s="166"/>
    </row>
    <row r="119" spans="1:6" s="85" customFormat="1" ht="12.75" customHeight="1" x14ac:dyDescent="0.25">
      <c r="A119" s="154">
        <v>45470</v>
      </c>
      <c r="B119" s="155">
        <v>6.55</v>
      </c>
      <c r="C119" s="156" t="s">
        <v>231</v>
      </c>
      <c r="D119" s="156" t="s">
        <v>180</v>
      </c>
      <c r="E119" s="171"/>
      <c r="F119" s="166"/>
    </row>
    <row r="120" spans="1:6" s="85" customFormat="1" ht="12.75" customHeight="1" x14ac:dyDescent="0.25">
      <c r="A120" s="154"/>
      <c r="B120" s="155"/>
      <c r="C120" s="156"/>
      <c r="D120" s="156"/>
      <c r="E120" s="171"/>
      <c r="F120" s="166"/>
    </row>
    <row r="121" spans="1:6" s="85" customFormat="1" ht="12.75" customHeight="1" x14ac:dyDescent="0.25">
      <c r="A121" s="154">
        <v>45470</v>
      </c>
      <c r="B121" s="155">
        <v>56.06</v>
      </c>
      <c r="C121" s="156" t="s">
        <v>232</v>
      </c>
      <c r="D121" s="156" t="s">
        <v>169</v>
      </c>
      <c r="E121" s="171"/>
      <c r="F121" s="166"/>
    </row>
    <row r="122" spans="1:6" s="85" customFormat="1" ht="12.75" customHeight="1" x14ac:dyDescent="0.25">
      <c r="A122" s="154">
        <v>45470</v>
      </c>
      <c r="B122" s="155">
        <v>411.6</v>
      </c>
      <c r="C122" s="156" t="s">
        <v>232</v>
      </c>
      <c r="D122" s="156" t="s">
        <v>233</v>
      </c>
      <c r="E122" s="157"/>
      <c r="F122" s="166"/>
    </row>
    <row r="123" spans="1:6" s="85" customFormat="1" ht="12.75" customHeight="1" x14ac:dyDescent="0.25">
      <c r="A123" s="154">
        <v>45470</v>
      </c>
      <c r="B123" s="155">
        <v>152.66086956521741</v>
      </c>
      <c r="C123" s="156" t="s">
        <v>232</v>
      </c>
      <c r="D123" s="156" t="s">
        <v>230</v>
      </c>
      <c r="E123" s="157"/>
      <c r="F123" s="166"/>
    </row>
    <row r="124" spans="1:6" s="85" customFormat="1" ht="10.5" customHeight="1" x14ac:dyDescent="0.25">
      <c r="A124" s="154"/>
      <c r="B124" s="155"/>
      <c r="C124" s="156"/>
      <c r="D124" s="156"/>
      <c r="E124" s="157"/>
      <c r="F124" s="166"/>
    </row>
    <row r="125" spans="1:6" s="85" customFormat="1" ht="12.75" customHeight="1" x14ac:dyDescent="0.25">
      <c r="A125" s="145"/>
      <c r="B125" s="146"/>
      <c r="C125" s="147"/>
      <c r="D125" s="147"/>
      <c r="E125" s="147"/>
      <c r="F125" s="166"/>
    </row>
    <row r="126" spans="1:6" ht="19.5" customHeight="1" x14ac:dyDescent="0.25">
      <c r="A126" s="105" t="s">
        <v>125</v>
      </c>
      <c r="B126" s="106">
        <f>SUM(B21:B125)</f>
        <v>14224.941869565213</v>
      </c>
      <c r="C126" s="165" t="str">
        <f>IF(SUBTOTAL(3,B21:B125)=SUBTOTAL(103,B21:B125),'Summary and sign-off'!$A$48,'Summary and sign-off'!$A$49)</f>
        <v>Check - there are no hidden rows with data</v>
      </c>
      <c r="D126" s="184" t="str">
        <f>IF('Summary and sign-off'!F56='Summary and sign-off'!F54,'Summary and sign-off'!A51,'Summary and sign-off'!A50)</f>
        <v>Check - each entry provides sufficient information</v>
      </c>
      <c r="E126" s="184"/>
      <c r="F126" s="166"/>
    </row>
    <row r="127" spans="1:6" ht="10.5" customHeight="1" x14ac:dyDescent="0.3">
      <c r="A127" s="27"/>
      <c r="B127" s="175"/>
      <c r="C127" s="27"/>
      <c r="D127" s="27"/>
      <c r="E127" s="27"/>
    </row>
    <row r="128" spans="1:6" ht="24.75" customHeight="1" x14ac:dyDescent="0.25">
      <c r="A128" s="185" t="s">
        <v>126</v>
      </c>
      <c r="B128" s="185"/>
      <c r="C128" s="185"/>
      <c r="D128" s="185"/>
      <c r="E128" s="185"/>
      <c r="F128" s="166"/>
    </row>
    <row r="129" spans="1:6" ht="27" customHeight="1" x14ac:dyDescent="0.25">
      <c r="A129" s="35" t="s">
        <v>117</v>
      </c>
      <c r="B129" s="35" t="s">
        <v>62</v>
      </c>
      <c r="C129" s="35" t="s">
        <v>127</v>
      </c>
      <c r="D129" s="35" t="s">
        <v>128</v>
      </c>
      <c r="E129" s="35" t="s">
        <v>121</v>
      </c>
      <c r="F129" s="166"/>
    </row>
    <row r="130" spans="1:6" s="85" customFormat="1" ht="3" customHeight="1" x14ac:dyDescent="0.25">
      <c r="A130" s="131"/>
      <c r="B130" s="132"/>
      <c r="C130" s="133"/>
      <c r="D130" s="133"/>
      <c r="E130" s="134"/>
      <c r="F130" s="166"/>
    </row>
    <row r="131" spans="1:6" s="85" customFormat="1" x14ac:dyDescent="0.25">
      <c r="A131" s="154">
        <v>45147</v>
      </c>
      <c r="B131" s="155">
        <v>20.658000000000001</v>
      </c>
      <c r="C131" s="159" t="s">
        <v>177</v>
      </c>
      <c r="D131" s="156" t="s">
        <v>234</v>
      </c>
      <c r="E131" s="157" t="s">
        <v>235</v>
      </c>
      <c r="F131" s="166"/>
    </row>
    <row r="132" spans="1:6" s="85" customFormat="1" x14ac:dyDescent="0.25">
      <c r="A132" s="154">
        <v>45159</v>
      </c>
      <c r="B132" s="155">
        <v>17.985000000000003</v>
      </c>
      <c r="C132" s="159" t="s">
        <v>175</v>
      </c>
      <c r="D132" s="156" t="s">
        <v>236</v>
      </c>
      <c r="E132" s="157" t="s">
        <v>235</v>
      </c>
      <c r="F132" s="166"/>
    </row>
    <row r="133" spans="1:6" s="85" customFormat="1" ht="15.75" customHeight="1" x14ac:dyDescent="0.25">
      <c r="A133" s="154">
        <v>45208</v>
      </c>
      <c r="B133" s="155">
        <v>50.7</v>
      </c>
      <c r="C133" s="159" t="s">
        <v>176</v>
      </c>
      <c r="D133" s="156" t="s">
        <v>237</v>
      </c>
      <c r="E133" s="157" t="s">
        <v>235</v>
      </c>
      <c r="F133" s="166"/>
    </row>
    <row r="134" spans="1:6" s="85" customFormat="1" x14ac:dyDescent="0.25">
      <c r="A134" s="154">
        <v>45225</v>
      </c>
      <c r="B134" s="155">
        <v>34.340000000000003</v>
      </c>
      <c r="C134" s="159" t="s">
        <v>266</v>
      </c>
      <c r="D134" s="156" t="s">
        <v>238</v>
      </c>
      <c r="E134" s="157" t="s">
        <v>235</v>
      </c>
      <c r="F134" s="166"/>
    </row>
    <row r="135" spans="1:6" s="85" customFormat="1" x14ac:dyDescent="0.25">
      <c r="A135" s="154">
        <v>45225</v>
      </c>
      <c r="B135" s="155">
        <v>25.44</v>
      </c>
      <c r="C135" s="159" t="s">
        <v>266</v>
      </c>
      <c r="D135" s="156" t="s">
        <v>239</v>
      </c>
      <c r="E135" s="157" t="s">
        <v>235</v>
      </c>
      <c r="F135" s="166"/>
    </row>
    <row r="136" spans="1:6" s="85" customFormat="1" x14ac:dyDescent="0.25">
      <c r="A136" s="154">
        <v>45236</v>
      </c>
      <c r="B136" s="155">
        <v>33.57</v>
      </c>
      <c r="C136" s="159" t="s">
        <v>176</v>
      </c>
      <c r="D136" s="156" t="s">
        <v>280</v>
      </c>
      <c r="E136" s="157" t="s">
        <v>235</v>
      </c>
      <c r="F136" s="166"/>
    </row>
    <row r="137" spans="1:6" s="85" customFormat="1" ht="12" customHeight="1" x14ac:dyDescent="0.25">
      <c r="A137" s="154">
        <v>45236</v>
      </c>
      <c r="B137" s="155">
        <v>42.86</v>
      </c>
      <c r="C137" s="156" t="s">
        <v>176</v>
      </c>
      <c r="D137" s="156" t="s">
        <v>240</v>
      </c>
      <c r="E137" s="157" t="s">
        <v>235</v>
      </c>
      <c r="F137" s="166"/>
    </row>
    <row r="138" spans="1:6" s="85" customFormat="1" ht="12" customHeight="1" x14ac:dyDescent="0.25">
      <c r="A138" s="154">
        <v>45258</v>
      </c>
      <c r="B138" s="155">
        <v>17.41</v>
      </c>
      <c r="C138" s="173" t="s">
        <v>175</v>
      </c>
      <c r="D138" s="173" t="s">
        <v>244</v>
      </c>
      <c r="E138" s="157" t="s">
        <v>235</v>
      </c>
      <c r="F138" s="166"/>
    </row>
    <row r="139" spans="1:6" s="85" customFormat="1" ht="12" customHeight="1" x14ac:dyDescent="0.25">
      <c r="A139" s="154">
        <v>45272</v>
      </c>
      <c r="B139" s="155">
        <v>12.43</v>
      </c>
      <c r="C139" s="173" t="s">
        <v>177</v>
      </c>
      <c r="D139" s="173" t="s">
        <v>245</v>
      </c>
      <c r="E139" s="157" t="s">
        <v>235</v>
      </c>
      <c r="F139" s="166"/>
    </row>
    <row r="140" spans="1:6" s="85" customFormat="1" ht="12" customHeight="1" x14ac:dyDescent="0.25">
      <c r="A140" s="154">
        <v>45364</v>
      </c>
      <c r="B140" s="155">
        <v>17.79</v>
      </c>
      <c r="C140" s="173" t="s">
        <v>174</v>
      </c>
      <c r="D140" s="173" t="s">
        <v>246</v>
      </c>
      <c r="E140" s="157" t="s">
        <v>235</v>
      </c>
      <c r="F140" s="166"/>
    </row>
    <row r="141" spans="1:6" s="85" customFormat="1" ht="12" customHeight="1" x14ac:dyDescent="0.25">
      <c r="A141" s="154">
        <v>45386</v>
      </c>
      <c r="B141" s="155">
        <v>13.97</v>
      </c>
      <c r="C141" s="173" t="s">
        <v>174</v>
      </c>
      <c r="D141" s="173" t="s">
        <v>247</v>
      </c>
      <c r="E141" s="157" t="s">
        <v>235</v>
      </c>
      <c r="F141" s="166"/>
    </row>
    <row r="142" spans="1:6" s="85" customFormat="1" ht="12" customHeight="1" x14ac:dyDescent="0.25">
      <c r="A142" s="154">
        <v>45393</v>
      </c>
      <c r="B142" s="155">
        <v>75.27</v>
      </c>
      <c r="C142" s="173" t="s">
        <v>241</v>
      </c>
      <c r="D142" s="173" t="s">
        <v>237</v>
      </c>
      <c r="E142" s="157" t="s">
        <v>235</v>
      </c>
      <c r="F142" s="166"/>
    </row>
    <row r="143" spans="1:6" s="85" customFormat="1" ht="12" customHeight="1" x14ac:dyDescent="0.25">
      <c r="A143" s="154">
        <v>45398</v>
      </c>
      <c r="B143" s="155">
        <v>14.93</v>
      </c>
      <c r="C143" s="173" t="s">
        <v>242</v>
      </c>
      <c r="D143" s="173" t="s">
        <v>248</v>
      </c>
      <c r="E143" s="157" t="s">
        <v>235</v>
      </c>
      <c r="F143" s="166"/>
    </row>
    <row r="144" spans="1:6" s="85" customFormat="1" x14ac:dyDescent="0.25">
      <c r="A144" s="154">
        <v>45400</v>
      </c>
      <c r="B144" s="155">
        <v>17.7</v>
      </c>
      <c r="C144" s="173" t="s">
        <v>243</v>
      </c>
      <c r="D144" s="173" t="s">
        <v>249</v>
      </c>
      <c r="E144" s="157" t="s">
        <v>235</v>
      </c>
      <c r="F144" s="166"/>
    </row>
    <row r="145" spans="1:6" s="85" customFormat="1" x14ac:dyDescent="0.25">
      <c r="A145" s="154">
        <v>45400</v>
      </c>
      <c r="B145" s="155">
        <v>17.22</v>
      </c>
      <c r="C145" s="156" t="s">
        <v>243</v>
      </c>
      <c r="D145" s="156" t="s">
        <v>247</v>
      </c>
      <c r="E145" s="157" t="s">
        <v>235</v>
      </c>
      <c r="F145" s="166"/>
    </row>
    <row r="146" spans="1:6" s="85" customFormat="1" x14ac:dyDescent="0.25">
      <c r="A146" s="154">
        <v>45441</v>
      </c>
      <c r="B146" s="155">
        <v>12.43</v>
      </c>
      <c r="C146" s="156" t="s">
        <v>242</v>
      </c>
      <c r="D146" s="156" t="s">
        <v>248</v>
      </c>
      <c r="E146" s="157" t="s">
        <v>235</v>
      </c>
      <c r="F146" s="166"/>
    </row>
    <row r="147" spans="1:6" s="85" customFormat="1" ht="13.5" customHeight="1" x14ac:dyDescent="0.25">
      <c r="A147" s="154">
        <v>45441</v>
      </c>
      <c r="B147" s="155">
        <v>19.57</v>
      </c>
      <c r="C147" s="156" t="s">
        <v>242</v>
      </c>
      <c r="D147" s="156" t="s">
        <v>248</v>
      </c>
      <c r="E147" s="157" t="s">
        <v>235</v>
      </c>
      <c r="F147" s="166"/>
    </row>
    <row r="148" spans="1:6" s="85" customFormat="1" ht="3" customHeight="1" x14ac:dyDescent="0.25">
      <c r="A148" s="131"/>
      <c r="B148" s="132"/>
      <c r="C148" s="133"/>
      <c r="D148" s="133"/>
      <c r="E148" s="134"/>
      <c r="F148" s="166"/>
    </row>
    <row r="149" spans="1:6" ht="19.5" customHeight="1" x14ac:dyDescent="0.25">
      <c r="A149" s="105" t="s">
        <v>129</v>
      </c>
      <c r="B149" s="106">
        <f>SUM(B130:B148)</f>
        <v>444.27300000000002</v>
      </c>
      <c r="C149" s="165" t="str">
        <f>IF(SUBTOTAL(3,B130:B148)=SUBTOTAL(103,B130:B148),'Summary and sign-off'!$A$48,'Summary and sign-off'!$A$49)</f>
        <v>Check - there are no hidden rows with data</v>
      </c>
      <c r="D149" s="184" t="str">
        <f>IF('Summary and sign-off'!F57='Summary and sign-off'!F54,'Summary and sign-off'!A51,'Summary and sign-off'!A50)</f>
        <v>Check - each entry provides sufficient information</v>
      </c>
      <c r="E149" s="184"/>
      <c r="F149" s="166"/>
    </row>
    <row r="150" spans="1:6" ht="10.5" customHeight="1" x14ac:dyDescent="0.3">
      <c r="A150" s="27"/>
      <c r="B150" s="90"/>
      <c r="C150" s="22"/>
      <c r="D150" s="27"/>
      <c r="E150" s="27"/>
      <c r="F150" s="166"/>
    </row>
    <row r="151" spans="1:6" ht="34.5" customHeight="1" x14ac:dyDescent="0.25">
      <c r="A151" s="49" t="s">
        <v>130</v>
      </c>
      <c r="B151" s="91">
        <f>B17+B126+B149</f>
        <v>14669.214869565212</v>
      </c>
      <c r="C151" s="50"/>
      <c r="D151" s="50"/>
      <c r="E151" s="50"/>
      <c r="F151" s="166"/>
    </row>
    <row r="152" spans="1:6" ht="13" x14ac:dyDescent="0.3">
      <c r="A152" s="27"/>
      <c r="B152" s="22"/>
      <c r="C152" s="27"/>
      <c r="D152" s="27"/>
      <c r="E152" s="27"/>
      <c r="F152" s="166"/>
    </row>
    <row r="153" spans="1:6" ht="13" x14ac:dyDescent="0.3">
      <c r="A153" s="51" t="s">
        <v>73</v>
      </c>
      <c r="B153" s="25"/>
      <c r="C153" s="26"/>
      <c r="D153" s="26"/>
      <c r="E153" s="26"/>
      <c r="F153" s="166"/>
    </row>
    <row r="154" spans="1:6" ht="12.65" customHeight="1" x14ac:dyDescent="0.25">
      <c r="A154" s="23" t="s">
        <v>131</v>
      </c>
      <c r="B154" s="52"/>
      <c r="C154" s="52"/>
      <c r="D154" s="32"/>
      <c r="E154" s="32"/>
      <c r="F154" s="166"/>
    </row>
    <row r="155" spans="1:6" ht="13" customHeight="1" x14ac:dyDescent="0.25">
      <c r="A155" s="31" t="s">
        <v>132</v>
      </c>
      <c r="B155" s="27"/>
      <c r="C155" s="32"/>
      <c r="D155" s="27"/>
      <c r="E155" s="32"/>
      <c r="F155" s="166"/>
    </row>
    <row r="156" spans="1:6" x14ac:dyDescent="0.25">
      <c r="A156" s="31" t="s">
        <v>133</v>
      </c>
      <c r="B156" s="32"/>
      <c r="C156" s="32"/>
      <c r="D156" s="32"/>
      <c r="E156" s="53"/>
      <c r="F156" s="166"/>
    </row>
    <row r="157" spans="1:6" ht="13" x14ac:dyDescent="0.3">
      <c r="A157" s="23" t="s">
        <v>79</v>
      </c>
      <c r="B157" s="25"/>
      <c r="C157" s="26"/>
      <c r="D157" s="26"/>
      <c r="E157" s="26"/>
      <c r="F157" s="166"/>
    </row>
    <row r="158" spans="1:6" ht="13" customHeight="1" x14ac:dyDescent="0.25">
      <c r="A158" s="31" t="s">
        <v>134</v>
      </c>
      <c r="B158" s="27"/>
      <c r="C158" s="32"/>
      <c r="D158" s="27"/>
      <c r="E158" s="32"/>
      <c r="F158" s="166"/>
    </row>
    <row r="159" spans="1:6" x14ac:dyDescent="0.25">
      <c r="A159" s="31" t="s">
        <v>135</v>
      </c>
      <c r="B159" s="32"/>
      <c r="C159" s="32"/>
      <c r="D159" s="32"/>
      <c r="E159" s="53"/>
      <c r="F159" s="166"/>
    </row>
    <row r="160" spans="1:6" x14ac:dyDescent="0.25">
      <c r="A160" s="36" t="s">
        <v>136</v>
      </c>
      <c r="B160" s="36"/>
      <c r="C160" s="36"/>
      <c r="D160" s="36"/>
      <c r="E160" s="53"/>
      <c r="F160" s="166"/>
    </row>
    <row r="161" spans="1:6" x14ac:dyDescent="0.25">
      <c r="A161" s="40"/>
      <c r="B161" s="27"/>
      <c r="C161" s="27"/>
      <c r="D161" s="27"/>
      <c r="E161" s="46"/>
      <c r="F161" s="166"/>
    </row>
    <row r="162" spans="1:6" x14ac:dyDescent="0.25">
      <c r="A162" s="40"/>
      <c r="B162" s="27"/>
      <c r="C162" s="27"/>
      <c r="D162" s="27"/>
      <c r="E162" s="46"/>
      <c r="F162" s="166"/>
    </row>
    <row r="163" spans="1:6" x14ac:dyDescent="0.25">
      <c r="F163" s="166"/>
    </row>
    <row r="164" spans="1:6" x14ac:dyDescent="0.25">
      <c r="F164" s="166"/>
    </row>
    <row r="165" spans="1:6" x14ac:dyDescent="0.25">
      <c r="F165" s="166"/>
    </row>
    <row r="166" spans="1:6" x14ac:dyDescent="0.25">
      <c r="F166" s="166"/>
    </row>
    <row r="167" spans="1:6" x14ac:dyDescent="0.25">
      <c r="F167" s="166"/>
    </row>
    <row r="168" spans="1:6" x14ac:dyDescent="0.25">
      <c r="F168" s="166"/>
    </row>
    <row r="169" spans="1:6" x14ac:dyDescent="0.25">
      <c r="F169" s="166"/>
    </row>
    <row r="170" spans="1:6" hidden="1" x14ac:dyDescent="0.25">
      <c r="F170" s="166"/>
    </row>
    <row r="171" spans="1:6" x14ac:dyDescent="0.25">
      <c r="F171" s="166"/>
    </row>
    <row r="172" spans="1:6" x14ac:dyDescent="0.25">
      <c r="F172" s="166"/>
    </row>
    <row r="173" spans="1:6" x14ac:dyDescent="0.25">
      <c r="F173" s="166"/>
    </row>
    <row r="174" spans="1:6" x14ac:dyDescent="0.25">
      <c r="F174" s="166"/>
    </row>
    <row r="175" spans="1:6" x14ac:dyDescent="0.25">
      <c r="F175" s="166"/>
    </row>
    <row r="176" spans="1:6" x14ac:dyDescent="0.25">
      <c r="F176" s="166"/>
    </row>
    <row r="177" spans="6:6" x14ac:dyDescent="0.25">
      <c r="F177" s="166"/>
    </row>
    <row r="178" spans="6:6" x14ac:dyDescent="0.25">
      <c r="F178" s="166"/>
    </row>
    <row r="179" spans="6:6" x14ac:dyDescent="0.25">
      <c r="F179" s="166"/>
    </row>
    <row r="180" spans="6:6" x14ac:dyDescent="0.25">
      <c r="F180" s="166"/>
    </row>
    <row r="181" spans="6:6" x14ac:dyDescent="0.25">
      <c r="F181" s="166"/>
    </row>
    <row r="182" spans="6:6" x14ac:dyDescent="0.25">
      <c r="F182" s="166"/>
    </row>
    <row r="183" spans="6:6" x14ac:dyDescent="0.25">
      <c r="F183" s="166"/>
    </row>
    <row r="184" spans="6:6" x14ac:dyDescent="0.25">
      <c r="F184" s="166"/>
    </row>
    <row r="185" spans="6:6" x14ac:dyDescent="0.25">
      <c r="F185" s="166"/>
    </row>
    <row r="186" spans="6:6" x14ac:dyDescent="0.25">
      <c r="F186" s="166"/>
    </row>
    <row r="187" spans="6:6" x14ac:dyDescent="0.25">
      <c r="F187" s="166"/>
    </row>
    <row r="188" spans="6:6" x14ac:dyDescent="0.25">
      <c r="F188" s="166"/>
    </row>
    <row r="189" spans="6:6" x14ac:dyDescent="0.25">
      <c r="F189" s="166"/>
    </row>
    <row r="190" spans="6:6" x14ac:dyDescent="0.25">
      <c r="F190" s="166"/>
    </row>
    <row r="191" spans="6:6" x14ac:dyDescent="0.25"/>
    <row r="192" spans="6:6"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sheetData>
  <sheetProtection formatCells="0" formatRows="0" insertColumns="0" insertRows="0" deleteRows="0"/>
  <mergeCells count="15">
    <mergeCell ref="B7:E7"/>
    <mergeCell ref="B5:E5"/>
    <mergeCell ref="D149:E149"/>
    <mergeCell ref="A1:E1"/>
    <mergeCell ref="A19:E19"/>
    <mergeCell ref="A128:E128"/>
    <mergeCell ref="B2:E2"/>
    <mergeCell ref="B3:E3"/>
    <mergeCell ref="B4:E4"/>
    <mergeCell ref="A8:E8"/>
    <mergeCell ref="A9:E9"/>
    <mergeCell ref="B6:E6"/>
    <mergeCell ref="D17:E17"/>
    <mergeCell ref="D126:E126"/>
    <mergeCell ref="A10:E10"/>
  </mergeCells>
  <dataValidations xWindow="153" yWindow="634"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6 A130 A148 A21:A23 A12:A14 A124:A12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29 A2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5 A131:A147 A109:A123 A23:A81 A83:A10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scale="69" fitToHeight="0" orientation="portrait" r:id="rId1"/>
  <headerFooter alignWithMargins="0">
    <oddHeader>&amp;C&amp;"Calibri"&amp;10&amp;K000000 IN-CONFIDENCE&amp;1#_x000D_</oddHeader>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3" yWindow="634"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B130:B137 B145:B148 B109:B125 B12:B16 B39:B81 B21:B36 B83:B106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39997558519241921"/>
    <pageSetUpPr fitToPage="1"/>
  </sheetPr>
  <dimension ref="A1:J33"/>
  <sheetViews>
    <sheetView zoomScaleNormal="100" workbookViewId="0">
      <selection activeCell="C18" sqref="C18"/>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80" t="s">
        <v>109</v>
      </c>
      <c r="B1" s="180"/>
      <c r="C1" s="180"/>
      <c r="D1" s="180"/>
      <c r="E1" s="180"/>
      <c r="F1" s="38"/>
    </row>
    <row r="2" spans="1:6" ht="21" customHeight="1" x14ac:dyDescent="0.25">
      <c r="A2" s="4" t="s">
        <v>52</v>
      </c>
      <c r="B2" s="186" t="str">
        <f>'Summary and sign-off'!B2:F2</f>
        <v>Ministry of Social Developmnet</v>
      </c>
      <c r="C2" s="186"/>
      <c r="D2" s="186"/>
      <c r="E2" s="186"/>
      <c r="F2" s="38"/>
    </row>
    <row r="3" spans="1:6" ht="21" customHeight="1" x14ac:dyDescent="0.25">
      <c r="A3" s="4" t="s">
        <v>110</v>
      </c>
      <c r="B3" s="186" t="str">
        <f>'Summary and sign-off'!B3:F3</f>
        <v>Debbie Power</v>
      </c>
      <c r="C3" s="186"/>
      <c r="D3" s="186"/>
      <c r="E3" s="186"/>
      <c r="F3" s="38"/>
    </row>
    <row r="4" spans="1:6" ht="21" customHeight="1" x14ac:dyDescent="0.25">
      <c r="A4" s="4" t="s">
        <v>111</v>
      </c>
      <c r="B4" s="186">
        <f>'Summary and sign-off'!B4:F4</f>
        <v>45108</v>
      </c>
      <c r="C4" s="186"/>
      <c r="D4" s="186"/>
      <c r="E4" s="186"/>
      <c r="F4" s="38"/>
    </row>
    <row r="5" spans="1:6" ht="21" customHeight="1" x14ac:dyDescent="0.25">
      <c r="A5" s="4" t="s">
        <v>112</v>
      </c>
      <c r="B5" s="186">
        <f>'Summary and sign-off'!B5:F5</f>
        <v>45473</v>
      </c>
      <c r="C5" s="186"/>
      <c r="D5" s="186"/>
      <c r="E5" s="186"/>
      <c r="F5" s="38"/>
    </row>
    <row r="6" spans="1:6" ht="21" customHeight="1" x14ac:dyDescent="0.25">
      <c r="A6" s="4" t="s">
        <v>113</v>
      </c>
      <c r="B6" s="178" t="s">
        <v>81</v>
      </c>
      <c r="C6" s="178"/>
      <c r="D6" s="178"/>
      <c r="E6" s="178"/>
      <c r="F6" s="38"/>
    </row>
    <row r="7" spans="1:6" ht="21" customHeight="1" x14ac:dyDescent="0.25">
      <c r="A7" s="4" t="s">
        <v>56</v>
      </c>
      <c r="B7" s="178" t="s">
        <v>83</v>
      </c>
      <c r="C7" s="178"/>
      <c r="D7" s="178"/>
      <c r="E7" s="178"/>
      <c r="F7" s="38"/>
    </row>
    <row r="8" spans="1:6" ht="35.25" customHeight="1" x14ac:dyDescent="0.35">
      <c r="A8" s="194" t="s">
        <v>137</v>
      </c>
      <c r="B8" s="194"/>
      <c r="C8" s="195"/>
      <c r="D8" s="195"/>
      <c r="E8" s="195"/>
      <c r="F8" s="42"/>
    </row>
    <row r="9" spans="1:6" ht="35.25" customHeight="1" x14ac:dyDescent="0.35">
      <c r="A9" s="192" t="s">
        <v>138</v>
      </c>
      <c r="B9" s="193"/>
      <c r="C9" s="193"/>
      <c r="D9" s="193"/>
      <c r="E9" s="193"/>
      <c r="F9" s="42"/>
    </row>
    <row r="10" spans="1:6" ht="27" customHeight="1" x14ac:dyDescent="0.25">
      <c r="A10" s="35" t="s">
        <v>139</v>
      </c>
      <c r="B10" s="35" t="s">
        <v>62</v>
      </c>
      <c r="C10" s="35" t="s">
        <v>140</v>
      </c>
      <c r="D10" s="35" t="s">
        <v>141</v>
      </c>
      <c r="E10" s="35" t="s">
        <v>121</v>
      </c>
      <c r="F10" s="23"/>
    </row>
    <row r="11" spans="1:6" s="85" customFormat="1" hidden="1" x14ac:dyDescent="0.25">
      <c r="A11" s="135"/>
      <c r="B11" s="132"/>
      <c r="C11" s="136"/>
      <c r="D11" s="136"/>
      <c r="E11" s="137"/>
      <c r="F11" s="2"/>
    </row>
    <row r="12" spans="1:6" s="85" customFormat="1" x14ac:dyDescent="0.25">
      <c r="A12" s="154"/>
      <c r="B12" s="155"/>
      <c r="C12" s="173"/>
      <c r="D12" s="159"/>
      <c r="E12" s="160"/>
      <c r="F12" s="2"/>
    </row>
    <row r="13" spans="1:6" s="85" customFormat="1" x14ac:dyDescent="0.25">
      <c r="A13" s="154"/>
      <c r="B13" s="155"/>
      <c r="C13" s="159"/>
      <c r="D13" s="159"/>
      <c r="E13" s="160"/>
      <c r="F13" s="2"/>
    </row>
    <row r="14" spans="1:6" s="85" customFormat="1" x14ac:dyDescent="0.25">
      <c r="A14" s="154"/>
      <c r="B14" s="155"/>
      <c r="C14" s="159"/>
      <c r="D14" s="159"/>
      <c r="E14" s="160"/>
      <c r="F14" s="2"/>
    </row>
    <row r="15" spans="1:6" s="85" customFormat="1" x14ac:dyDescent="0.25">
      <c r="A15" s="154"/>
      <c r="B15" s="155"/>
      <c r="C15" s="159"/>
      <c r="D15" s="159"/>
      <c r="E15" s="160"/>
      <c r="F15" s="2"/>
    </row>
    <row r="16" spans="1:6" s="85" customFormat="1" x14ac:dyDescent="0.25">
      <c r="A16" s="154"/>
      <c r="B16" s="155"/>
      <c r="C16" s="159"/>
      <c r="D16" s="159"/>
      <c r="E16" s="160"/>
      <c r="F16" s="2"/>
    </row>
    <row r="17" spans="1:6" s="85" customFormat="1" x14ac:dyDescent="0.25">
      <c r="A17" s="154"/>
      <c r="B17" s="155"/>
      <c r="C17" s="159"/>
      <c r="D17" s="159"/>
      <c r="E17" s="160"/>
      <c r="F17" s="2"/>
    </row>
    <row r="18" spans="1:6" s="85" customFormat="1" x14ac:dyDescent="0.25">
      <c r="A18" s="154"/>
      <c r="B18" s="155"/>
      <c r="C18" s="159"/>
      <c r="D18" s="159"/>
      <c r="E18" s="160"/>
      <c r="F18" s="2"/>
    </row>
    <row r="19" spans="1:6" s="85" customFormat="1" x14ac:dyDescent="0.25">
      <c r="A19" s="154"/>
      <c r="B19" s="155"/>
      <c r="C19" s="159"/>
      <c r="D19" s="159"/>
      <c r="E19" s="160"/>
      <c r="F19" s="2"/>
    </row>
    <row r="20" spans="1:6" s="85" customFormat="1" x14ac:dyDescent="0.25">
      <c r="A20" s="154"/>
      <c r="B20" s="155"/>
      <c r="C20" s="159"/>
      <c r="D20" s="159"/>
      <c r="E20" s="160"/>
      <c r="F20" s="2"/>
    </row>
    <row r="21" spans="1:6" s="85" customFormat="1" x14ac:dyDescent="0.25">
      <c r="A21" s="154"/>
      <c r="B21" s="155"/>
      <c r="C21" s="159"/>
      <c r="D21" s="159"/>
      <c r="E21" s="160"/>
      <c r="F21" s="2"/>
    </row>
    <row r="22" spans="1:6" s="85" customFormat="1" x14ac:dyDescent="0.25">
      <c r="A22" s="158"/>
      <c r="B22" s="155"/>
      <c r="C22" s="159"/>
      <c r="D22" s="159"/>
      <c r="E22" s="160"/>
      <c r="F22" s="2"/>
    </row>
    <row r="23" spans="1:6" s="85" customFormat="1" x14ac:dyDescent="0.25">
      <c r="A23" s="158"/>
      <c r="B23" s="155"/>
      <c r="C23" s="159"/>
      <c r="D23" s="159"/>
      <c r="E23" s="160"/>
      <c r="F23" s="2"/>
    </row>
    <row r="24" spans="1:6" s="85" customFormat="1" ht="11.25" hidden="1" customHeight="1" x14ac:dyDescent="0.25">
      <c r="A24" s="135"/>
      <c r="B24" s="132"/>
      <c r="C24" s="136"/>
      <c r="D24" s="136"/>
      <c r="E24" s="137"/>
      <c r="F24" s="2"/>
    </row>
    <row r="25" spans="1:6" ht="34.5" customHeight="1" x14ac:dyDescent="0.25">
      <c r="A25" s="86" t="s">
        <v>142</v>
      </c>
      <c r="B25" s="95">
        <f>SUM(B11:B24)</f>
        <v>0</v>
      </c>
      <c r="C25" s="104" t="str">
        <f>IF(SUBTOTAL(3,B11:B24)=SUBTOTAL(103,B11:B24),'Summary and sign-off'!$A$48,'Summary and sign-off'!$A$49)</f>
        <v>Check - there are no hidden rows with data</v>
      </c>
      <c r="D25" s="184" t="str">
        <f>IF('Summary and sign-off'!F58='Summary and sign-off'!F54,'Summary and sign-off'!A51,'Summary and sign-off'!A50)</f>
        <v>Check - each entry provides sufficient information</v>
      </c>
      <c r="E25" s="184"/>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ht="13" x14ac:dyDescent="0.3">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39997558519241921"/>
    <pageSetUpPr fitToPage="1"/>
  </sheetPr>
  <dimension ref="A1:M51"/>
  <sheetViews>
    <sheetView zoomScaleNormal="100" workbookViewId="0">
      <selection activeCell="A25" sqref="A25:D25"/>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80" t="s">
        <v>109</v>
      </c>
      <c r="B1" s="180"/>
      <c r="C1" s="180"/>
      <c r="D1" s="180"/>
      <c r="E1" s="180"/>
      <c r="F1" s="24"/>
    </row>
    <row r="2" spans="1:6" ht="21" customHeight="1" x14ac:dyDescent="0.25">
      <c r="A2" s="4" t="s">
        <v>52</v>
      </c>
      <c r="B2" s="186" t="str">
        <f>'Summary and sign-off'!B2:F2</f>
        <v>Ministry of Social Developmnet</v>
      </c>
      <c r="C2" s="186"/>
      <c r="D2" s="186"/>
      <c r="E2" s="186"/>
      <c r="F2" s="24"/>
    </row>
    <row r="3" spans="1:6" ht="21" customHeight="1" x14ac:dyDescent="0.25">
      <c r="A3" s="4" t="s">
        <v>110</v>
      </c>
      <c r="B3" s="186" t="str">
        <f>'Summary and sign-off'!B3:F3</f>
        <v>Debbie Power</v>
      </c>
      <c r="C3" s="186"/>
      <c r="D3" s="186"/>
      <c r="E3" s="186"/>
      <c r="F3" s="24"/>
    </row>
    <row r="4" spans="1:6" ht="21" customHeight="1" x14ac:dyDescent="0.25">
      <c r="A4" s="4" t="s">
        <v>111</v>
      </c>
      <c r="B4" s="186">
        <f>'Summary and sign-off'!B4:F4</f>
        <v>45108</v>
      </c>
      <c r="C4" s="186"/>
      <c r="D4" s="186"/>
      <c r="E4" s="186"/>
      <c r="F4" s="24"/>
    </row>
    <row r="5" spans="1:6" ht="21" customHeight="1" x14ac:dyDescent="0.25">
      <c r="A5" s="4" t="s">
        <v>112</v>
      </c>
      <c r="B5" s="186">
        <f>'Summary and sign-off'!B5:F5</f>
        <v>45473</v>
      </c>
      <c r="C5" s="186"/>
      <c r="D5" s="186"/>
      <c r="E5" s="186"/>
      <c r="F5" s="24"/>
    </row>
    <row r="6" spans="1:6" ht="21" customHeight="1" x14ac:dyDescent="0.25">
      <c r="A6" s="4" t="s">
        <v>113</v>
      </c>
      <c r="B6" s="178" t="s">
        <v>81</v>
      </c>
      <c r="C6" s="178"/>
      <c r="D6" s="178"/>
      <c r="E6" s="178"/>
      <c r="F6" s="34"/>
    </row>
    <row r="7" spans="1:6" ht="21" customHeight="1" x14ac:dyDescent="0.25">
      <c r="A7" s="4" t="s">
        <v>56</v>
      </c>
      <c r="B7" s="178" t="s">
        <v>83</v>
      </c>
      <c r="C7" s="178"/>
      <c r="D7" s="178"/>
      <c r="E7" s="178"/>
      <c r="F7" s="34"/>
    </row>
    <row r="8" spans="1:6" ht="35.25" customHeight="1" x14ac:dyDescent="0.25">
      <c r="A8" s="188" t="s">
        <v>147</v>
      </c>
      <c r="B8" s="188"/>
      <c r="C8" s="195"/>
      <c r="D8" s="195"/>
      <c r="E8" s="195"/>
      <c r="F8" s="24"/>
    </row>
    <row r="9" spans="1:6" ht="35.25" customHeight="1" x14ac:dyDescent="0.25">
      <c r="A9" s="196" t="s">
        <v>148</v>
      </c>
      <c r="B9" s="197"/>
      <c r="C9" s="197"/>
      <c r="D9" s="197"/>
      <c r="E9" s="197"/>
      <c r="F9" s="24"/>
    </row>
    <row r="10" spans="1:6" ht="27" customHeight="1" x14ac:dyDescent="0.25">
      <c r="A10" s="35" t="s">
        <v>117</v>
      </c>
      <c r="B10" s="35" t="s">
        <v>62</v>
      </c>
      <c r="C10" s="35" t="s">
        <v>149</v>
      </c>
      <c r="D10" s="35" t="s">
        <v>150</v>
      </c>
      <c r="E10" s="35" t="s">
        <v>121</v>
      </c>
      <c r="F10" s="36"/>
    </row>
    <row r="11" spans="1:6" s="85" customFormat="1" hidden="1" x14ac:dyDescent="0.25">
      <c r="A11" s="135"/>
      <c r="B11" s="132"/>
      <c r="C11" s="136"/>
      <c r="D11" s="136"/>
      <c r="E11" s="137"/>
      <c r="F11" s="3"/>
    </row>
    <row r="12" spans="1:6" s="85" customFormat="1" x14ac:dyDescent="0.25">
      <c r="A12" s="154">
        <v>45138</v>
      </c>
      <c r="B12" s="155">
        <v>52.66</v>
      </c>
      <c r="C12" s="159" t="s">
        <v>178</v>
      </c>
      <c r="D12" s="159" t="s">
        <v>250</v>
      </c>
      <c r="E12" s="160"/>
      <c r="F12" s="3"/>
    </row>
    <row r="13" spans="1:6" s="85" customFormat="1" x14ac:dyDescent="0.25">
      <c r="A13" s="154">
        <v>45169</v>
      </c>
      <c r="B13" s="155">
        <v>51.17</v>
      </c>
      <c r="C13" s="159" t="s">
        <v>178</v>
      </c>
      <c r="D13" s="159" t="s">
        <v>251</v>
      </c>
      <c r="E13" s="160"/>
      <c r="F13" s="3"/>
    </row>
    <row r="14" spans="1:6" s="85" customFormat="1" x14ac:dyDescent="0.25">
      <c r="A14" s="154">
        <v>45199</v>
      </c>
      <c r="B14" s="155">
        <v>52.05</v>
      </c>
      <c r="C14" s="159" t="s">
        <v>178</v>
      </c>
      <c r="D14" s="159" t="s">
        <v>252</v>
      </c>
      <c r="E14" s="160"/>
      <c r="F14" s="3"/>
    </row>
    <row r="15" spans="1:6" s="85" customFormat="1" x14ac:dyDescent="0.25">
      <c r="A15" s="154">
        <v>45230</v>
      </c>
      <c r="B15" s="155">
        <v>51.510000000000005</v>
      </c>
      <c r="C15" s="159" t="s">
        <v>178</v>
      </c>
      <c r="D15" s="159" t="s">
        <v>253</v>
      </c>
      <c r="E15" s="160"/>
      <c r="F15" s="3"/>
    </row>
    <row r="16" spans="1:6" s="85" customFormat="1" x14ac:dyDescent="0.25">
      <c r="A16" s="154">
        <v>45260</v>
      </c>
      <c r="B16" s="155">
        <v>51.17</v>
      </c>
      <c r="C16" s="159" t="s">
        <v>178</v>
      </c>
      <c r="D16" s="156" t="s">
        <v>254</v>
      </c>
      <c r="E16" s="160"/>
      <c r="F16" s="3"/>
    </row>
    <row r="17" spans="1:6" s="85" customFormat="1" x14ac:dyDescent="0.25">
      <c r="A17" s="154">
        <v>45291</v>
      </c>
      <c r="B17" s="155">
        <v>52.36</v>
      </c>
      <c r="C17" s="159" t="s">
        <v>178</v>
      </c>
      <c r="D17" s="156" t="s">
        <v>255</v>
      </c>
      <c r="E17" s="160"/>
      <c r="F17" s="3"/>
    </row>
    <row r="18" spans="1:6" s="85" customFormat="1" x14ac:dyDescent="0.25">
      <c r="A18" s="154">
        <v>45322</v>
      </c>
      <c r="B18" s="155">
        <v>55.83</v>
      </c>
      <c r="C18" s="159" t="s">
        <v>178</v>
      </c>
      <c r="D18" s="156" t="s">
        <v>256</v>
      </c>
      <c r="E18" s="160"/>
      <c r="F18" s="3"/>
    </row>
    <row r="19" spans="1:6" s="85" customFormat="1" x14ac:dyDescent="0.25">
      <c r="A19" s="154">
        <v>45350</v>
      </c>
      <c r="B19" s="155">
        <v>56.2</v>
      </c>
      <c r="C19" s="159" t="s">
        <v>178</v>
      </c>
      <c r="D19" s="156" t="s">
        <v>257</v>
      </c>
      <c r="E19" s="160"/>
      <c r="F19" s="3"/>
    </row>
    <row r="20" spans="1:6" s="85" customFormat="1" x14ac:dyDescent="0.25">
      <c r="A20" s="154">
        <v>45382</v>
      </c>
      <c r="B20" s="155">
        <v>52.120000000000005</v>
      </c>
      <c r="C20" s="159" t="s">
        <v>178</v>
      </c>
      <c r="D20" s="156" t="s">
        <v>258</v>
      </c>
      <c r="E20" s="160"/>
      <c r="F20" s="3"/>
    </row>
    <row r="21" spans="1:6" s="85" customFormat="1" x14ac:dyDescent="0.25">
      <c r="A21" s="154">
        <v>45412</v>
      </c>
      <c r="B21" s="155">
        <v>52.53</v>
      </c>
      <c r="C21" s="159" t="s">
        <v>178</v>
      </c>
      <c r="D21" s="156" t="s">
        <v>259</v>
      </c>
      <c r="E21" s="160"/>
      <c r="F21" s="3"/>
    </row>
    <row r="22" spans="1:6" s="85" customFormat="1" x14ac:dyDescent="0.25">
      <c r="A22" s="154">
        <v>45443</v>
      </c>
      <c r="B22" s="155">
        <v>51.78</v>
      </c>
      <c r="C22" s="159" t="s">
        <v>178</v>
      </c>
      <c r="D22" s="156" t="s">
        <v>260</v>
      </c>
      <c r="E22" s="160"/>
      <c r="F22" s="3"/>
    </row>
    <row r="23" spans="1:6" s="85" customFormat="1" x14ac:dyDescent="0.25">
      <c r="A23" s="154">
        <v>45473</v>
      </c>
      <c r="B23" s="155">
        <v>51.17</v>
      </c>
      <c r="C23" s="159" t="s">
        <v>178</v>
      </c>
      <c r="D23" s="156" t="s">
        <v>261</v>
      </c>
      <c r="E23" s="160"/>
      <c r="F23" s="3"/>
    </row>
    <row r="24" spans="1:6" s="85" customFormat="1" x14ac:dyDescent="0.25">
      <c r="A24" s="154"/>
      <c r="B24" s="155"/>
      <c r="C24" s="159"/>
      <c r="D24" s="156"/>
      <c r="E24" s="160"/>
      <c r="F24" s="3"/>
    </row>
    <row r="25" spans="1:6" s="85" customFormat="1" x14ac:dyDescent="0.25">
      <c r="A25" s="154"/>
      <c r="B25" s="155"/>
      <c r="C25" s="159"/>
      <c r="D25" s="156"/>
      <c r="E25" s="160"/>
      <c r="F25" s="3"/>
    </row>
    <row r="26" spans="1:6" s="85" customFormat="1" hidden="1" x14ac:dyDescent="0.25">
      <c r="A26" s="135"/>
      <c r="B26" s="132"/>
      <c r="C26" s="159" t="s">
        <v>170</v>
      </c>
      <c r="D26" s="136"/>
      <c r="E26" s="137"/>
      <c r="F26" s="3"/>
    </row>
    <row r="27" spans="1:6" ht="34.5" customHeight="1" x14ac:dyDescent="0.25">
      <c r="A27" s="86" t="s">
        <v>151</v>
      </c>
      <c r="B27" s="95">
        <f>SUM(B11:B26)</f>
        <v>630.54999999999995</v>
      </c>
      <c r="C27" s="104" t="str">
        <f>IF(SUBTOTAL(3,B11:B26)=SUBTOTAL(103,B11:B26),'Summary and sign-off'!$A$48,'Summary and sign-off'!$A$49)</f>
        <v>Check - there are no hidden rows with data</v>
      </c>
      <c r="D27" s="184" t="str">
        <f>IF('Summary and sign-off'!F59='Summary and sign-off'!F54,'Summary and sign-off'!A51,'Summary and sign-off'!A50)</f>
        <v>Check - each entry provides sufficient information</v>
      </c>
      <c r="E27" s="184"/>
      <c r="F27" s="37"/>
    </row>
    <row r="28" spans="1:6" ht="14.15" customHeight="1" x14ac:dyDescent="0.25">
      <c r="A28" s="38"/>
      <c r="B28" s="27"/>
      <c r="C28" s="20"/>
      <c r="D28" s="20"/>
      <c r="E28" s="20"/>
      <c r="F28" s="24"/>
    </row>
    <row r="29" spans="1:6" ht="13" x14ac:dyDescent="0.3">
      <c r="A29" s="21" t="s">
        <v>152</v>
      </c>
      <c r="B29" s="20"/>
      <c r="C29" s="20"/>
      <c r="D29" s="20"/>
      <c r="E29" s="20"/>
      <c r="F29" s="24"/>
    </row>
    <row r="30" spans="1:6" ht="12.65" customHeight="1" x14ac:dyDescent="0.25">
      <c r="A30" s="23" t="s">
        <v>131</v>
      </c>
      <c r="B30" s="20"/>
      <c r="C30" s="20"/>
      <c r="D30" s="20"/>
      <c r="E30" s="20"/>
      <c r="F30" s="24"/>
    </row>
    <row r="31" spans="1:6" ht="13" x14ac:dyDescent="0.3">
      <c r="A31" s="23" t="s">
        <v>79</v>
      </c>
      <c r="B31" s="25"/>
      <c r="C31" s="26"/>
      <c r="D31" s="26"/>
      <c r="E31" s="26"/>
      <c r="F31" s="27"/>
    </row>
    <row r="32" spans="1:6" x14ac:dyDescent="0.25">
      <c r="A32" s="31" t="s">
        <v>145</v>
      </c>
      <c r="B32" s="32"/>
      <c r="C32" s="27"/>
      <c r="D32" s="27"/>
      <c r="E32" s="27"/>
      <c r="F32" s="27"/>
    </row>
    <row r="33" spans="1:6" ht="12.75" customHeight="1" x14ac:dyDescent="0.25">
      <c r="A33" s="31" t="s">
        <v>146</v>
      </c>
      <c r="B33" s="39"/>
      <c r="C33" s="33"/>
      <c r="D33" s="33"/>
      <c r="E33" s="33"/>
      <c r="F33" s="33"/>
    </row>
    <row r="34" spans="1:6" x14ac:dyDescent="0.25">
      <c r="A34" s="38"/>
      <c r="B34" s="40"/>
      <c r="C34" s="20"/>
      <c r="D34" s="20"/>
      <c r="E34" s="20"/>
      <c r="F34" s="38"/>
    </row>
    <row r="35" spans="1:6" hidden="1" x14ac:dyDescent="0.25">
      <c r="A35" s="20"/>
      <c r="B35" s="20"/>
      <c r="C35" s="20"/>
      <c r="D35" s="20"/>
      <c r="E35" s="38"/>
    </row>
    <row r="36" spans="1:6" ht="12.75" hidden="1" customHeight="1" x14ac:dyDescent="0.25"/>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row r="40" spans="1:6" hidden="1" x14ac:dyDescent="0.25">
      <c r="A40" s="41"/>
      <c r="B40" s="41"/>
      <c r="C40" s="41"/>
      <c r="D40" s="41"/>
      <c r="E40" s="41"/>
      <c r="F40" s="24"/>
    </row>
    <row r="41" spans="1:6" hidden="1" x14ac:dyDescent="0.25">
      <c r="A41" s="41"/>
      <c r="B41" s="41"/>
      <c r="C41" s="41"/>
      <c r="D41" s="41"/>
      <c r="E41" s="41"/>
      <c r="F41" s="24"/>
    </row>
    <row r="48" spans="1:6" x14ac:dyDescent="0.25"/>
    <row r="49" x14ac:dyDescent="0.25"/>
    <row r="50" x14ac:dyDescent="0.25"/>
    <row r="51" x14ac:dyDescent="0.25"/>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phoneticPr fontId="37" type="noConversion"/>
  <dataValidations xWindow="677" yWindow="60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A24 A23:A2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677" yWindow="60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 B15:B24 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249977111117893"/>
    <pageSetUpPr fitToPage="1"/>
  </sheetPr>
  <dimension ref="A1:J45"/>
  <sheetViews>
    <sheetView zoomScaleNormal="100" workbookViewId="0">
      <selection activeCell="G28" sqref="G28"/>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80" t="s">
        <v>153</v>
      </c>
      <c r="B1" s="180"/>
      <c r="C1" s="180"/>
      <c r="D1" s="180"/>
      <c r="E1" s="180"/>
      <c r="F1" s="180"/>
    </row>
    <row r="2" spans="1:6" ht="21" customHeight="1" x14ac:dyDescent="0.25">
      <c r="A2" s="4" t="s">
        <v>52</v>
      </c>
      <c r="B2" s="186" t="str">
        <f>'Summary and sign-off'!B2:F2</f>
        <v>Ministry of Social Developmnet</v>
      </c>
      <c r="C2" s="186"/>
      <c r="D2" s="186"/>
      <c r="E2" s="186"/>
      <c r="F2" s="186"/>
    </row>
    <row r="3" spans="1:6" ht="21" customHeight="1" x14ac:dyDescent="0.25">
      <c r="A3" s="4" t="s">
        <v>110</v>
      </c>
      <c r="B3" s="186" t="str">
        <f>'Summary and sign-off'!B3:F3</f>
        <v>Debbie Power</v>
      </c>
      <c r="C3" s="186"/>
      <c r="D3" s="186"/>
      <c r="E3" s="186"/>
      <c r="F3" s="186"/>
    </row>
    <row r="4" spans="1:6" ht="21" customHeight="1" x14ac:dyDescent="0.25">
      <c r="A4" s="4" t="s">
        <v>111</v>
      </c>
      <c r="B4" s="186">
        <f>'Summary and sign-off'!B4:F4</f>
        <v>45108</v>
      </c>
      <c r="C4" s="186"/>
      <c r="D4" s="186"/>
      <c r="E4" s="186"/>
      <c r="F4" s="186"/>
    </row>
    <row r="5" spans="1:6" ht="21" customHeight="1" x14ac:dyDescent="0.25">
      <c r="A5" s="4" t="s">
        <v>112</v>
      </c>
      <c r="B5" s="186">
        <f>'Summary and sign-off'!B5:F5</f>
        <v>45473</v>
      </c>
      <c r="C5" s="186"/>
      <c r="D5" s="186"/>
      <c r="E5" s="186"/>
      <c r="F5" s="186"/>
    </row>
    <row r="6" spans="1:6" ht="21" customHeight="1" x14ac:dyDescent="0.25">
      <c r="A6" s="4" t="s">
        <v>154</v>
      </c>
      <c r="B6" s="178" t="s">
        <v>81</v>
      </c>
      <c r="C6" s="178"/>
      <c r="D6" s="178"/>
      <c r="E6" s="178"/>
      <c r="F6" s="178"/>
    </row>
    <row r="7" spans="1:6" ht="21" customHeight="1" x14ac:dyDescent="0.25">
      <c r="A7" s="4" t="s">
        <v>56</v>
      </c>
      <c r="B7" s="178" t="s">
        <v>83</v>
      </c>
      <c r="C7" s="178"/>
      <c r="D7" s="178"/>
      <c r="E7" s="178"/>
      <c r="F7" s="178"/>
    </row>
    <row r="8" spans="1:6" ht="36" customHeight="1" x14ac:dyDescent="0.25">
      <c r="A8" s="188" t="s">
        <v>155</v>
      </c>
      <c r="B8" s="188"/>
      <c r="C8" s="188"/>
      <c r="D8" s="188"/>
      <c r="E8" s="188"/>
      <c r="F8" s="188"/>
    </row>
    <row r="9" spans="1:6" ht="36" customHeight="1" x14ac:dyDescent="0.25">
      <c r="A9" s="196" t="s">
        <v>156</v>
      </c>
      <c r="B9" s="197"/>
      <c r="C9" s="197"/>
      <c r="D9" s="197"/>
      <c r="E9" s="197"/>
      <c r="F9" s="197"/>
    </row>
    <row r="10" spans="1:6" ht="39" customHeight="1" x14ac:dyDescent="0.25">
      <c r="A10" s="35" t="s">
        <v>117</v>
      </c>
      <c r="B10" s="148" t="s">
        <v>157</v>
      </c>
      <c r="C10" s="148" t="s">
        <v>158</v>
      </c>
      <c r="D10" s="148" t="s">
        <v>159</v>
      </c>
      <c r="E10" s="148" t="s">
        <v>160</v>
      </c>
      <c r="F10" s="148" t="s">
        <v>161</v>
      </c>
    </row>
    <row r="11" spans="1:6" s="85" customFormat="1" hidden="1" x14ac:dyDescent="0.25">
      <c r="A11" s="131"/>
      <c r="B11" s="136"/>
      <c r="C11" s="138"/>
      <c r="D11" s="136"/>
      <c r="E11" s="139"/>
      <c r="F11" s="137"/>
    </row>
    <row r="12" spans="1:6" s="85" customFormat="1" x14ac:dyDescent="0.25">
      <c r="A12" s="154">
        <v>45441</v>
      </c>
      <c r="B12" s="161" t="s">
        <v>262</v>
      </c>
      <c r="C12" s="162" t="s">
        <v>96</v>
      </c>
      <c r="D12" s="161" t="s">
        <v>263</v>
      </c>
      <c r="E12" s="163" t="s">
        <v>281</v>
      </c>
      <c r="F12" s="164"/>
    </row>
    <row r="13" spans="1:6" s="85" customFormat="1" x14ac:dyDescent="0.25">
      <c r="A13" s="154"/>
      <c r="B13" s="161"/>
      <c r="C13" s="162"/>
      <c r="D13" s="161"/>
      <c r="E13" s="163"/>
      <c r="F13" s="164"/>
    </row>
    <row r="14" spans="1:6" s="85" customFormat="1" x14ac:dyDescent="0.25">
      <c r="A14" s="154"/>
      <c r="B14" s="161"/>
      <c r="C14" s="162"/>
      <c r="D14" s="161"/>
      <c r="E14" s="163"/>
      <c r="F14" s="164"/>
    </row>
    <row r="15" spans="1:6" s="85" customFormat="1" x14ac:dyDescent="0.25">
      <c r="A15" s="154"/>
      <c r="B15" s="161"/>
      <c r="C15" s="162"/>
      <c r="D15" s="161"/>
      <c r="E15" s="163"/>
      <c r="F15" s="164"/>
    </row>
    <row r="16" spans="1:6" s="85" customFormat="1" x14ac:dyDescent="0.25">
      <c r="A16" s="154"/>
      <c r="B16" s="161"/>
      <c r="C16" s="162"/>
      <c r="D16" s="161"/>
      <c r="E16" s="163"/>
      <c r="F16" s="164"/>
    </row>
    <row r="17" spans="1:7" s="85" customFormat="1" x14ac:dyDescent="0.25">
      <c r="A17" s="154"/>
      <c r="B17" s="161"/>
      <c r="C17" s="162"/>
      <c r="D17" s="161"/>
      <c r="E17" s="163"/>
      <c r="F17" s="164"/>
    </row>
    <row r="18" spans="1:7" s="85" customFormat="1" x14ac:dyDescent="0.25">
      <c r="A18" s="154"/>
      <c r="B18" s="161"/>
      <c r="C18" s="162"/>
      <c r="D18" s="161"/>
      <c r="E18" s="163"/>
      <c r="F18" s="164"/>
    </row>
    <row r="19" spans="1:7" s="85" customFormat="1" x14ac:dyDescent="0.25">
      <c r="A19" s="154"/>
      <c r="B19" s="161"/>
      <c r="C19" s="162"/>
      <c r="D19" s="161"/>
      <c r="E19" s="163"/>
      <c r="F19" s="164"/>
    </row>
    <row r="20" spans="1:7" s="85" customFormat="1" x14ac:dyDescent="0.25">
      <c r="A20" s="154"/>
      <c r="B20" s="161"/>
      <c r="C20" s="162"/>
      <c r="D20" s="161"/>
      <c r="E20" s="163"/>
      <c r="F20" s="164"/>
    </row>
    <row r="21" spans="1:7" s="85" customFormat="1" x14ac:dyDescent="0.25">
      <c r="A21" s="154"/>
      <c r="B21" s="161"/>
      <c r="C21" s="162"/>
      <c r="D21" s="161"/>
      <c r="E21" s="163"/>
      <c r="F21" s="164"/>
    </row>
    <row r="22" spans="1:7" s="85" customFormat="1" x14ac:dyDescent="0.25">
      <c r="A22" s="154"/>
      <c r="B22" s="161"/>
      <c r="C22" s="162"/>
      <c r="D22" s="161"/>
      <c r="E22" s="163"/>
      <c r="F22" s="164"/>
    </row>
    <row r="23" spans="1:7" s="85" customFormat="1" x14ac:dyDescent="0.25">
      <c r="A23" s="154"/>
      <c r="B23" s="161"/>
      <c r="C23" s="162"/>
      <c r="D23" s="161"/>
      <c r="E23" s="163"/>
      <c r="F23" s="164"/>
    </row>
    <row r="24" spans="1:7" s="85" customFormat="1" hidden="1" x14ac:dyDescent="0.25">
      <c r="A24" s="131"/>
      <c r="B24" s="136"/>
      <c r="C24" s="138"/>
      <c r="D24" s="136"/>
      <c r="E24" s="139"/>
      <c r="F24" s="137"/>
    </row>
    <row r="25" spans="1:7" ht="34.5" customHeight="1" x14ac:dyDescent="0.25">
      <c r="A25" s="149" t="s">
        <v>162</v>
      </c>
      <c r="B25" s="150" t="s">
        <v>163</v>
      </c>
      <c r="C25" s="151">
        <f>C26+C27</f>
        <v>1</v>
      </c>
      <c r="D25" s="152" t="str">
        <f>IF(SUBTOTAL(3,C11:C24)=SUBTOTAL(103,C11:C24),'Summary and sign-off'!$A$48,'Summary and sign-off'!$A$49)</f>
        <v>Check - there are no hidden rows with data</v>
      </c>
      <c r="E25" s="184" t="str">
        <f>IF('Summary and sign-off'!F60='Summary and sign-off'!F54,'Summary and sign-off'!A52,'Summary and sign-off'!A50)</f>
        <v>Check - each entry provides sufficient information</v>
      </c>
      <c r="F25" s="184"/>
      <c r="G25" s="85"/>
    </row>
    <row r="26" spans="1:7" ht="25.5" customHeight="1" x14ac:dyDescent="0.35">
      <c r="A26" s="87"/>
      <c r="B26" s="88" t="s">
        <v>96</v>
      </c>
      <c r="C26" s="89">
        <f>COUNTIF(C11:C24,'Summary and sign-off'!A45)</f>
        <v>1</v>
      </c>
      <c r="D26" s="17"/>
      <c r="E26" s="18"/>
      <c r="F26" s="19"/>
    </row>
    <row r="27" spans="1:7" ht="25.5" customHeight="1" x14ac:dyDescent="0.35">
      <c r="A27" s="87"/>
      <c r="B27" s="88" t="s">
        <v>97</v>
      </c>
      <c r="C27" s="89">
        <f>COUNTIF(C11:C24,'Summary and sign-off'!A46)</f>
        <v>0</v>
      </c>
      <c r="D27" s="17"/>
      <c r="E27" s="18"/>
      <c r="F27" s="19"/>
    </row>
    <row r="28" spans="1:7" ht="13" x14ac:dyDescent="0.3">
      <c r="A28" s="20"/>
      <c r="B28" s="21"/>
      <c r="C28" s="20"/>
      <c r="D28" s="22"/>
      <c r="E28" s="22"/>
      <c r="F28" s="20"/>
    </row>
    <row r="29" spans="1:7" ht="13" x14ac:dyDescent="0.3">
      <c r="A29" s="21" t="s">
        <v>152</v>
      </c>
      <c r="B29" s="21"/>
      <c r="C29" s="21"/>
      <c r="D29" s="21"/>
      <c r="E29" s="21"/>
      <c r="F29" s="21"/>
    </row>
    <row r="30" spans="1:7" ht="12.65" customHeight="1" x14ac:dyDescent="0.25">
      <c r="A30" s="23" t="s">
        <v>131</v>
      </c>
      <c r="B30" s="20"/>
      <c r="C30" s="20"/>
      <c r="D30" s="20"/>
      <c r="E30" s="20"/>
      <c r="F30" s="24"/>
    </row>
    <row r="31" spans="1:7" ht="13" x14ac:dyDescent="0.3">
      <c r="A31" s="23" t="s">
        <v>79</v>
      </c>
      <c r="B31" s="25"/>
      <c r="C31" s="26"/>
      <c r="D31" s="26"/>
      <c r="E31" s="26"/>
      <c r="F31" s="27"/>
    </row>
    <row r="32" spans="1:7" ht="13" x14ac:dyDescent="0.3">
      <c r="A32" s="23" t="s">
        <v>164</v>
      </c>
      <c r="B32" s="28"/>
      <c r="C32" s="28"/>
      <c r="D32" s="28"/>
      <c r="E32" s="28"/>
      <c r="F32" s="28"/>
    </row>
    <row r="33" spans="1:6" ht="12.75" customHeight="1" x14ac:dyDescent="0.25">
      <c r="A33" s="23" t="s">
        <v>165</v>
      </c>
      <c r="B33" s="20"/>
      <c r="C33" s="20"/>
      <c r="D33" s="20"/>
      <c r="E33" s="20"/>
      <c r="F33" s="20"/>
    </row>
    <row r="34" spans="1:6" ht="13" customHeight="1" x14ac:dyDescent="0.25">
      <c r="A34" s="29" t="s">
        <v>166</v>
      </c>
      <c r="B34" s="30"/>
      <c r="C34" s="30"/>
      <c r="D34" s="30"/>
      <c r="E34" s="30"/>
      <c r="F34" s="30"/>
    </row>
    <row r="35" spans="1:6" x14ac:dyDescent="0.25">
      <c r="A35" s="31" t="s">
        <v>167</v>
      </c>
      <c r="B35" s="32"/>
      <c r="C35" s="27"/>
      <c r="D35" s="27"/>
      <c r="E35" s="27"/>
      <c r="F35" s="27"/>
    </row>
    <row r="36" spans="1:6" ht="12.75" customHeight="1" x14ac:dyDescent="0.25">
      <c r="A36" s="31" t="s">
        <v>146</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41" spans="1:6" ht="13" hidden="1" x14ac:dyDescent="0.3">
      <c r="A41" s="21"/>
      <c r="B41" s="21"/>
      <c r="C41" s="21"/>
      <c r="D41" s="21"/>
      <c r="E41" s="21"/>
      <c r="F41" s="21"/>
    </row>
    <row r="42" spans="1:6" ht="13" hidden="1" x14ac:dyDescent="0.3">
      <c r="A42" s="21"/>
      <c r="B42" s="21"/>
      <c r="C42" s="21"/>
      <c r="D42" s="21"/>
      <c r="E42" s="21"/>
      <c r="F42" s="21"/>
    </row>
    <row r="43" spans="1:6" ht="13" hidden="1" x14ac:dyDescent="0.3">
      <c r="A43" s="21"/>
      <c r="B43" s="21"/>
      <c r="C43" s="21"/>
      <c r="D43" s="21"/>
      <c r="E43" s="21"/>
      <c r="F43" s="21"/>
    </row>
    <row r="44" spans="1:6" ht="13" hidden="1" x14ac:dyDescent="0.3">
      <c r="A44" s="21"/>
      <c r="B44" s="21"/>
      <c r="C44" s="21"/>
      <c r="D44" s="21"/>
      <c r="E44" s="21"/>
      <c r="F44" s="21"/>
    </row>
    <row r="45" spans="1:6" ht="13" hidden="1" x14ac:dyDescent="0.3">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&amp;C&amp;"Calibri"&amp;10&amp;K000000 IN-CONFIDENCE&amp;1#_x000D_</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Justina Gear</cp:lastModifiedBy>
  <cp:revision/>
  <cp:lastPrinted>2024-08-07T23:04:58Z</cp:lastPrinted>
  <dcterms:created xsi:type="dcterms:W3CDTF">2010-10-17T20:59:02Z</dcterms:created>
  <dcterms:modified xsi:type="dcterms:W3CDTF">2024-08-11T21:31:19Z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y fmtid="{D5CDD505-2E9C-101B-9397-08002B2CF9AE}" pid="13" name="MSIP_Label_f43e46a9-9901-46e9-bfae-bb6189d4cb66_Enabled">
    <vt:lpwstr>true</vt:lpwstr>
  </property>
  <property fmtid="{D5CDD505-2E9C-101B-9397-08002B2CF9AE}" pid="14" name="MSIP_Label_f43e46a9-9901-46e9-bfae-bb6189d4cb66_SetDate">
    <vt:lpwstr>2023-09-27T04:15:51Z</vt:lpwstr>
  </property>
  <property fmtid="{D5CDD505-2E9C-101B-9397-08002B2CF9AE}" pid="15" name="MSIP_Label_f43e46a9-9901-46e9-bfae-bb6189d4cb66_Method">
    <vt:lpwstr>Standard</vt:lpwstr>
  </property>
  <property fmtid="{D5CDD505-2E9C-101B-9397-08002B2CF9AE}" pid="16" name="MSIP_Label_f43e46a9-9901-46e9-bfae-bb6189d4cb66_Name">
    <vt:lpwstr>In-confidence</vt:lpwstr>
  </property>
  <property fmtid="{D5CDD505-2E9C-101B-9397-08002B2CF9AE}" pid="17" name="MSIP_Label_f43e46a9-9901-46e9-bfae-bb6189d4cb66_SiteId">
    <vt:lpwstr>e40c4f52-99bd-4d4f-bf7e-d001a2ca6556</vt:lpwstr>
  </property>
  <property fmtid="{D5CDD505-2E9C-101B-9397-08002B2CF9AE}" pid="18" name="MSIP_Label_f43e46a9-9901-46e9-bfae-bb6189d4cb66_ActionId">
    <vt:lpwstr>45debfd0-2f3b-4dd7-b957-672fa625abcb</vt:lpwstr>
  </property>
  <property fmtid="{D5CDD505-2E9C-101B-9397-08002B2CF9AE}" pid="19" name="MSIP_Label_f43e46a9-9901-46e9-bfae-bb6189d4cb66_ContentBits">
    <vt:lpwstr>1</vt:lpwstr>
  </property>
</Properties>
</file>