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C:\Users\mmast004.CORP\Director\Cache\objective.ssi.govt.nz uA2946\A13458653\"/>
    </mc:Choice>
  </mc:AlternateContent>
  <xr:revisionPtr revIDLastSave="0" documentId="13_ncr:1_{FFE3EEC9-361D-4AFE-A830-18A45F677FF4}" xr6:coauthVersionLast="45" xr6:coauthVersionMax="45" xr10:uidLastSave="{00000000-0000-0000-0000-000000000000}"/>
  <bookViews>
    <workbookView xWindow="-120" yWindow="-120" windowWidth="29040" windowHeight="15840" activeTab="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 name="GL Transactions" sheetId="14" state="hidden" r:id="rId7"/>
    <sheet name="Notes" sheetId="15" state="hidden" r:id="rId8"/>
  </sheets>
  <externalReferences>
    <externalReference r:id="rId9"/>
  </externalReferences>
  <definedNames>
    <definedName name="_xlnm._FilterDatabase" localSheetId="6" hidden="1">'GL Transactions'!$A$1:$BG$501</definedName>
    <definedName name="_xlnm.Print_Area" localSheetId="4">'All other expenses'!$A$1:$E$36</definedName>
    <definedName name="_xlnm.Print_Area" localSheetId="5">'Gifts and benefits'!$A$1:$F$36</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Travel!$A$1:$E$229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55" i="1" l="1"/>
  <c r="B93" i="1"/>
  <c r="B84" i="1" l="1"/>
  <c r="D529" i="14"/>
  <c r="B126" i="1"/>
  <c r="B81" i="1"/>
  <c r="B69" i="1" l="1"/>
  <c r="B158" i="1" l="1"/>
  <c r="B154" i="1" l="1"/>
  <c r="B166" i="1"/>
  <c r="B156" i="1"/>
  <c r="B213" i="1"/>
  <c r="B170" i="1"/>
  <c r="B179" i="1"/>
  <c r="B173" i="1" l="1"/>
  <c r="B172" i="1"/>
  <c r="B174" i="1"/>
  <c r="D508" i="14" l="1"/>
  <c r="B211" i="1"/>
  <c r="B212" i="1"/>
  <c r="B185" i="1"/>
  <c r="B184" i="1"/>
  <c r="B182" i="1"/>
  <c r="B181" i="1"/>
  <c r="B178" i="1"/>
  <c r="B177" i="1"/>
  <c r="B175" i="1"/>
  <c r="B159" i="1"/>
  <c r="B153" i="1"/>
  <c r="B152" i="1"/>
  <c r="L493" i="14"/>
  <c r="M493" i="14" s="1"/>
  <c r="L474" i="14"/>
  <c r="M474" i="14" s="1"/>
  <c r="L484" i="14"/>
  <c r="M484" i="14" s="1"/>
  <c r="L483" i="14"/>
  <c r="M483" i="14" s="1"/>
  <c r="L477" i="14"/>
  <c r="M477" i="14" s="1"/>
  <c r="L473" i="14"/>
  <c r="M473" i="14" s="1"/>
  <c r="L472" i="14"/>
  <c r="M472" i="14" s="1"/>
  <c r="L482" i="14"/>
  <c r="M482" i="14" s="1"/>
  <c r="L485" i="14"/>
  <c r="M485" i="14" s="1"/>
  <c r="L481" i="14"/>
  <c r="M481" i="14" s="1"/>
  <c r="L527" i="14"/>
  <c r="M527" i="14" s="1"/>
  <c r="L480" i="14"/>
  <c r="M480" i="14" s="1"/>
  <c r="L471" i="14"/>
  <c r="M471" i="14" s="1"/>
  <c r="L476" i="14"/>
  <c r="M476" i="14" s="1"/>
  <c r="L475" i="14"/>
  <c r="M475" i="14" s="1"/>
  <c r="L488" i="14"/>
  <c r="M488" i="14" s="1"/>
  <c r="L487" i="14"/>
  <c r="M487" i="14" s="1"/>
  <c r="L486" i="14"/>
  <c r="M486" i="14" s="1"/>
  <c r="L492" i="14"/>
  <c r="M492" i="14" s="1"/>
  <c r="L491" i="14"/>
  <c r="M491" i="14" s="1"/>
  <c r="L522" i="14"/>
  <c r="M522" i="14" s="1"/>
  <c r="L524" i="14"/>
  <c r="M524" i="14" s="1"/>
  <c r="L490" i="14"/>
  <c r="M490" i="14" s="1"/>
  <c r="L489" i="14"/>
  <c r="M489" i="14" s="1"/>
  <c r="L525" i="14"/>
  <c r="M525" i="14" s="1"/>
  <c r="L526" i="14"/>
  <c r="M526" i="14" s="1"/>
  <c r="L479" i="14"/>
  <c r="M479" i="14" s="1"/>
  <c r="L478" i="14"/>
  <c r="M478" i="14" s="1"/>
  <c r="L523" i="14"/>
  <c r="M523" i="14" s="1"/>
  <c r="B210" i="1"/>
  <c r="B209" i="1"/>
  <c r="B143" i="1"/>
  <c r="B169" i="1"/>
  <c r="B168" i="1"/>
  <c r="B165" i="1"/>
  <c r="B160" i="1"/>
  <c r="B125" i="1"/>
  <c r="B121" i="1"/>
  <c r="L377" i="14"/>
  <c r="M377" i="14" s="1"/>
  <c r="L378" i="14"/>
  <c r="M378" i="14" s="1"/>
  <c r="L379" i="14"/>
  <c r="M379" i="14" s="1"/>
  <c r="L380" i="14"/>
  <c r="M380" i="14" s="1"/>
  <c r="L399" i="14"/>
  <c r="M399" i="14" s="1"/>
  <c r="L400" i="14"/>
  <c r="M400" i="14" s="1"/>
  <c r="L421" i="14"/>
  <c r="M421" i="14" s="1"/>
  <c r="L422" i="14"/>
  <c r="M422" i="14" s="1"/>
  <c r="L429" i="14"/>
  <c r="M429" i="14" s="1"/>
  <c r="L430" i="14"/>
  <c r="M430" i="14" s="1"/>
  <c r="L411" i="14"/>
  <c r="M411" i="14" s="1"/>
  <c r="L412" i="14"/>
  <c r="M412" i="14" s="1"/>
  <c r="L398" i="14"/>
  <c r="M398" i="14" s="1"/>
  <c r="L381" i="14"/>
  <c r="M381" i="14" s="1"/>
  <c r="L382" i="14"/>
  <c r="M382" i="14" s="1"/>
  <c r="L383" i="14"/>
  <c r="M383" i="14" s="1"/>
  <c r="L384" i="14"/>
  <c r="M384" i="14" s="1"/>
  <c r="L401" i="14"/>
  <c r="M401" i="14" s="1"/>
  <c r="L402" i="14"/>
  <c r="M402" i="14" s="1"/>
  <c r="L423" i="14"/>
  <c r="M423" i="14" s="1"/>
  <c r="L424" i="14"/>
  <c r="M424" i="14" s="1"/>
  <c r="L431" i="14"/>
  <c r="M431" i="14" s="1"/>
  <c r="L432" i="14"/>
  <c r="M432" i="14" s="1"/>
  <c r="L413" i="14"/>
  <c r="M413" i="14" s="1"/>
  <c r="L414" i="14"/>
  <c r="M414" i="14" s="1"/>
  <c r="L425" i="14"/>
  <c r="M425" i="14" s="1"/>
  <c r="L426" i="14"/>
  <c r="M426" i="14" s="1"/>
  <c r="L427" i="14"/>
  <c r="M427" i="14" s="1"/>
  <c r="L428" i="14"/>
  <c r="M428" i="14" s="1"/>
  <c r="L407" i="14"/>
  <c r="M407" i="14" s="1"/>
  <c r="L408" i="14"/>
  <c r="M408" i="14" s="1"/>
  <c r="L419" i="14"/>
  <c r="M419" i="14" s="1"/>
  <c r="L420" i="14"/>
  <c r="M420" i="14" s="1"/>
  <c r="L415" i="14"/>
  <c r="M415" i="14" s="1"/>
  <c r="L416" i="14"/>
  <c r="M416" i="14" s="1"/>
  <c r="L417" i="14"/>
  <c r="M417" i="14" s="1"/>
  <c r="L418" i="14"/>
  <c r="M418" i="14" s="1"/>
  <c r="L366" i="14"/>
  <c r="M366" i="14" s="1"/>
  <c r="L367" i="14"/>
  <c r="M367" i="14" s="1"/>
  <c r="L369" i="14"/>
  <c r="M369" i="14" s="1"/>
  <c r="L352" i="14"/>
  <c r="M352" i="14" s="1"/>
  <c r="L434" i="14"/>
  <c r="M434" i="14" s="1"/>
  <c r="L353" i="14"/>
  <c r="M353" i="14" s="1"/>
  <c r="L409" i="14"/>
  <c r="M409" i="14" s="1"/>
  <c r="L403" i="14"/>
  <c r="M403" i="14" s="1"/>
  <c r="L385" i="14"/>
  <c r="M385" i="14" s="1"/>
  <c r="L435" i="14"/>
  <c r="M435" i="14" s="1"/>
  <c r="L436" i="14"/>
  <c r="M436" i="14" s="1"/>
  <c r="L437" i="14"/>
  <c r="M437" i="14" s="1"/>
  <c r="L386" i="14"/>
  <c r="M386" i="14" s="1"/>
  <c r="L360" i="14"/>
  <c r="M360" i="14" s="1"/>
  <c r="L361" i="14"/>
  <c r="M361" i="14" s="1"/>
  <c r="L371" i="14"/>
  <c r="M371" i="14" s="1"/>
  <c r="L372" i="14"/>
  <c r="M372" i="14" s="1"/>
  <c r="L373" i="14"/>
  <c r="M373" i="14" s="1"/>
  <c r="L354" i="14"/>
  <c r="M354" i="14" s="1"/>
  <c r="L355" i="14"/>
  <c r="M355" i="14" s="1"/>
  <c r="L387" i="14"/>
  <c r="M387" i="14" s="1"/>
  <c r="L388" i="14"/>
  <c r="M388" i="14" s="1"/>
  <c r="L389" i="14"/>
  <c r="M389" i="14" s="1"/>
  <c r="L390" i="14"/>
  <c r="M390" i="14" s="1"/>
  <c r="L362" i="14"/>
  <c r="M362" i="14" s="1"/>
  <c r="L370" i="14"/>
  <c r="M370" i="14" s="1"/>
  <c r="L356" i="14"/>
  <c r="M356" i="14" s="1"/>
  <c r="L438" i="14"/>
  <c r="M438" i="14" s="1"/>
  <c r="L357" i="14"/>
  <c r="M357" i="14" s="1"/>
  <c r="L410" i="14"/>
  <c r="M410" i="14" s="1"/>
  <c r="L404" i="14"/>
  <c r="M404" i="14" s="1"/>
  <c r="L391" i="14"/>
  <c r="M391" i="14" s="1"/>
  <c r="L439" i="14"/>
  <c r="M439" i="14" s="1"/>
  <c r="L440" i="14"/>
  <c r="M440" i="14" s="1"/>
  <c r="L441" i="14"/>
  <c r="M441" i="14" s="1"/>
  <c r="L392" i="14"/>
  <c r="M392" i="14" s="1"/>
  <c r="L363" i="14"/>
  <c r="M363" i="14" s="1"/>
  <c r="L364" i="14"/>
  <c r="M364" i="14" s="1"/>
  <c r="L374" i="14"/>
  <c r="M374" i="14" s="1"/>
  <c r="L375" i="14"/>
  <c r="M375" i="14" s="1"/>
  <c r="L376" i="14"/>
  <c r="M376" i="14" s="1"/>
  <c r="L358" i="14"/>
  <c r="M358" i="14" s="1"/>
  <c r="L359" i="14"/>
  <c r="M359" i="14" s="1"/>
  <c r="L393" i="14"/>
  <c r="M393" i="14" s="1"/>
  <c r="L394" i="14"/>
  <c r="M394" i="14" s="1"/>
  <c r="L395" i="14"/>
  <c r="M395" i="14" s="1"/>
  <c r="L396" i="14"/>
  <c r="M396" i="14" s="1"/>
  <c r="L365" i="14"/>
  <c r="M365" i="14" s="1"/>
  <c r="L521" i="14"/>
  <c r="M521" i="14" s="1"/>
  <c r="L405" i="14"/>
  <c r="M405" i="14" s="1"/>
  <c r="L442" i="14"/>
  <c r="M442" i="14" s="1"/>
  <c r="L368" i="14"/>
  <c r="M368" i="14" s="1"/>
  <c r="L406" i="14"/>
  <c r="M406" i="14" s="1"/>
  <c r="L397" i="14"/>
  <c r="M397" i="14" s="1"/>
  <c r="B23" i="3"/>
  <c r="B22" i="3"/>
  <c r="B137" i="1" l="1"/>
  <c r="B134" i="1"/>
  <c r="B133" i="1"/>
  <c r="B136" i="1"/>
  <c r="B141" i="1"/>
  <c r="B142" i="1"/>
  <c r="B132" i="1"/>
  <c r="B163" i="1"/>
  <c r="B162" i="1"/>
  <c r="B151" i="1"/>
  <c r="B140" i="1"/>
  <c r="B139" i="1"/>
  <c r="B145" i="1"/>
  <c r="B21" i="3"/>
  <c r="B20" i="3" l="1"/>
  <c r="B149" i="1"/>
  <c r="B148" i="1"/>
  <c r="B131" i="1"/>
  <c r="B130" i="1"/>
  <c r="B135" i="1"/>
  <c r="B128" i="1"/>
  <c r="B127" i="1"/>
  <c r="B146" i="1" l="1"/>
  <c r="B82" i="1"/>
  <c r="B19" i="3"/>
  <c r="B94" i="1" l="1"/>
  <c r="B63" i="1"/>
  <c r="B123" i="1" l="1"/>
  <c r="B18" i="3"/>
  <c r="B113" i="1" l="1"/>
  <c r="B105" i="1"/>
  <c r="B110" i="1" l="1"/>
  <c r="B107" i="1"/>
  <c r="B116" i="1"/>
  <c r="B118" i="1"/>
  <c r="B115" i="1"/>
  <c r="B26" i="3"/>
  <c r="B17" i="3"/>
  <c r="B79" i="1" l="1"/>
  <c r="B75" i="1" l="1"/>
  <c r="B25" i="3"/>
  <c r="B117" i="1" l="1"/>
  <c r="B114" i="1"/>
  <c r="B112" i="1"/>
  <c r="B109" i="1"/>
  <c r="B108" i="1"/>
  <c r="B106" i="1"/>
  <c r="B104" i="1"/>
  <c r="B207" i="1"/>
  <c r="B205" i="1"/>
  <c r="B203" i="1"/>
  <c r="B86" i="1"/>
  <c r="B201" i="1"/>
  <c r="B200" i="1"/>
  <c r="B198" i="1"/>
  <c r="B197" i="1"/>
  <c r="B89" i="1"/>
  <c r="B88" i="1"/>
  <c r="B80" i="1"/>
  <c r="B102" i="1"/>
  <c r="B101" i="1"/>
  <c r="B98" i="1"/>
  <c r="B97" i="1"/>
  <c r="B122" i="1"/>
  <c r="B72" i="1"/>
  <c r="B96" i="1"/>
  <c r="B90" i="1"/>
  <c r="B16" i="3"/>
  <c r="B15" i="3"/>
  <c r="B77" i="1" l="1"/>
  <c r="B74" i="1"/>
  <c r="B71" i="1"/>
  <c r="B73" i="1" l="1"/>
  <c r="B92" i="1"/>
  <c r="B100" i="1"/>
  <c r="B14" i="3"/>
  <c r="B39" i="1" l="1"/>
  <c r="B68" i="1"/>
  <c r="B64" i="1" l="1"/>
  <c r="B60" i="1" l="1"/>
  <c r="B61" i="1"/>
  <c r="B57" i="1"/>
  <c r="B67" i="1"/>
  <c r="B65" i="1"/>
  <c r="B13" i="3" l="1"/>
  <c r="B195" i="1" l="1"/>
  <c r="B30" i="1"/>
  <c r="B50" i="1" l="1"/>
  <c r="B54" i="1"/>
  <c r="B49" i="1"/>
  <c r="B46" i="1"/>
  <c r="B44" i="1"/>
  <c r="B41" i="1"/>
  <c r="B37" i="1"/>
  <c r="B34" i="1"/>
  <c r="B31" i="1"/>
  <c r="B29" i="1"/>
  <c r="B58" i="1" l="1"/>
  <c r="B87" i="1"/>
  <c r="B78" i="1"/>
  <c r="B47" i="1"/>
  <c r="B45" i="1"/>
  <c r="B53" i="1"/>
  <c r="B52" i="1"/>
  <c r="B51" i="1"/>
  <c r="B42" i="1"/>
  <c r="B38" i="1"/>
  <c r="B35" i="1"/>
  <c r="B33" i="1"/>
  <c r="B32" i="1"/>
  <c r="B55" i="1"/>
  <c r="B12" i="3"/>
  <c r="D25" i="4" l="1"/>
  <c r="C30" i="3"/>
  <c r="C25" i="2"/>
  <c r="C189" i="1"/>
  <c r="C218" i="1"/>
  <c r="C22" i="1"/>
  <c r="B6" i="13" l="1"/>
  <c r="E60" i="13"/>
  <c r="C60" i="13"/>
  <c r="C27" i="4"/>
  <c r="C26" i="4"/>
  <c r="B60" i="13" l="1"/>
  <c r="B59" i="13"/>
  <c r="D59" i="13"/>
  <c r="B58" i="13"/>
  <c r="D58" i="13"/>
  <c r="D57" i="13"/>
  <c r="B57" i="13"/>
  <c r="D56" i="13"/>
  <c r="B56" i="13"/>
  <c r="D55" i="13"/>
  <c r="B55" i="13"/>
  <c r="B2" i="4"/>
  <c r="B3" i="4"/>
  <c r="B2" i="3"/>
  <c r="B3" i="3"/>
  <c r="B2" i="2"/>
  <c r="B3" i="2"/>
  <c r="B2" i="1"/>
  <c r="B3" i="1"/>
  <c r="F58" i="13" l="1"/>
  <c r="D25" i="2" s="1"/>
  <c r="F60" i="13"/>
  <c r="E25" i="4" s="1"/>
  <c r="F59" i="13"/>
  <c r="D30" i="3" s="1"/>
  <c r="F57" i="13"/>
  <c r="D218" i="1" s="1"/>
  <c r="F56" i="13"/>
  <c r="D189" i="1" s="1"/>
  <c r="F55" i="13"/>
  <c r="D22" i="1" s="1"/>
  <c r="C13" i="13"/>
  <c r="C12" i="13"/>
  <c r="C11" i="13"/>
  <c r="C16" i="13" l="1"/>
  <c r="C17" i="13"/>
  <c r="B5" i="4" l="1"/>
  <c r="B4" i="4"/>
  <c r="B5" i="3"/>
  <c r="B4" i="3"/>
  <c r="B5" i="2"/>
  <c r="B4" i="2"/>
  <c r="B5" i="1"/>
  <c r="B4" i="1"/>
  <c r="C15" i="13" l="1"/>
  <c r="F12" i="13" l="1"/>
  <c r="C25" i="4"/>
  <c r="F11" i="13" s="1"/>
  <c r="F13" i="13" l="1"/>
  <c r="B218" i="1"/>
  <c r="B17" i="13" s="1"/>
  <c r="B189" i="1"/>
  <c r="B16" i="13" s="1"/>
  <c r="B22" i="1"/>
  <c r="B15" i="13" s="1"/>
  <c r="B30" i="3" l="1"/>
  <c r="B13" i="13" s="1"/>
  <c r="B25" i="2"/>
  <c r="B12" i="13" s="1"/>
  <c r="B11" i="13" l="1"/>
  <c r="D509" i="14" s="1"/>
  <c r="B220" i="1"/>
  <c r="D511"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5"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192"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tc={42F12E2D-9827-4246-A7B3-27F6AEDF3B7B}</author>
    <author>tc={59671718-A064-4430-8C7E-73987280CB71}</author>
    <author>tc={251C6306-F062-40CE-B849-A5A82D6571E9}</author>
    <author>tc={88602F6A-7E9B-4251-AE8F-6D3DB1CFF4F4}</author>
    <author>tc={81ACADFA-08AE-47E2-8A59-B3ABFC026916}</author>
  </authors>
  <commentList>
    <comment ref="C91" authorId="0" shapeId="0" xr:uid="{42F12E2D-9827-4246-A7B3-27F6AEDF3B7B}">
      <text>
        <t>[Threaded comment]
Your version of Excel allows you to read this threaded comment; however, any edits to it will get removed if the file is opened in a newer version of Excel. Learn more: https://go.microsoft.com/fwlink/?linkid=870924
Comment:
    emailed Hayley to ask for details</t>
      </text>
    </comment>
    <comment ref="C92" authorId="1" shapeId="0" xr:uid="{59671718-A064-4430-8C7E-73987280CB71}">
      <text>
        <t>[Threaded comment]
Your version of Excel allows you to read this threaded comment; however, any edits to it will get removed if the file is opened in a newer version of Excel. Learn more: https://go.microsoft.com/fwlink/?linkid=870924
Comment:
    emailed Hayley to ask for details</t>
      </text>
    </comment>
    <comment ref="D153" authorId="2" shapeId="0" xr:uid="{251C6306-F062-40CE-B849-A5A82D6571E9}">
      <text>
        <t>[Threaded comment]
Your version of Excel allows you to read this threaded comment; however, any edits to it will get removed if the file is opened in a newer version of Excel. Learn more: https://go.microsoft.com/fwlink/?linkid=870924
Comment:
    requested from scott Martin 21/12/2020</t>
      </text>
    </comment>
    <comment ref="D155" authorId="3" shapeId="0" xr:uid="{88602F6A-7E9B-4251-AE8F-6D3DB1CFF4F4}">
      <text>
        <t>[Threaded comment]
Your version of Excel allows you to read this threaded comment; however, any edits to it will get removed if the file is opened in a newer version of Excel. Learn more: https://go.microsoft.com/fwlink/?linkid=870924
Comment:
    emailed Debbie Harvey 21/12 to ask for further details</t>
      </text>
    </comment>
    <comment ref="D218" authorId="4" shapeId="0" xr:uid="{81ACADFA-08AE-47E2-8A59-B3ABFC026916}">
      <text>
        <t>[Threaded comment]
Your version of Excel allows you to read this threaded comment; however, any edits to it will get removed if the file is opened in a newer version of Excel. Learn more: https://go.microsoft.com/fwlink/?linkid=870924
Comment:
    emailed scott as the amount in GL is GST inclusive but should be exclusive?</t>
      </text>
    </comment>
  </commentList>
</comments>
</file>

<file path=xl/sharedStrings.xml><?xml version="1.0" encoding="utf-8"?>
<sst xmlns="http://schemas.openxmlformats.org/spreadsheetml/2006/main" count="14112" uniqueCount="1063">
  <si>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</si>
  <si>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</si>
  <si>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</si>
  <si>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</si>
  <si>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</si>
  <si>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</si>
  <si>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</si>
  <si>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</si>
  <si>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</si>
  <si>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</si>
  <si>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</si>
  <si>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</si>
  <si>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</si>
  <si>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</si>
  <si>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</si>
  <si>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</si>
  <si>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</si>
  <si>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</si>
  <si>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</si>
  <si>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</si>
  <si>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</si>
  <si>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</si>
  <si>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</si>
  <si>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</si>
  <si>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</si>
  <si>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</si>
  <si>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</si>
  <si>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</si>
  <si>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</si>
  <si>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</si>
  <si>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</si>
  <si>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</si>
  <si>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</si>
  <si>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</si>
  <si>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</si>
  <si>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</si>
  <si>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</si>
  <si>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</si>
  <si>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</si>
  <si>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</si>
  <si>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</si>
  <si>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</si>
  <si>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</si>
  <si>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</si>
  <si>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</si>
  <si>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</si>
  <si>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</si>
  <si>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</si>
  <si>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</si>
  <si>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</si>
  <si>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</si>
  <si>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</si>
  <si>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</si>
  <si>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</si>
  <si>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</si>
  <si>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</si>
  <si>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</si>
  <si>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</si>
  <si>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</si>
  <si>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</si>
  <si>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</si>
  <si>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</si>
  <si>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</si>
  <si>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</si>
  <si>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</si>
  <si>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</si>
  <si>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</si>
  <si>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</si>
  <si>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</si>
  <si>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</si>
  <si>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</si>
  <si>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</si>
  <si>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</si>
  <si>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</si>
  <si>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</si>
  <si>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</si>
  <si>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</si>
  <si>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</si>
  <si>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</si>
  <si>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</si>
  <si>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</si>
  <si>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</si>
  <si>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</si>
  <si>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</si>
  <si>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</si>
  <si>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</si>
  <si>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</si>
  <si>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</si>
  <si>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</si>
  <si>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</si>
  <si>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</si>
  <si>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</si>
  <si>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</si>
  <si>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</si>
  <si>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</si>
  <si>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</si>
  <si>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</si>
  <si>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</si>
  <si>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</si>
  <si>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</si>
  <si>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</si>
  <si>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</si>
  <si>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</si>
  <si>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</si>
  <si>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</si>
  <si>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</si>
  <si>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</si>
  <si>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</si>
  <si>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</si>
  <si>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</si>
  <si>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</si>
  <si>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</si>
  <si>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</si>
  <si>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</si>
  <si>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</si>
  <si>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</si>
  <si>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</si>
  <si>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</si>
  <si>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</si>
  <si>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</si>
  <si>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</si>
  <si>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</si>
  <si>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</si>
  <si>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</si>
  <si>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</si>
  <si>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</si>
  <si>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</si>
  <si>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</si>
  <si>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</si>
  <si>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</si>
  <si>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</si>
  <si>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</si>
  <si>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</si>
  <si>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</si>
  <si>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</si>
  <si>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</si>
  <si>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</si>
  <si>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</si>
  <si>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</si>
  <si>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</si>
  <si>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</si>
  <si>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</si>
  <si>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</si>
  <si>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</si>
  <si>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</si>
  <si>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</si>
  <si>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</si>
  <si>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</si>
  <si>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</si>
  <si>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</si>
  <si>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</si>
  <si>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</si>
  <si>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</si>
  <si>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</si>
  <si>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</si>
  <si>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</si>
  <si>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</si>
  <si>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</si>
  <si>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</si>
  <si>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</si>
  <si>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</si>
  <si>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</si>
  <si>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</si>
  <si>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</si>
  <si>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</si>
  <si>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</si>
  <si>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</si>
  <si>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</si>
  <si>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</si>
  <si>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Ministry of Social Development</t>
  </si>
  <si>
    <t>Debbie Power</t>
  </si>
  <si>
    <t>01 Jul 2020</t>
  </si>
  <si>
    <t>ACRL VODAFONE JUN20 - 6421597108  - dpow</t>
  </si>
  <si>
    <t>UPLD</t>
  </si>
  <si>
    <t>4418</t>
  </si>
  <si>
    <t>TBUTL008</t>
  </si>
  <si>
    <t>1</t>
  </si>
  <si>
    <t>141000</t>
  </si>
  <si>
    <t>14016</t>
  </si>
  <si>
    <t xml:space="preserve">1     </t>
  </si>
  <si>
    <t/>
  </si>
  <si>
    <t>AB</t>
  </si>
  <si>
    <t>NZD</t>
  </si>
  <si>
    <t xml:space="preserve">                                                  </t>
  </si>
  <si>
    <t>ACRL VODAFONE JUN20 - 6421593531 dpowe99</t>
  </si>
  <si>
    <t>24 Jul 2020</t>
  </si>
  <si>
    <t>VODAFONE JUN20 64292706213 dpowe999</t>
  </si>
  <si>
    <t>STND</t>
  </si>
  <si>
    <t>4443</t>
  </si>
  <si>
    <t>VODAFONE JUN20 6421593531 dpowe999</t>
  </si>
  <si>
    <t>VODAFONE JUN20 6421597108 dpowe999</t>
  </si>
  <si>
    <t>ACRL VODAFONE JUL20 64292706213 dpowe999</t>
  </si>
  <si>
    <t>4444</t>
  </si>
  <si>
    <t>ACRL VODAFONE JUL20 6421593531 dpowe999</t>
  </si>
  <si>
    <t>ACRL VODAFONE JUL20 6421597108 dpowe999</t>
  </si>
  <si>
    <t>28 Jul 2020</t>
  </si>
  <si>
    <t>TKTPower Debbie WLGHLZ07/07/2020</t>
  </si>
  <si>
    <t>APEN</t>
  </si>
  <si>
    <t>PL</t>
  </si>
  <si>
    <t>FHIIN001</t>
  </si>
  <si>
    <t>14610</t>
  </si>
  <si>
    <t>003772555</t>
  </si>
  <si>
    <t>31 Jul 2020</t>
  </si>
  <si>
    <t>GST</t>
  </si>
  <si>
    <t>D1</t>
  </si>
  <si>
    <t>254643</t>
  </si>
  <si>
    <t>ORBIT CORPORATE TRAVEL (CS)</t>
  </si>
  <si>
    <t>8656.0018</t>
  </si>
  <si>
    <t>100</t>
  </si>
  <si>
    <t>003772555 00320 00001</t>
  </si>
  <si>
    <t>Accounts Payable</t>
  </si>
  <si>
    <t>OTHPower Debbie WLG09/08/2020</t>
  </si>
  <si>
    <t>003772555 00321 00001</t>
  </si>
  <si>
    <t>TKTPower Debbie WREWLG09/08/2020</t>
  </si>
  <si>
    <t>003772555 00322 00001</t>
  </si>
  <si>
    <t>OTHPower Debbie WLG15/03/2020</t>
  </si>
  <si>
    <t>003772555 00323 00001</t>
  </si>
  <si>
    <t>OTHPower Debbie WRE05/08/2020</t>
  </si>
  <si>
    <t>003772555 00324 00001</t>
  </si>
  <si>
    <t>OTHPower Debbie AKL06/07/2020</t>
  </si>
  <si>
    <t>003772555 00325 00001</t>
  </si>
  <si>
    <t>TKTPower Debbie WLGAKL06/07/2020</t>
  </si>
  <si>
    <t>003772555 00326 00001</t>
  </si>
  <si>
    <t>TKTPower Debbie AKLWLG15/03/2020</t>
  </si>
  <si>
    <t>003772555 00327 00001</t>
  </si>
  <si>
    <t>003772555 00328 00001</t>
  </si>
  <si>
    <t>TKTPower Debbie WLGHLZ06/07/2020</t>
  </si>
  <si>
    <t>003772555 00329 00001</t>
  </si>
  <si>
    <t>003772555 00330 00001</t>
  </si>
  <si>
    <t>003772555 00331 00001</t>
  </si>
  <si>
    <t>OTHPower Debbie NPE13/07/2020</t>
  </si>
  <si>
    <t>003772555 00332 00001</t>
  </si>
  <si>
    <t>TKTPower Debbie WLGNPE13/07/2020</t>
  </si>
  <si>
    <t>003772555 00333 00001</t>
  </si>
  <si>
    <t>003772555 00334 00001</t>
  </si>
  <si>
    <t>003772555 00335 00001</t>
  </si>
  <si>
    <t>OTHPower Debbie HLZ19/08/2020</t>
  </si>
  <si>
    <t>003772555 00336 00001</t>
  </si>
  <si>
    <t>TKTPower Debbie WLGHLZ19/08/2020</t>
  </si>
  <si>
    <t>003772555 00337 00001</t>
  </si>
  <si>
    <t>OTHPower Debbie AKL09/07/2020</t>
  </si>
  <si>
    <t>003772555 00338 00001</t>
  </si>
  <si>
    <t>TKTPower Debbie WLGAKL09/07/2020</t>
  </si>
  <si>
    <t>003772555 00339 00001</t>
  </si>
  <si>
    <t>OTHPower Debbie AKL16/09/2020</t>
  </si>
  <si>
    <t>003772555 00340 00001</t>
  </si>
  <si>
    <t>TKTPower Debbie WLGAKL16/09/2020</t>
  </si>
  <si>
    <t>003772555 00341 00001</t>
  </si>
  <si>
    <t>OTHPower Debbie AKL09/09/2020</t>
  </si>
  <si>
    <t>003772555 00342 00001</t>
  </si>
  <si>
    <t>TKTPower Debbie WLGAKL09/09/2020</t>
  </si>
  <si>
    <t>003772555 00343 00001</t>
  </si>
  <si>
    <t>OTHPower Debbie AKL31/07/2020</t>
  </si>
  <si>
    <t>003772555 00344 00001</t>
  </si>
  <si>
    <t>TKTPower Debbie WLGAKL31/07/2020</t>
  </si>
  <si>
    <t>003772555 00345 00001</t>
  </si>
  <si>
    <t>OTHPower Debbie WRE15/10/2020</t>
  </si>
  <si>
    <t>003772555 00346 00001</t>
  </si>
  <si>
    <t>TKTPower Debbie WLGDUD15/10/2020</t>
  </si>
  <si>
    <t>003772555 00347 00001</t>
  </si>
  <si>
    <t>OTHPower Debbie WRE28/10/2020</t>
  </si>
  <si>
    <t>003772555 00348 00001</t>
  </si>
  <si>
    <t>TKTPower Debbie PMRWRE28/10/2020</t>
  </si>
  <si>
    <t>003772555 00349 00001</t>
  </si>
  <si>
    <t>OTHPower Debbie WRE12/11/2020</t>
  </si>
  <si>
    <t>003772555 00350 00001</t>
  </si>
  <si>
    <t>TKTPower Debbie WLGGIS12/11/2020</t>
  </si>
  <si>
    <t>003772555 00351 00001</t>
  </si>
  <si>
    <t>14620</t>
  </si>
  <si>
    <t>003772556</t>
  </si>
  <si>
    <t>8656.0018A</t>
  </si>
  <si>
    <t>003772556 00359 00001</t>
  </si>
  <si>
    <t>OTHPower Debbie DUD14/07/2020</t>
  </si>
  <si>
    <t>003772556 00360 00001</t>
  </si>
  <si>
    <t>HOTPower Debbie DUD</t>
  </si>
  <si>
    <t>003772556 00361 00001</t>
  </si>
  <si>
    <t>003772556 00362 00001</t>
  </si>
  <si>
    <t>003772556 00363 00001</t>
  </si>
  <si>
    <t>HOTPower Debbie DUD14/07/2020</t>
  </si>
  <si>
    <t>003772556 00364 00001</t>
  </si>
  <si>
    <t>003772556 00365 00001</t>
  </si>
  <si>
    <t>HOTPower Debbie HLZ</t>
  </si>
  <si>
    <t>003772556 00366 00001</t>
  </si>
  <si>
    <t>003772556 00367 00001</t>
  </si>
  <si>
    <t>HOTPower Debbie HLZ06/07/2020</t>
  </si>
  <si>
    <t>003772556 00368 00001</t>
  </si>
  <si>
    <t>003772556 00369 00001</t>
  </si>
  <si>
    <t>003772556 00370 00001</t>
  </si>
  <si>
    <t>003772556 00371 00001</t>
  </si>
  <si>
    <t>003772556 00372 00001</t>
  </si>
  <si>
    <t>003772556 00373 00001</t>
  </si>
  <si>
    <t>003772556 00374 00001</t>
  </si>
  <si>
    <t>003772556 00375 00001</t>
  </si>
  <si>
    <t>JUN 20 TAXI ACRL DEBBIE POWER</t>
  </si>
  <si>
    <t>4411</t>
  </si>
  <si>
    <t>14640</t>
  </si>
  <si>
    <t>040620:10.02:DEBBIE POWER</t>
  </si>
  <si>
    <t>HSTRI001</t>
  </si>
  <si>
    <t>003767781</t>
  </si>
  <si>
    <t>17 Jul 2020</t>
  </si>
  <si>
    <t>043325</t>
  </si>
  <si>
    <t>TAXICHARGE NZ LIMITED (CS)</t>
  </si>
  <si>
    <t>4374932720</t>
  </si>
  <si>
    <t>003767781 00013 00001</t>
  </si>
  <si>
    <t>040620:13.55:DEBBIE POWER</t>
  </si>
  <si>
    <t>003767781 00014 00001</t>
  </si>
  <si>
    <t>240620:10.26:DEBBIE POWER</t>
  </si>
  <si>
    <t>003767781 00280 00001</t>
  </si>
  <si>
    <t>JUL 20 TAXI ACRL DEBBIE POWER</t>
  </si>
  <si>
    <t>4459</t>
  </si>
  <si>
    <t>03 Aug 2020</t>
  </si>
  <si>
    <t>Period</t>
  </si>
  <si>
    <t>Tran Date</t>
  </si>
  <si>
    <t>Description</t>
  </si>
  <si>
    <t>Value</t>
  </si>
  <si>
    <t>Batch Type</t>
  </si>
  <si>
    <t>Batch Ref</t>
  </si>
  <si>
    <t>Input User</t>
  </si>
  <si>
    <t>CMPY</t>
  </si>
  <si>
    <t>COSTCNTR</t>
  </si>
  <si>
    <t>NOMINAL</t>
  </si>
  <si>
    <t>PROJECT</t>
  </si>
  <si>
    <t>CONT</t>
  </si>
  <si>
    <t>CUSTOMER</t>
  </si>
  <si>
    <t>Audit Ref</t>
  </si>
  <si>
    <t>Seq No</t>
  </si>
  <si>
    <t>Trans Type</t>
  </si>
  <si>
    <t>Trans Ref</t>
  </si>
  <si>
    <t>Recon Flag</t>
  </si>
  <si>
    <t>Recon Code</t>
  </si>
  <si>
    <t>Orbit Code</t>
  </si>
  <si>
    <t>Bal Class</t>
  </si>
  <si>
    <t>Input Date</t>
  </si>
  <si>
    <t>Authorised Date</t>
  </si>
  <si>
    <t>Authorised User</t>
  </si>
  <si>
    <t>Statistical Quantity</t>
  </si>
  <si>
    <t>Statistical Bal Class</t>
  </si>
  <si>
    <t>Log Number</t>
  </si>
  <si>
    <t>Source Company</t>
  </si>
  <si>
    <t>Source Code</t>
  </si>
  <si>
    <t>Target Company</t>
  </si>
  <si>
    <t>Target Code</t>
  </si>
  <si>
    <t>Percentage</t>
  </si>
  <si>
    <t>UOM</t>
  </si>
  <si>
    <t>Tax</t>
  </si>
  <si>
    <t>Roll Up</t>
  </si>
  <si>
    <t>Xfer</t>
  </si>
  <si>
    <t>Display Value</t>
  </si>
  <si>
    <t>Select Value</t>
  </si>
  <si>
    <t>Code</t>
  </si>
  <si>
    <t>Rate</t>
  </si>
  <si>
    <t>Eff Date</t>
  </si>
  <si>
    <t>Exch Rate</t>
  </si>
  <si>
    <t>Company</t>
  </si>
  <si>
    <t>Customer / Supplier Name</t>
  </si>
  <si>
    <t>Reference</t>
  </si>
  <si>
    <t>Type</t>
  </si>
  <si>
    <t>Date</t>
  </si>
  <si>
    <t>Transaction Key</t>
  </si>
  <si>
    <t>Source System</t>
  </si>
  <si>
    <t>Original</t>
  </si>
  <si>
    <t>User Data</t>
  </si>
  <si>
    <t>Mobility charges - July 2020</t>
  </si>
  <si>
    <t>Orbit Fees</t>
  </si>
  <si>
    <t>Airfare - 1 person Wellington to Auckland return</t>
  </si>
  <si>
    <t>Airfare - 1 person Wellington to Hamilton return</t>
  </si>
  <si>
    <t>Accommodation Hamilton</t>
  </si>
  <si>
    <t>Meals</t>
  </si>
  <si>
    <t>Accommodation Dunedin</t>
  </si>
  <si>
    <t>Orbit Amendment Fee</t>
  </si>
  <si>
    <t>Airfare - 1 person Wellington to Napier return</t>
  </si>
  <si>
    <t>Airfare - 1 person Wellington to Auckland one way</t>
  </si>
  <si>
    <t>KEA Transaction Total</t>
  </si>
  <si>
    <t>Variance</t>
  </si>
  <si>
    <t>Total from Front Page</t>
  </si>
  <si>
    <t>Taxi - Work to Airport</t>
  </si>
  <si>
    <t>Taxi - Airport to Work</t>
  </si>
  <si>
    <t>Taxi - Hamilton Airport to City</t>
  </si>
  <si>
    <t>Stakeholder Event</t>
  </si>
  <si>
    <t>Stakeholder Meeting</t>
  </si>
  <si>
    <t>Hastings Site Opening Event</t>
  </si>
  <si>
    <t>Hamilton Site Visits</t>
  </si>
  <si>
    <t>Dunedin Site Visits</t>
  </si>
  <si>
    <t>Cancelled, waiting on refund</t>
  </si>
  <si>
    <t>LT Regional Forum - Northland</t>
  </si>
  <si>
    <t>LT Regional Forum - Auckland</t>
  </si>
  <si>
    <t>Diversity Awards NZ 2020</t>
  </si>
  <si>
    <t>LT Regional Forum - Southern</t>
  </si>
  <si>
    <t>Taxi - Meeting to Work</t>
  </si>
  <si>
    <t>Taxi - Airport to Hotel</t>
  </si>
  <si>
    <t>01 Sep 2020</t>
  </si>
  <si>
    <t>4494</t>
  </si>
  <si>
    <t>AUG 20 TAXI ACRL DEBBIE POWER</t>
  </si>
  <si>
    <t>31 Aug 2020</t>
  </si>
  <si>
    <t>24 Aug 2020</t>
  </si>
  <si>
    <t>4475</t>
  </si>
  <si>
    <t>M/CARD D POWER JULY 2020</t>
  </si>
  <si>
    <t>003773354 00044 00001</t>
  </si>
  <si>
    <t>04 Aug 2020</t>
  </si>
  <si>
    <t>4374933120</t>
  </si>
  <si>
    <t>003773354</t>
  </si>
  <si>
    <t>TAXICHARGE JUL 20 DEBBIE POWER</t>
  </si>
  <si>
    <t>01 Aug 2020</t>
  </si>
  <si>
    <t>003781896 00262 00001</t>
  </si>
  <si>
    <t>28 Aug 2020</t>
  </si>
  <si>
    <t>8815.0018A</t>
  </si>
  <si>
    <t>003781896</t>
  </si>
  <si>
    <t>26 Aug 2020</t>
  </si>
  <si>
    <t>003781896 00261 00001</t>
  </si>
  <si>
    <t>HOTPower Debbie KKE06/08/2020</t>
  </si>
  <si>
    <t>003781896 00260 00001</t>
  </si>
  <si>
    <t>003781895 00216 00001</t>
  </si>
  <si>
    <t>8815.0018</t>
  </si>
  <si>
    <t>003781895</t>
  </si>
  <si>
    <t>003781895 00215 00001</t>
  </si>
  <si>
    <t>003781895 00214 00001</t>
  </si>
  <si>
    <t>TKTPower Debbie WLGROT01/04/2020</t>
  </si>
  <si>
    <t>003781895 00213 00001</t>
  </si>
  <si>
    <t>003781895 00212 00001</t>
  </si>
  <si>
    <t>003781895 00211 00001</t>
  </si>
  <si>
    <t>TKTPower Debbie AKLWLG09/08/2020</t>
  </si>
  <si>
    <t>003781895 00210 00001</t>
  </si>
  <si>
    <t>003781895 00209 00001</t>
  </si>
  <si>
    <t>003781895 00208 00001</t>
  </si>
  <si>
    <t>TKTPower Debbie WLGAKL20/05/2020</t>
  </si>
  <si>
    <t>003781895 00207 00001</t>
  </si>
  <si>
    <t>4498</t>
  </si>
  <si>
    <t>ACRL VODAFONE AUG20  dpowe999 6421597108</t>
  </si>
  <si>
    <t>ACRL VODAFONE AUG20  dpowe999 6421593531</t>
  </si>
  <si>
    <t>ACRL VODAFONE AUG20  dpowe999 6429270621</t>
  </si>
  <si>
    <t>4496</t>
  </si>
  <si>
    <t>VODAFONE JUL20 dpowe999 6421597108</t>
  </si>
  <si>
    <t>VODAFONE JUL20 dpowe999 6421593531</t>
  </si>
  <si>
    <t>VODAFONE JUL20 dpowe999 64292706213</t>
  </si>
  <si>
    <t>Mobility charges - August 2020</t>
  </si>
  <si>
    <t>Refund - Airfare 1 person Auckland to Wellington</t>
  </si>
  <si>
    <t>Refund - Airfare 1 person Auckland to Wellington return</t>
  </si>
  <si>
    <t>Airfare - 1 person Auckland to Wellington one way</t>
  </si>
  <si>
    <t>Taxi - Meeting to Auckland Airport</t>
  </si>
  <si>
    <t>Accommodation Paihia</t>
  </si>
  <si>
    <t>01 Oct 2020</t>
  </si>
  <si>
    <t>4537</t>
  </si>
  <si>
    <t>SEP 20 TAXI ACRL DEBBIE POWER</t>
  </si>
  <si>
    <t>30 Sep 2020</t>
  </si>
  <si>
    <t>003782919 00036 00001</t>
  </si>
  <si>
    <t>4374933620</t>
  </si>
  <si>
    <t>003782919</t>
  </si>
  <si>
    <t>TAXICHARGE AUG 20 DEBBIE POWER</t>
  </si>
  <si>
    <t>003791949 00275 00001</t>
  </si>
  <si>
    <t>29 Sep 2020</t>
  </si>
  <si>
    <t>8848.0018</t>
  </si>
  <si>
    <t>003791949</t>
  </si>
  <si>
    <t>TKTPower Debbie WLGAKL28/10/2020</t>
  </si>
  <si>
    <t>27 Sep 2020</t>
  </si>
  <si>
    <t>003791949 00274 00001</t>
  </si>
  <si>
    <t>003791949 00273 00001</t>
  </si>
  <si>
    <t>TKTPower Debbie PMRWRE30/10/2020</t>
  </si>
  <si>
    <t>003791949 00272 00001</t>
  </si>
  <si>
    <t>TKTPower Debbie WLGROT12/11/2020</t>
  </si>
  <si>
    <t>003791949 00271 00001</t>
  </si>
  <si>
    <t>003791949 00270 00001</t>
  </si>
  <si>
    <t>TKTPower Debbie WLGWRE02/10/2020</t>
  </si>
  <si>
    <t>003791949 00269 00001</t>
  </si>
  <si>
    <t>OTHPower Debbie WRE02/10/2020</t>
  </si>
  <si>
    <t>003791949 00268 00001</t>
  </si>
  <si>
    <t>TKTPower Debbie WLGNPE09/09/2020</t>
  </si>
  <si>
    <t>003791949 00267 00001</t>
  </si>
  <si>
    <t>OTHPower Debbie NPE09/09/2020</t>
  </si>
  <si>
    <t>003791949 00266 00001</t>
  </si>
  <si>
    <t>003791949 00265 00001</t>
  </si>
  <si>
    <t>OTHPower Debbie WRE30/10/2020</t>
  </si>
  <si>
    <t>003791949 00264 00001</t>
  </si>
  <si>
    <t>TKTPower Debbie WLGNPE01/04/2020</t>
  </si>
  <si>
    <t>003791949 00263 00001</t>
  </si>
  <si>
    <t>02 Oct 2020</t>
  </si>
  <si>
    <t>TEC400</t>
  </si>
  <si>
    <t>4543</t>
  </si>
  <si>
    <t>ACRL VODAFONE SEPT20 - 6421597108 - dpow</t>
  </si>
  <si>
    <t>ACRL VODAFONE SEPT20 - 6421593531 - dpow</t>
  </si>
  <si>
    <t>4520</t>
  </si>
  <si>
    <t>VODAFONE AUG20 - 642059313191 - dpowe006</t>
  </si>
  <si>
    <t>VODAFONE AUG20 - 6421597108 - dpowe999</t>
  </si>
  <si>
    <t>VODAFONE AUG20 - 6421593531 - dpowe999</t>
  </si>
  <si>
    <t>VODAFONE AUG20 - 64292706213 - dpowe999</t>
  </si>
  <si>
    <t>Mobility charges - September 2020</t>
  </si>
  <si>
    <t>Taxi - Home to Airport</t>
  </si>
  <si>
    <t>Taxi - Airport to Home</t>
  </si>
  <si>
    <t>Stakeholder Meetings</t>
  </si>
  <si>
    <t>LT Regional Forum - Bay of Plenty</t>
  </si>
  <si>
    <t>Accounts Receivable</t>
  </si>
  <si>
    <t>000351672</t>
  </si>
  <si>
    <t>14 Oct 2020</t>
  </si>
  <si>
    <t>000088445</t>
  </si>
  <si>
    <t>VIV RICKARD</t>
  </si>
  <si>
    <t>SD DB172676</t>
  </si>
  <si>
    <t>EXT</t>
  </si>
  <si>
    <t>SA</t>
  </si>
  <si>
    <t>28 Oct 2020</t>
  </si>
  <si>
    <t>14660</t>
  </si>
  <si>
    <t>WFAIR002</t>
  </si>
  <si>
    <t>SL</t>
  </si>
  <si>
    <t>ARIN</t>
  </si>
  <si>
    <t>RFD MISC. TRAVEL COSTS VIV RICKARD</t>
  </si>
  <si>
    <t>02 Nov 2020</t>
  </si>
  <si>
    <t>4576</t>
  </si>
  <si>
    <t>OCT 20 TAXI ACRL DEBBIE POWER</t>
  </si>
  <si>
    <t>31 Oct 2020</t>
  </si>
  <si>
    <t>SMART005</t>
  </si>
  <si>
    <t>4558</t>
  </si>
  <si>
    <t>M/CARD D POWER SEP 2020</t>
  </si>
  <si>
    <t>003802505 00005 00001</t>
  </si>
  <si>
    <t>30 Oct 2020</t>
  </si>
  <si>
    <t>8959.0018C</t>
  </si>
  <si>
    <t>003802505</t>
  </si>
  <si>
    <t>27 Oct 2020</t>
  </si>
  <si>
    <t>003799339 00038 00001</t>
  </si>
  <si>
    <t>20 Oct 2020</t>
  </si>
  <si>
    <t>4374934020</t>
  </si>
  <si>
    <t>003799339</t>
  </si>
  <si>
    <t>TAXICHARGE SEP 20 DEBBIE POWER</t>
  </si>
  <si>
    <t>003802503 00639 00001</t>
  </si>
  <si>
    <t>8959.0018A</t>
  </si>
  <si>
    <t>003802503</t>
  </si>
  <si>
    <t>003802503 00638 00001</t>
  </si>
  <si>
    <t>003802503 00637 00001</t>
  </si>
  <si>
    <t>003802503 00636 00001</t>
  </si>
  <si>
    <t>HOTPower Debbie DUD15/10/2020</t>
  </si>
  <si>
    <t>003802503 00635 00001</t>
  </si>
  <si>
    <t>003802503 00634 00001</t>
  </si>
  <si>
    <t>003802503 00633 00001</t>
  </si>
  <si>
    <t>003802503 00632 00001</t>
  </si>
  <si>
    <t>003802503 00631 00001</t>
  </si>
  <si>
    <t>HOTPower Debbie AKL16/09/2020</t>
  </si>
  <si>
    <t>003802503 00630 00001</t>
  </si>
  <si>
    <t>HOTPower Debbie AKL</t>
  </si>
  <si>
    <t>003802503 00629 00001</t>
  </si>
  <si>
    <t>003802502 00321 00001</t>
  </si>
  <si>
    <t>8959.0018</t>
  </si>
  <si>
    <t>003802502</t>
  </si>
  <si>
    <t>003802502 00320 00001</t>
  </si>
  <si>
    <t>TKTPower Debbie WLGGIS05/11/2020</t>
  </si>
  <si>
    <t>003802502 00319 00001</t>
  </si>
  <si>
    <t>OTHPower Debbie WRE05/11/2020</t>
  </si>
  <si>
    <t>003802502 00318 00001</t>
  </si>
  <si>
    <t>TKTPower Debbie WLGHLZ24/11/2020</t>
  </si>
  <si>
    <t>003802502 00317 00001</t>
  </si>
  <si>
    <t>OTHPower Debbie HLZ24/11/2020</t>
  </si>
  <si>
    <t>003802502 00316 00001</t>
  </si>
  <si>
    <t>TKTPower Debbie WLGAKL17/11/2020</t>
  </si>
  <si>
    <t>003802502 00315 00001</t>
  </si>
  <si>
    <t>OTHPower Debbie AKL17/11/2020</t>
  </si>
  <si>
    <t>003802502 00314 00001</t>
  </si>
  <si>
    <t>003802502 00313 00001</t>
  </si>
  <si>
    <t>4574</t>
  </si>
  <si>
    <t>ACRL VODAFONE OCT20 642059313191  dpowe0</t>
  </si>
  <si>
    <t>ACRL VODAFONE OCT20 6421597108  dpowe999</t>
  </si>
  <si>
    <t>ACRL VODAFONE OCT20 6421593531  dpowe999</t>
  </si>
  <si>
    <t>ACRL VODAFONE OCT20 64292706213  dpowe99</t>
  </si>
  <si>
    <t>4573</t>
  </si>
  <si>
    <t>VODAFONE SEPT20 642059313191  dpowe006 -</t>
  </si>
  <si>
    <t>VODAFONE SEPT20 6421597108  dpowe999 - D</t>
  </si>
  <si>
    <t>VODAFONE SEPT20 6421593531  dpowe999 - D</t>
  </si>
  <si>
    <t>VODAFONE SEPT20 64292706213  dpowe999 -</t>
  </si>
  <si>
    <t>03 Nov 2020</t>
  </si>
  <si>
    <t>13240</t>
  </si>
  <si>
    <t>MMCKE014</t>
  </si>
  <si>
    <t>OCT05</t>
  </si>
  <si>
    <t>Yearly subscribtion for Dilligent Licenc</t>
  </si>
  <si>
    <t>01 Nov 2020</t>
  </si>
  <si>
    <t>30 Nov 2020</t>
  </si>
  <si>
    <t>VODAFONE OCT20 64292706213 dpowe999</t>
  </si>
  <si>
    <t>4612</t>
  </si>
  <si>
    <t>01 Dec 2020</t>
  </si>
  <si>
    <t>VODAFONE OCT20 6421593531 dpowe999</t>
  </si>
  <si>
    <t>VODAFONE OCT20 6421597108 dpowe999</t>
  </si>
  <si>
    <t>VODAFONE OCT20 642059313191 dpowe006</t>
  </si>
  <si>
    <t>ACRL VODAFONE NOV20 64292706213 dpowe999</t>
  </si>
  <si>
    <t>4614</t>
  </si>
  <si>
    <t>ACRL VODAFONE NOV20 6421593531 dpowe999</t>
  </si>
  <si>
    <t>ACRL VODAFONE NOV20 6421597108 dpowe999</t>
  </si>
  <si>
    <t>ACRL VODAFONE NOV20 642059313191 dpowe00</t>
  </si>
  <si>
    <t>26 Nov 2020</t>
  </si>
  <si>
    <t>003812890</t>
  </si>
  <si>
    <t>9045.0012</t>
  </si>
  <si>
    <t>003812890 00477 00001</t>
  </si>
  <si>
    <t>OTHPower Debbie WRE04/02/2021</t>
  </si>
  <si>
    <t>003812890 00478 00001</t>
  </si>
  <si>
    <t>TKTPower Debbie WLGWRE04/02/2021</t>
  </si>
  <si>
    <t>003812890 00479 00001</t>
  </si>
  <si>
    <t>003812890 00480 00001</t>
  </si>
  <si>
    <t>TKTPower Debbie AKLWLG17/11/2020</t>
  </si>
  <si>
    <t>003812890 00481 00001</t>
  </si>
  <si>
    <t>003812890 00482 00001</t>
  </si>
  <si>
    <t>003812890 00483 00001</t>
  </si>
  <si>
    <t>RFD PERSONAL EXPENSE AGAINST MCARD</t>
  </si>
  <si>
    <t>EXE</t>
  </si>
  <si>
    <t>SD DB174251</t>
  </si>
  <si>
    <t>DEBBIE POWER</t>
  </si>
  <si>
    <t>000088693</t>
  </si>
  <si>
    <t>154</t>
  </si>
  <si>
    <t>000352776</t>
  </si>
  <si>
    <t>M/CARD D POWER OCT 2020</t>
  </si>
  <si>
    <t>4598</t>
  </si>
  <si>
    <t>003812891</t>
  </si>
  <si>
    <t>9045.0012A</t>
  </si>
  <si>
    <t>003812891 00843 00001</t>
  </si>
  <si>
    <t>HOTPower Debbie ROT12/11/2020</t>
  </si>
  <si>
    <t>003812891 00844 00001</t>
  </si>
  <si>
    <t>003812891 00845 00001</t>
  </si>
  <si>
    <t>HOTPower Debbie GIS05/11/2020</t>
  </si>
  <si>
    <t>003812891 00846 00001</t>
  </si>
  <si>
    <t>003812891 00847 00001</t>
  </si>
  <si>
    <t>003812891 00848 00001</t>
  </si>
  <si>
    <t>TAXICHARGE OCT 20 DEBBIE POWER</t>
  </si>
  <si>
    <t>003803319</t>
  </si>
  <si>
    <t>4374934420</t>
  </si>
  <si>
    <t>003803319 00051 00001</t>
  </si>
  <si>
    <t>NOV 20 TAXI ACRL DEBBIE POWER</t>
  </si>
  <si>
    <t>4618</t>
  </si>
  <si>
    <t>Mobility charges - October 2020</t>
  </si>
  <si>
    <t>Mobility charges - November 2020</t>
  </si>
  <si>
    <t>Airfare - 1 person Wellington to Whangarei return</t>
  </si>
  <si>
    <t>Accommodation Gisborne</t>
  </si>
  <si>
    <t>Accommodation Rotorua</t>
  </si>
  <si>
    <t>Taxi - Work to Wellington Airport</t>
  </si>
  <si>
    <t>Taxi - Auckland Airport to Auckland City</t>
  </si>
  <si>
    <t>Taxi - Auckland City to Auckland Airport</t>
  </si>
  <si>
    <t>Taxi - Wellington Airport to Work</t>
  </si>
  <si>
    <t>Taxi - Hamilton Airport to Hamilton CBD</t>
  </si>
  <si>
    <t>Software Subscription</t>
  </si>
  <si>
    <t>Diligent Annual Licence Fee</t>
  </si>
  <si>
    <t>Taxi - Auckland Airport to City</t>
  </si>
  <si>
    <t>15 Dec 2020</t>
  </si>
  <si>
    <t>14680</t>
  </si>
  <si>
    <t>4635</t>
  </si>
  <si>
    <t>M/CARD D POWER NOV 2020</t>
  </si>
  <si>
    <t>11 Jan 2021</t>
  </si>
  <si>
    <t>DEC05</t>
  </si>
  <si>
    <t>31 Dec 2020</t>
  </si>
  <si>
    <t>003813733 00060 00001</t>
  </si>
  <si>
    <t>02 Dec 2020</t>
  </si>
  <si>
    <t>4374934920</t>
  </si>
  <si>
    <t>003813733</t>
  </si>
  <si>
    <t>TAXICHARGE NOV 20 DEBBIE POWER</t>
  </si>
  <si>
    <t>003821674 00651 00001</t>
  </si>
  <si>
    <t>22 Dec 2020</t>
  </si>
  <si>
    <t>9180.0012A</t>
  </si>
  <si>
    <t>003821674</t>
  </si>
  <si>
    <t>17 Dec 2020</t>
  </si>
  <si>
    <t>003821674 00650 00001</t>
  </si>
  <si>
    <t>003821674 00649 00001</t>
  </si>
  <si>
    <t>003821674 00648 00001</t>
  </si>
  <si>
    <t>003821674 00647 00001</t>
  </si>
  <si>
    <t>003821674 00646 00001</t>
  </si>
  <si>
    <t>OTHPower Debbie KKE04/02/2021</t>
  </si>
  <si>
    <t>003821674 00645 00001</t>
  </si>
  <si>
    <t>HOTPower Debbie HLZ24/11/2020</t>
  </si>
  <si>
    <t>003821674 00644 00001</t>
  </si>
  <si>
    <t>003821674 00643 00001</t>
  </si>
  <si>
    <t>003821674 00642 00001</t>
  </si>
  <si>
    <t>003821674 00641 00001</t>
  </si>
  <si>
    <t>003821674 00640 00001</t>
  </si>
  <si>
    <t>HOTPower Debbie AKL17/11/2020</t>
  </si>
  <si>
    <t>003821674 00639 00001</t>
  </si>
  <si>
    <t>003821673 00253 00001</t>
  </si>
  <si>
    <t>9180.0012</t>
  </si>
  <si>
    <t>003821673</t>
  </si>
  <si>
    <t>OTHPower Debbie WRE03/02/2021</t>
  </si>
  <si>
    <t>003821673 00252 00001</t>
  </si>
  <si>
    <t>003823305 00200 00001</t>
  </si>
  <si>
    <t>24 Dec 2020</t>
  </si>
  <si>
    <t>1000967</t>
  </si>
  <si>
    <t>BLUE STAR PRINT GROUP (CS)</t>
  </si>
  <si>
    <t>254637</t>
  </si>
  <si>
    <t>003823305</t>
  </si>
  <si>
    <t>14450</t>
  </si>
  <si>
    <t>BLAMS001</t>
  </si>
  <si>
    <t>BLUESTAR PRINTSHOP DEC20 Debbie Power</t>
  </si>
  <si>
    <t>003823305 00199 00001</t>
  </si>
  <si>
    <t>08 Jan 2021</t>
  </si>
  <si>
    <t>4660</t>
  </si>
  <si>
    <t>ACRL VODAFONE DEC20 642059313191 dpowe00</t>
  </si>
  <si>
    <t>ACRL VODAFONE DEC20 6421597108 dpowe999</t>
  </si>
  <si>
    <t>ACRL VODAFONE DEC20 6421593531 dpowe999</t>
  </si>
  <si>
    <t>ACRL VODAFONE DEC20 64292706213 dpowe999</t>
  </si>
  <si>
    <t>4659</t>
  </si>
  <si>
    <t>VODAFONE NOV20 642059313191 dpowe006</t>
  </si>
  <si>
    <t>VODAFONE NOV20 6421597108 dpowe999</t>
  </si>
  <si>
    <t>VODAFONE NOV20 6421593531 dpowe999</t>
  </si>
  <si>
    <t>VODAFONE NOV20 64292706213 dpowe999</t>
  </si>
  <si>
    <t>Mobility charges - December 2020</t>
  </si>
  <si>
    <t>December 2020</t>
  </si>
  <si>
    <t>Accommodation Auckland</t>
  </si>
  <si>
    <t>Dinner 6 People</t>
  </si>
  <si>
    <t>Taxi - Dunedin Airport to Dunedin City</t>
  </si>
  <si>
    <t>Stakeholder meeting</t>
  </si>
  <si>
    <t xml:space="preserve">Stakeholder Event </t>
  </si>
  <si>
    <t>LT Regional Forum - Waikato</t>
  </si>
  <si>
    <t>Waitangi Events</t>
  </si>
  <si>
    <t>Site Visit - Wellington Regional Office</t>
  </si>
  <si>
    <t>Stakeholder event</t>
  </si>
  <si>
    <t>Business meeting</t>
  </si>
  <si>
    <t>Business Cards</t>
  </si>
  <si>
    <t>Taxi - Work to Meeting</t>
  </si>
  <si>
    <t>Taxi - Meeting to Wellington Airport</t>
  </si>
  <si>
    <r>
      <t xml:space="preserve">Taxi - Work to </t>
    </r>
    <r>
      <rPr>
        <strike/>
        <sz val="10"/>
        <rFont val="Arial"/>
        <family val="2"/>
      </rPr>
      <t>E</t>
    </r>
    <r>
      <rPr>
        <sz val="10"/>
        <rFont val="Arial"/>
        <family val="2"/>
      </rPr>
      <t>vent</t>
    </r>
  </si>
  <si>
    <t>Taxi - Event to Work</t>
  </si>
  <si>
    <t>Taxi - Work to meeting</t>
  </si>
  <si>
    <t xml:space="preserve">Taxi - Work to Meeting </t>
  </si>
  <si>
    <t>Gisborne</t>
  </si>
  <si>
    <t>01 Jan 2021</t>
  </si>
  <si>
    <t>27 Jan 2021</t>
  </si>
  <si>
    <t>VODAFONE DEC20 64292706213 dpowe999</t>
  </si>
  <si>
    <t>4676</t>
  </si>
  <si>
    <t>VODAFONE DEC20 6421593531 dpowe999</t>
  </si>
  <si>
    <t>VODAFONE DEC20 6421597108 dpowe999</t>
  </si>
  <si>
    <t>VODAFONE DEC20 642059313191 dpowe006</t>
  </si>
  <si>
    <t>ACRL VODAFONE JAN21 64292706213 dpowe999</t>
  </si>
  <si>
    <t>4677</t>
  </si>
  <si>
    <t>ACRL VODAFONE JAN21 6421593531 dpowe999</t>
  </si>
  <si>
    <t>ACRL VODAFONE JAN21 6421597108 dpowe999</t>
  </si>
  <si>
    <t>ACRL VODAFONE JAN21 642059313191 dpowe00</t>
  </si>
  <si>
    <t>26 Jan 2021</t>
  </si>
  <si>
    <t>OTHPower Debbie KKE01/02/2021</t>
  </si>
  <si>
    <t>003830434</t>
  </si>
  <si>
    <t>28 Jan 2021</t>
  </si>
  <si>
    <t>9297.0012</t>
  </si>
  <si>
    <t>003830434 00266 00001</t>
  </si>
  <si>
    <t>Mobility charges - January 2021</t>
  </si>
  <si>
    <t>Dinner as part of Stakeholder Meetings</t>
  </si>
  <si>
    <t>PCASH TICKET FOR STAKEHOLDER EVENT</t>
  </si>
  <si>
    <t>ERIN HOLE (CHIEF EXECUTIVE'S OFFICE N/O)</t>
  </si>
  <si>
    <t>PCASH240221</t>
  </si>
  <si>
    <t>003840044 00005 00001</t>
  </si>
  <si>
    <t>64292706213 VODAFONE JAN21 dpowe999</t>
  </si>
  <si>
    <t>6421593531 VODAFONE JAN21 dpowe999</t>
  </si>
  <si>
    <t>6421597108 VODAFONE JAN21 dpowe999</t>
  </si>
  <si>
    <t>642059313191 VODAFONE JAN21 dpowe006</t>
  </si>
  <si>
    <t>OTHPower Debbie GIS27/05/2021</t>
  </si>
  <si>
    <t>003840013 00348 00001</t>
  </si>
  <si>
    <t>TKTPower Debbie WLGGIS27/05/2021</t>
  </si>
  <si>
    <t>003840013 00349 00001</t>
  </si>
  <si>
    <t>OTHPower Debbie WRE19/03/2021</t>
  </si>
  <si>
    <t>003840013 00350 00001</t>
  </si>
  <si>
    <t>TKTPower Debbie PMRWRE19/03/2021</t>
  </si>
  <si>
    <t>003840013 00351 00001</t>
  </si>
  <si>
    <t>OTHPower Debbie WRE16/04/2021</t>
  </si>
  <si>
    <t>003840013 00352 00001</t>
  </si>
  <si>
    <t>TKTPower Debbie WLGWRE16/04/2021</t>
  </si>
  <si>
    <t>003840013 00353 00001</t>
  </si>
  <si>
    <t>9317.0012A</t>
  </si>
  <si>
    <t>003840014 00524 00001</t>
  </si>
  <si>
    <t>003840014 00526 00001</t>
  </si>
  <si>
    <t>Mobility charges - February 2021</t>
  </si>
  <si>
    <t>Orbit Fee</t>
  </si>
  <si>
    <t>LT Regional Forum - Whanganui</t>
  </si>
  <si>
    <t xml:space="preserve">Airfare - 1 Person Wellington to Auckland then Auckland to Whangarei </t>
  </si>
  <si>
    <t xml:space="preserve">Riki Kinnaird </t>
  </si>
  <si>
    <t xml:space="preserve">1) </t>
  </si>
  <si>
    <t xml:space="preserve">Download GL transactions for cost centre 141000 on to an excel spreadsheet. </t>
  </si>
  <si>
    <t>2)</t>
  </si>
  <si>
    <t xml:space="preserve">apply a filter to the top row. </t>
  </si>
  <si>
    <t>Process</t>
  </si>
  <si>
    <t>3)</t>
  </si>
  <si>
    <t>4)</t>
  </si>
  <si>
    <t>delete all expenditure that is related to running the CE office, ie corporate expenses, personnel costs , travel not directly related to the CE</t>
  </si>
  <si>
    <t>Cell phones nominal 14016 - filter on description and exclude "dpowe". Delete all rows remaining, remove filter from description, the data left will be CE's cellphone costs</t>
  </si>
  <si>
    <t>5)</t>
  </si>
  <si>
    <t xml:space="preserve">filter on individual or group of nominals to delete ones which are not relevant … personnel, super, acc, leave, </t>
  </si>
  <si>
    <t>VODAFONE FEB21 dpowe999 64292706213</t>
  </si>
  <si>
    <t>VODAFONE FEB21 dpowe999 6421593531</t>
  </si>
  <si>
    <t>VODAFONE FEB21 dpowe999 6421597108</t>
  </si>
  <si>
    <t>VODAFONE FEB21 dpowe006 642059313191</t>
  </si>
  <si>
    <t>ACRL VODAFONE MAR21 dpowe999 64292706213</t>
  </si>
  <si>
    <t>ACRL VODAFONE MAR21 dpowe999 6421593531</t>
  </si>
  <si>
    <t>ACRL VODAFONE MAR21 dpowe999 6421597108</t>
  </si>
  <si>
    <t>ACRL VODAFONE MAR21 dpowe006 64205931319</t>
  </si>
  <si>
    <t>003850473 00490 00001</t>
  </si>
  <si>
    <t>OTHPower Debbie NPE26/03/2021</t>
  </si>
  <si>
    <t>003850473 00491 00001</t>
  </si>
  <si>
    <t>TKTPower Debbie WLGWRE26/03/2021</t>
  </si>
  <si>
    <t>003850473 00492 00001</t>
  </si>
  <si>
    <t>TKTPower Debbie AKLWRE19/03/2021</t>
  </si>
  <si>
    <t>003850473 00493 00001</t>
  </si>
  <si>
    <t>TKTPower Debbie WAGAKL19/03/2021</t>
  </si>
  <si>
    <t>003850473 00494 00001</t>
  </si>
  <si>
    <t>OTHPower Debbie NPE22/03/2021</t>
  </si>
  <si>
    <t>003850473 00495 00001</t>
  </si>
  <si>
    <t>003850473 00496 00001</t>
  </si>
  <si>
    <t>TKTPower Debbie WLGNPE22/03/2021</t>
  </si>
  <si>
    <t>003850473 00497 00001</t>
  </si>
  <si>
    <t>003850473 00498 00001</t>
  </si>
  <si>
    <t>OTHPower Debbie CHC27/04/2021</t>
  </si>
  <si>
    <t>003850473 00499 00001</t>
  </si>
  <si>
    <t>TKTPower Debbie WLGCHC27/04/2021</t>
  </si>
  <si>
    <t>003850473 00500 00001</t>
  </si>
  <si>
    <t>OTHPowers Debbie WAG18/03/2021</t>
  </si>
  <si>
    <t>9400.0018A</t>
  </si>
  <si>
    <t>003850474 00720 00001</t>
  </si>
  <si>
    <t>003850474 00721 00001</t>
  </si>
  <si>
    <t>HOTPower Debbie NPE22/03/2021</t>
  </si>
  <si>
    <t>003850474 00722 00001</t>
  </si>
  <si>
    <t>003850474 00723 00001</t>
  </si>
  <si>
    <t>003850474 00724 00001</t>
  </si>
  <si>
    <t>MAR 21 TAXI ACRL DEBBIE POWER</t>
  </si>
  <si>
    <t>Ammendment fee - domestic</t>
  </si>
  <si>
    <t xml:space="preserve">Airfare - 1 person Auckland to Whangarei </t>
  </si>
  <si>
    <t>Airfare - 1 person Whanganui to Auckland</t>
  </si>
  <si>
    <t>Orbit fees</t>
  </si>
  <si>
    <t xml:space="preserve">Airfare - 1 person return Wellington to Napier </t>
  </si>
  <si>
    <t>Orbit and afterhours fees</t>
  </si>
  <si>
    <t>Airfare - 1 person return Wellington to Christchurch</t>
  </si>
  <si>
    <t>Mobility charges - March 2021</t>
  </si>
  <si>
    <t>VODAFONE MAR21  dpowe999 64292706213</t>
  </si>
  <si>
    <t>VODAFONE MAR21  dpowe999 6421593531</t>
  </si>
  <si>
    <t>VODAFONE MAR21  dpowe999 6421597108</t>
  </si>
  <si>
    <t>VODAFONE MAR21  dpowe006 642059313191</t>
  </si>
  <si>
    <t>ACRL VODAFONE APR21  dpowe999 6429270621</t>
  </si>
  <si>
    <t>ACRL VODAFONE APR21  dpowe999 6421593531</t>
  </si>
  <si>
    <t>ACRL VODAFONE APR21  dpowe999 6421597108</t>
  </si>
  <si>
    <t>ACRL VODAFONE APR21  dpowe006 6420593131</t>
  </si>
  <si>
    <t>ACRL TKTPower Debbie WLGWRE16/04/2021</t>
  </si>
  <si>
    <t>DWALL014</t>
  </si>
  <si>
    <t>ACRL OTHPower Debbie AKL15/04/2021</t>
  </si>
  <si>
    <t>ACRL TKTPower Debbie WLGAKL15/04/2021</t>
  </si>
  <si>
    <t>ACRL OTHPower Debbie AKL13/05/2021</t>
  </si>
  <si>
    <t>ACRL TKTPower Debbie WLGAKL13/05/2021</t>
  </si>
  <si>
    <t>ACRL OTHPower Debbie CHC16/06/2021</t>
  </si>
  <si>
    <t>ACRL TKTPower Debbie WLGNSN16/06/2021</t>
  </si>
  <si>
    <t>ACRL OTHPower Debbie WRE01/07/2021</t>
  </si>
  <si>
    <t>ACRL TKTPower Debbie WLGWRE01/07/2021</t>
  </si>
  <si>
    <t>ACRL OTHPower Debbie AKL28/05/2021</t>
  </si>
  <si>
    <t>ACRL TKTPower Debbie PMRAKL28/05/2021</t>
  </si>
  <si>
    <t>ACRL OTHPower Debbie NPE22/03/2021</t>
  </si>
  <si>
    <t>ACRL OTHPower Debbie KKE01/02/2021</t>
  </si>
  <si>
    <t>ACRL HOTPower Debbie KKE</t>
  </si>
  <si>
    <t>ACRL HOTPower Debbie KKE01/02/2021</t>
  </si>
  <si>
    <t>ACRL OTHPower Debbie PMR27/05/2021</t>
  </si>
  <si>
    <t>ACRL HOTPower Debbie AKL</t>
  </si>
  <si>
    <t>ACRL HOTPower Debbie AKL15/04/2021</t>
  </si>
  <si>
    <t>ACRL OTHPowers Debbie WAG18/03/2021</t>
  </si>
  <si>
    <t>ACRL HOTPowers Debbie WAG18/03/2021</t>
  </si>
  <si>
    <t>ACRL OTHPower Debbie NPE26/03/2021</t>
  </si>
  <si>
    <t>ACRL CARPower Debbie AKL</t>
  </si>
  <si>
    <t>ACRL CARPower Debbie AKL26/03/2021</t>
  </si>
  <si>
    <t>220321:07.26:DEBBIE POWER</t>
  </si>
  <si>
    <t>003853266 00694 00001</t>
  </si>
  <si>
    <t>230321:18.36:DEBBIE POWER</t>
  </si>
  <si>
    <t>003853266 00845 00001</t>
  </si>
  <si>
    <t>260321:07.26:DEBBIE POWER</t>
  </si>
  <si>
    <t>003853266 01040 00001</t>
  </si>
  <si>
    <t>APR 21 TAXI ACRL DEBBIE POWER</t>
  </si>
  <si>
    <t>Was originally booked to be Wellington to Napier, Napier to Whangarei (via Auckland). The Auckland to Whangarei part of this trip was cancelled so was just Wellington to Napier then Napier to Auckland.</t>
  </si>
  <si>
    <t>Staff members funeral</t>
  </si>
  <si>
    <t>Mobility charges - April 2021</t>
  </si>
  <si>
    <t>WLG</t>
  </si>
  <si>
    <t>AKL</t>
  </si>
  <si>
    <t>CHC</t>
  </si>
  <si>
    <t>WRE</t>
  </si>
  <si>
    <t>PMR</t>
  </si>
  <si>
    <t>NPE</t>
  </si>
  <si>
    <t>KKE</t>
  </si>
  <si>
    <t>NSN</t>
  </si>
  <si>
    <t>WAG</t>
  </si>
  <si>
    <t xml:space="preserve">WLG </t>
  </si>
  <si>
    <t xml:space="preserve">Airfare - 1 Person Wellington to Auckland </t>
  </si>
  <si>
    <t>Airfares - 1 Person Palmerston North to Auckland</t>
  </si>
  <si>
    <t>Accommodation 5 Nights Kerikeri (Bay of Islands)</t>
  </si>
  <si>
    <t xml:space="preserve">Orbit Fees </t>
  </si>
  <si>
    <t>VODAFONE APR21 64292706213 dpowe999</t>
  </si>
  <si>
    <t>VODAFONE APR21 6421593531 dpowe999</t>
  </si>
  <si>
    <t>VODAFONE APR21 6421597108 dpowe999</t>
  </si>
  <si>
    <t>VODAFONE APR21 642059313191 dpowe006</t>
  </si>
  <si>
    <t>ACRL VODAFONE MAY21 64292706213 dpowe999</t>
  </si>
  <si>
    <t>ACRL VODAFONE MAY21 6421593531 dpowe999</t>
  </si>
  <si>
    <t>ACRL VODAFONE MAY21 6421597108 dpowe999</t>
  </si>
  <si>
    <t>ACRL VODAFONE MAY21 642059313191 dpowe00</t>
  </si>
  <si>
    <t>003860963 00450 00001</t>
  </si>
  <si>
    <t>OTHPower Debbie AKL15/04/2021</t>
  </si>
  <si>
    <t>003860963 00451 00001</t>
  </si>
  <si>
    <t>TKTPower Debbie WLGAKL15/04/2021</t>
  </si>
  <si>
    <t>003860963 00452 00001</t>
  </si>
  <si>
    <t>003860963 00453 00001</t>
  </si>
  <si>
    <t>003860963 00454 00001</t>
  </si>
  <si>
    <t>OTHPower Debbie AKL13/05/2021</t>
  </si>
  <si>
    <t>003860963 00455 00001</t>
  </si>
  <si>
    <t>TKTPower Debbie WLGAKL13/05/2021</t>
  </si>
  <si>
    <t>003860963 00456 00001</t>
  </si>
  <si>
    <t>OTHPower Debbie CHC16/06/2021</t>
  </si>
  <si>
    <t>003860963 00457 00001</t>
  </si>
  <si>
    <t>TKTPower Debbie WLGNSN16/06/2021</t>
  </si>
  <si>
    <t>003860963 00458 00001</t>
  </si>
  <si>
    <t>OTHPower Debbie WRE01/07/2021</t>
  </si>
  <si>
    <t>003860963 00459 00001</t>
  </si>
  <si>
    <t>TKTPower Debbie WLGWRE01/07/2021</t>
  </si>
  <si>
    <t>003860963 00460 00001</t>
  </si>
  <si>
    <t>OTHPower Debbie AKL28/05/2021</t>
  </si>
  <si>
    <t>003860963 00461 00001</t>
  </si>
  <si>
    <t>TKTPower Debbie PMRAKL28/05/2021</t>
  </si>
  <si>
    <t>003860963 00462 00001</t>
  </si>
  <si>
    <t>003870604 00697 00001</t>
  </si>
  <si>
    <t>003870604 00698 00001</t>
  </si>
  <si>
    <t>003870604 00699 00001</t>
  </si>
  <si>
    <t>003870604 00700 00001</t>
  </si>
  <si>
    <t>003870604 00701 00001</t>
  </si>
  <si>
    <t>003870604 00702 00001</t>
  </si>
  <si>
    <t>OTHPower Debbie ROT10/06/2021</t>
  </si>
  <si>
    <t>003870604 00703 00001</t>
  </si>
  <si>
    <t>TKTPower Debbie WLGROT10/06/2021</t>
  </si>
  <si>
    <t>003870604 00704 00001</t>
  </si>
  <si>
    <t>OTHPower Debbie ROT01/06/2021</t>
  </si>
  <si>
    <t>003870604 00705 00001</t>
  </si>
  <si>
    <t>TKTPower Debbie WLGROT01/06/2021</t>
  </si>
  <si>
    <t>003870604 00706 00001</t>
  </si>
  <si>
    <t>003870604 00707 00001</t>
  </si>
  <si>
    <t>003870604 00708 00001</t>
  </si>
  <si>
    <t>003870604 00709 00001</t>
  </si>
  <si>
    <t>003870604 00710 00001</t>
  </si>
  <si>
    <t>9488.0012A</t>
  </si>
  <si>
    <t>003860964 00833 00001</t>
  </si>
  <si>
    <t>003860964 00834 00001</t>
  </si>
  <si>
    <t>HOTPower Debbie KKE</t>
  </si>
  <si>
    <t>003860964 00835 00001</t>
  </si>
  <si>
    <t>HOTPower Debbie KKE01/02/2021</t>
  </si>
  <si>
    <t>003860964 00836 00001</t>
  </si>
  <si>
    <t>OTHPower Debbie PMR27/05/2021</t>
  </si>
  <si>
    <t>003860964 00837 00001</t>
  </si>
  <si>
    <t>003860964 00838 00001</t>
  </si>
  <si>
    <t>003860964 00839 00001</t>
  </si>
  <si>
    <t>003860964 00840 00001</t>
  </si>
  <si>
    <t>003860964 00841 00001</t>
  </si>
  <si>
    <t>003860964 00842 00001</t>
  </si>
  <si>
    <t>HOTPower Debbie AKL15/04/2021</t>
  </si>
  <si>
    <t>003860964 00843 00001</t>
  </si>
  <si>
    <t>003860964 00844 00001</t>
  </si>
  <si>
    <t>HOTPowers Debbie WAG18/03/2021</t>
  </si>
  <si>
    <t>003860964 00845 00001</t>
  </si>
  <si>
    <t>003860964 00846 00001</t>
  </si>
  <si>
    <t>003860964 00847 00001</t>
  </si>
  <si>
    <t>003860964 00848 00001</t>
  </si>
  <si>
    <t>003860964 00849 00001</t>
  </si>
  <si>
    <t>003860964 00850 00001</t>
  </si>
  <si>
    <t>003860964 00851 00001</t>
  </si>
  <si>
    <t>003860964 00852 00001</t>
  </si>
  <si>
    <t>003860964 00853 00001</t>
  </si>
  <si>
    <t>003860964 00854 00001</t>
  </si>
  <si>
    <t>003860964 00855 00001</t>
  </si>
  <si>
    <t>9572.0018A</t>
  </si>
  <si>
    <t>003870605 00832 00001</t>
  </si>
  <si>
    <t>003870605 00833 00001</t>
  </si>
  <si>
    <t>003870605 00834 00001</t>
  </si>
  <si>
    <t>003870605 00835 00001</t>
  </si>
  <si>
    <t>003870605 00836 00001</t>
  </si>
  <si>
    <t>9488.0012B</t>
  </si>
  <si>
    <t>003860965 00281 00001</t>
  </si>
  <si>
    <t>CARPower Debbie AKL</t>
  </si>
  <si>
    <t>003860965 00282 00001</t>
  </si>
  <si>
    <t>003860965 00283 00001</t>
  </si>
  <si>
    <t>003860965 00284 00001</t>
  </si>
  <si>
    <t>CARPower Debbie AKL26/03/2021</t>
  </si>
  <si>
    <t>003860965 00285 00001</t>
  </si>
  <si>
    <t>130421:18.33:DEBBIE POWER</t>
  </si>
  <si>
    <t>003863825 00422 00001</t>
  </si>
  <si>
    <t>150421:15.32:DEBBIE POWER</t>
  </si>
  <si>
    <t>003863825 00475 00001</t>
  </si>
  <si>
    <t>150421:07.46:DEBBIE POWER</t>
  </si>
  <si>
    <t>003863825 00510 00001</t>
  </si>
  <si>
    <t>270421:07.22:DEBBIE POWER</t>
  </si>
  <si>
    <t>003863825 01003 00001</t>
  </si>
  <si>
    <t>MAY 21 TAXI ACRL DEBBIE POWER</t>
  </si>
  <si>
    <t>VODAFONE MAY21 64292706213 dpowe999</t>
  </si>
  <si>
    <t>VODAFONE MAY21 6421593531 dpowe999</t>
  </si>
  <si>
    <t>VODAFONE MAY21 6421597108 dpowe999</t>
  </si>
  <si>
    <t>VODAFONE MAY21 642059313191 dpowe006</t>
  </si>
  <si>
    <t>ACRL VODAFONE JUN21 64292706213 dpowe999</t>
  </si>
  <si>
    <t>ACRL VODAFONE JUN21 6421593531 dpowe999</t>
  </si>
  <si>
    <t>ACRL VODAFONE JUN21 6421597108 dpowe999</t>
  </si>
  <si>
    <t>ACRL VODAFONE JUN21 642059313191 dpowe00</t>
  </si>
  <si>
    <t>TKTPower Debbie CHCNSN16/06/2021</t>
  </si>
  <si>
    <t>OTHPower Debbie AKL28/07/2021</t>
  </si>
  <si>
    <t>TKTPower Debbie WLGAKL28/07/2021</t>
  </si>
  <si>
    <t>OTHPower Debbie AKL25/06/2021</t>
  </si>
  <si>
    <t>TKTPower Debbie WLGAKL25/06/2021</t>
  </si>
  <si>
    <t>OTHPower Debbie ROT01/07/2021</t>
  </si>
  <si>
    <t>TKTPower Debbie WLGROT01/07/2021</t>
  </si>
  <si>
    <t>OTHPower Debbie AKL26/06/2021</t>
  </si>
  <si>
    <t>TKTPower Debbie WREAKL26/06/2021</t>
  </si>
  <si>
    <t>OTHPower Debbie AKL24/06/2021</t>
  </si>
  <si>
    <t>TKTPower Debbie WLGAKL24/06/2021</t>
  </si>
  <si>
    <t>HOTPower Debbie PMR27/05/2021</t>
  </si>
  <si>
    <t>OTHPower Debbie AKL29/07/2021</t>
  </si>
  <si>
    <t>HOTPower Debbie NSN17/06/2021</t>
  </si>
  <si>
    <t>HOTPower Debbie CHC16/06/2021</t>
  </si>
  <si>
    <t>HOTPower Debbie AKL13/05/2021</t>
  </si>
  <si>
    <t>Acrl: Debbie Power- Skycity Hotel Auckla</t>
  </si>
  <si>
    <t>WL04</t>
  </si>
  <si>
    <t>WNG00002</t>
  </si>
  <si>
    <t>130521:14.49:DEBBIE POWER</t>
  </si>
  <si>
    <t>003876809 00596 00001</t>
  </si>
  <si>
    <t>140521:08.17:DEBBIE POWER</t>
  </si>
  <si>
    <t>003876809 00670 00001</t>
  </si>
  <si>
    <t>210521:09.44:DEBBIE POWER</t>
  </si>
  <si>
    <t>003876809 01035 00001</t>
  </si>
  <si>
    <t>240521:17.18:DEBBIE POWER</t>
  </si>
  <si>
    <t>003876809 01191 00001</t>
  </si>
  <si>
    <t>M/CARD D POWER MAY 2021</t>
  </si>
  <si>
    <t>JUN 21 TAXI ACRL DEBBIE POWER</t>
  </si>
  <si>
    <t>Mobility charges - May 2021</t>
  </si>
  <si>
    <t>Mobility charges - June 2021</t>
  </si>
  <si>
    <t>Airfare 1 Person Wellington to Auckland</t>
  </si>
  <si>
    <t>Airfares 1 Person Wellington to Auckland</t>
  </si>
  <si>
    <t>Airfares 1 Person Whangarei to Auckland</t>
  </si>
  <si>
    <t>Taxi Fare - Airport to City</t>
  </si>
  <si>
    <t>Taxi Fare -  City to Airport</t>
  </si>
  <si>
    <t>Taxi Fare - City to Airport</t>
  </si>
  <si>
    <t xml:space="preserve">Airfare - 1 Person Wellington to Gisborne to Auckland </t>
  </si>
  <si>
    <t>Taxi Fares - Airport to City Auckland</t>
  </si>
  <si>
    <t>LT Regional Forum - Central</t>
  </si>
  <si>
    <t>Flights will be refunded as trip was cancelled and rescheduled to another date</t>
  </si>
  <si>
    <t>Airfares - 1 Person Wellington to Rotorua return</t>
  </si>
  <si>
    <t>Airfares  - 1 Person Wellington to Rotorua return</t>
  </si>
  <si>
    <t>LT Regional Forum - Nelson</t>
  </si>
  <si>
    <t>LT Regional Forum - Christchurch</t>
  </si>
  <si>
    <t>LT Regional Forum - Christchurch and Nelson</t>
  </si>
  <si>
    <t>Auckland site visits</t>
  </si>
  <si>
    <t>Flights will be refunded as trip was cancelled due to COVID alert level change</t>
  </si>
  <si>
    <t>Flights will be refunded as ended up travelling earlier</t>
  </si>
  <si>
    <t xml:space="preserve">Taxi - Work to Event </t>
  </si>
  <si>
    <t>Taxi - Work to Event</t>
  </si>
  <si>
    <t>as at30/6/2021</t>
  </si>
  <si>
    <t>Airfare - 1 Person Wellington to Christchurch to  Nelson to Auckland</t>
  </si>
  <si>
    <t>Tickets - 26 June Community Rugby Fundraising Function</t>
  </si>
  <si>
    <t>Taxi - Auckland Airport to Meeting</t>
  </si>
  <si>
    <t>Accommodation Palmerston North</t>
  </si>
  <si>
    <t>refund received for 15/3/2020</t>
  </si>
  <si>
    <t>expense incurred for 15/3/2020</t>
  </si>
  <si>
    <t>refund received for 20/3/2020</t>
  </si>
  <si>
    <t>expense incurred on 22/3/2020</t>
  </si>
  <si>
    <t>Stakeholder Event - Cancelled</t>
  </si>
  <si>
    <t xml:space="preserve">Airfare - 1 person Wellington to Rotorua, Rotorua to Auckland to Whangarei </t>
  </si>
  <si>
    <t>expenses incurred in July 2021</t>
  </si>
  <si>
    <t xml:space="preserve">Airfare - 1 person Wellington to Dunedin, 1 person Dunedin to Christchurch to Auckland to Whangarei </t>
  </si>
  <si>
    <t>Taxi - Wellington Airport to Meeting</t>
  </si>
  <si>
    <t>LT Regional Forum - Hamilton - Cancelled Event</t>
  </si>
  <si>
    <t>Stakeholder event - Cancelled Event</t>
  </si>
  <si>
    <t>Taxifare - Auckland aiport to meeting</t>
  </si>
  <si>
    <t>Taxifare - Home to Wellington Airport</t>
  </si>
  <si>
    <t>Taxi Fare - Work to Airport</t>
  </si>
  <si>
    <t>Stakeholder meeting - Cancelled Event</t>
  </si>
  <si>
    <t>Stakeholder meeting - Cancelled Event refund to follow</t>
  </si>
  <si>
    <t>Christchurch Rememberance Service - Cancelled Event due to COVID</t>
  </si>
  <si>
    <t>Christchurch Rememberance Service - refund for cancelled event due to COVID</t>
  </si>
  <si>
    <t>Stakeholder event - Cancelled Event refund to follow (COVID)</t>
  </si>
  <si>
    <t>Stakeholder meeting - Cancelled Event refund to follow (COVID)</t>
  </si>
  <si>
    <t>Taxifare - City to Airport</t>
  </si>
  <si>
    <t>Stakeholder/Site Visits - refund for cancelled event due to COVID</t>
  </si>
  <si>
    <t>Airfare - 1 person Wellington to Gisborne; Gisborne to Whangarei</t>
  </si>
  <si>
    <t>Accommodation Whanganui</t>
  </si>
  <si>
    <t>Accommodation Napier</t>
  </si>
  <si>
    <t>Accomodation  Christchurch</t>
  </si>
  <si>
    <t>Accomodation Nelson</t>
  </si>
  <si>
    <t>Airfares - 1 person Wellington to Napier then Napier to Auckland</t>
  </si>
  <si>
    <t>Chief Financial Officer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</si>
</sst>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quot;$&quot;#,##0.00_);[Red]\(&quot;$&quot;#,##0.00\)"/>
    <numFmt numFmtId="165" formatCode="_(&quot;$&quot;* #,##0.00_);_(&quot;$&quot;* \(#,##0.00\);_(&quot;$&quot;* &quot;-&quot;??_);_(@_)"/>
    <numFmt numFmtId="166" formatCode="&quot;$&quot;#,##0.00"/>
    <numFmt numFmtId="167" formatCode="[$-1409]d\ mmmm\ yyyy;@"/>
    <numFmt numFmtId="168" formatCode="0.0000"/>
    <numFmt numFmtId="169" formatCode="0.0"/>
    <numFmt numFmtId="170" formatCode="#,##0.00;[Red]\(#,##0.00\)"/>
  </numFmts>
  <fonts count="41"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
      <sz val="10"/>
      <color rgb="FFFF0000"/>
      <name val="Arial"/>
      <family val="2"/>
    </font>
    <font>
      <i/>
      <sz val="10"/>
      <color rgb="FFFF0000"/>
      <name val="Arial"/>
      <family val="2"/>
    </font>
    <font>
      <strike/>
      <sz val="10"/>
      <name val="Arial"/>
      <family val="2"/>
    </font>
    <font>
      <b/>
      <sz val="10"/>
      <color rgb="FF00B050"/>
      <name val="Arial"/>
      <family val="2"/>
    </font>
  </fonts>
  <fills count="23">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FFCC"/>
        <bgColor indexed="64"/>
      </patternFill>
    </fill>
    <fill>
      <patternFill patternType="solid">
        <fgColor rgb="FFFFC000"/>
        <bgColor indexed="64"/>
      </patternFill>
    </fill>
    <fill>
      <patternFill patternType="solid">
        <fgColor rgb="FFFF0000"/>
        <bgColor indexed="64"/>
      </patternFill>
    </fill>
    <fill>
      <patternFill patternType="solid">
        <fgColor theme="3" tint="0.79998168889431442"/>
        <bgColor indexed="64"/>
      </patternFill>
    </fill>
    <fill>
      <patternFill patternType="solid">
        <fgColor rgb="FFFF9900"/>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rgb="FF92D050"/>
        <bgColor indexed="64"/>
      </patternFill>
    </fill>
  </fills>
  <borders count="12">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right/>
      <top/>
      <bottom style="thin">
        <color indexed="64"/>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278">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Fill="1" applyAlignment="1" applyProtection="1">
      <alignment horizontal="center" wrapText="1"/>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15" fillId="10" borderId="4" xfId="0" applyNumberFormat="1"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readingOrder="1"/>
    </xf>
    <xf numFmtId="166" fontId="19" fillId="3" borderId="0" xfId="0" applyNumberFormat="1" applyFont="1" applyFill="1" applyBorder="1" applyAlignment="1" applyProtection="1">
      <alignment horizontal="left" vertical="center" wrapText="1"/>
    </xf>
    <xf numFmtId="1" fontId="19" fillId="3" borderId="0" xfId="0" applyNumberFormat="1" applyFont="1" applyFill="1" applyBorder="1" applyAlignment="1" applyProtection="1">
      <alignment horizontal="center" vertical="center" wrapText="1"/>
    </xf>
    <xf numFmtId="166" fontId="35" fillId="3" borderId="0" xfId="0" applyNumberFormat="1" applyFont="1" applyFill="1" applyBorder="1" applyAlignment="1" applyProtection="1">
      <alignment horizontal="center" vertical="center" wrapText="1"/>
    </xf>
    <xf numFmtId="0" fontId="34" fillId="11" borderId="7"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0" fontId="0" fillId="11" borderId="5" xfId="0" applyFont="1" applyFill="1" applyBorder="1" applyAlignment="1" applyProtection="1">
      <alignment vertical="center" wrapText="1"/>
      <protection locked="0"/>
    </xf>
    <xf numFmtId="0" fontId="0" fillId="11" borderId="4" xfId="0" applyFont="1" applyFill="1" applyBorder="1" applyAlignment="1" applyProtection="1">
      <alignment horizontal="left" vertical="center" wrapText="1"/>
      <protection locked="0"/>
    </xf>
    <xf numFmtId="0" fontId="15" fillId="11" borderId="4" xfId="0" applyNumberFormat="1"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wrapText="1"/>
    </xf>
    <xf numFmtId="1" fontId="0" fillId="4" borderId="0" xfId="0" applyNumberFormat="1" applyFill="1" applyAlignment="1">
      <alignment horizontal="right"/>
    </xf>
    <xf numFmtId="14" fontId="0" fillId="4" borderId="0" xfId="0" applyNumberFormat="1" applyFill="1" applyAlignment="1">
      <alignment horizontal="left"/>
    </xf>
    <xf numFmtId="0" fontId="0" fillId="4" borderId="0" xfId="0" applyFill="1" applyAlignment="1">
      <alignment horizontal="left"/>
    </xf>
    <xf numFmtId="2" fontId="0" fillId="4" borderId="0" xfId="0" applyNumberFormat="1" applyFill="1" applyAlignment="1">
      <alignment horizontal="right"/>
    </xf>
    <xf numFmtId="168" fontId="0" fillId="4" borderId="0" xfId="0" applyNumberFormat="1" applyFill="1" applyAlignment="1">
      <alignment horizontal="right"/>
    </xf>
    <xf numFmtId="0" fontId="0" fillId="4" borderId="0" xfId="0" applyFill="1"/>
    <xf numFmtId="1" fontId="0" fillId="12" borderId="0" xfId="0" applyNumberFormat="1" applyFill="1" applyAlignment="1">
      <alignment horizontal="right"/>
    </xf>
    <xf numFmtId="14" fontId="0" fillId="12" borderId="0" xfId="0" applyNumberFormat="1" applyFill="1" applyAlignment="1">
      <alignment horizontal="left"/>
    </xf>
    <xf numFmtId="0" fontId="0" fillId="12" borderId="0" xfId="0" applyFill="1" applyAlignment="1">
      <alignment horizontal="left"/>
    </xf>
    <xf numFmtId="2" fontId="0" fillId="12" borderId="0" xfId="0" applyNumberFormat="1" applyFill="1" applyAlignment="1">
      <alignment horizontal="right"/>
    </xf>
    <xf numFmtId="168" fontId="0" fillId="12" borderId="0" xfId="0" applyNumberFormat="1" applyFill="1" applyAlignment="1">
      <alignment horizontal="right"/>
    </xf>
    <xf numFmtId="0" fontId="0" fillId="12" borderId="0" xfId="0" applyFill="1"/>
    <xf numFmtId="1" fontId="0" fillId="13" borderId="0" xfId="0" applyNumberFormat="1" applyFill="1" applyAlignment="1">
      <alignment horizontal="right"/>
    </xf>
    <xf numFmtId="14" fontId="0" fillId="13" borderId="0" xfId="0" applyNumberFormat="1" applyFill="1" applyAlignment="1">
      <alignment horizontal="left"/>
    </xf>
    <xf numFmtId="0" fontId="0" fillId="13" borderId="0" xfId="0" applyFill="1" applyAlignment="1">
      <alignment horizontal="left"/>
    </xf>
    <xf numFmtId="2" fontId="0" fillId="13" borderId="0" xfId="0" applyNumberFormat="1" applyFill="1" applyAlignment="1">
      <alignment horizontal="right"/>
    </xf>
    <xf numFmtId="168" fontId="0" fillId="13" borderId="0" xfId="0" applyNumberFormat="1" applyFill="1" applyAlignment="1">
      <alignment horizontal="right"/>
    </xf>
    <xf numFmtId="0" fontId="0" fillId="13" borderId="0" xfId="0" applyFill="1"/>
    <xf numFmtId="0" fontId="0" fillId="0" borderId="0" xfId="0" applyAlignment="1">
      <alignment horizontal="center"/>
    </xf>
    <xf numFmtId="1" fontId="0" fillId="14" borderId="0" xfId="0" applyNumberFormat="1" applyFill="1" applyAlignment="1">
      <alignment horizontal="right"/>
    </xf>
    <xf numFmtId="14" fontId="0" fillId="14" borderId="0" xfId="0" applyNumberFormat="1" applyFill="1" applyAlignment="1">
      <alignment horizontal="left"/>
    </xf>
    <xf numFmtId="0" fontId="0" fillId="14" borderId="0" xfId="0" applyFill="1" applyAlignment="1">
      <alignment horizontal="left"/>
    </xf>
    <xf numFmtId="2" fontId="0" fillId="14" borderId="0" xfId="0" applyNumberFormat="1" applyFill="1" applyAlignment="1">
      <alignment horizontal="right"/>
    </xf>
    <xf numFmtId="168" fontId="0" fillId="14" borderId="0" xfId="0" applyNumberFormat="1" applyFill="1" applyAlignment="1">
      <alignment horizontal="right"/>
    </xf>
    <xf numFmtId="0" fontId="0" fillId="14" borderId="0" xfId="0" applyFill="1"/>
    <xf numFmtId="0" fontId="37" fillId="0" borderId="0" xfId="0" applyFont="1" applyAlignment="1" applyProtection="1">
      <alignment wrapText="1"/>
      <protection locked="0"/>
    </xf>
    <xf numFmtId="0" fontId="38" fillId="0" borderId="0" xfId="0" applyFont="1" applyAlignment="1" applyProtection="1">
      <alignment wrapText="1"/>
      <protection locked="0"/>
    </xf>
    <xf numFmtId="1" fontId="0" fillId="16" borderId="0" xfId="0" applyNumberFormat="1" applyFill="1" applyAlignment="1">
      <alignment horizontal="right"/>
    </xf>
    <xf numFmtId="14" fontId="0" fillId="16" borderId="0" xfId="0" applyNumberFormat="1" applyFill="1" applyAlignment="1">
      <alignment horizontal="left"/>
    </xf>
    <xf numFmtId="0" fontId="0" fillId="16" borderId="0" xfId="0" applyFill="1" applyAlignment="1">
      <alignment horizontal="left"/>
    </xf>
    <xf numFmtId="2" fontId="0" fillId="16" borderId="0" xfId="0" applyNumberFormat="1" applyFill="1" applyAlignment="1">
      <alignment horizontal="right"/>
    </xf>
    <xf numFmtId="168" fontId="0" fillId="16" borderId="0" xfId="0" applyNumberFormat="1" applyFill="1" applyAlignment="1">
      <alignment horizontal="right"/>
    </xf>
    <xf numFmtId="0" fontId="0" fillId="16" borderId="0" xfId="0" applyFill="1"/>
    <xf numFmtId="4" fontId="0" fillId="0" borderId="0" xfId="0" applyNumberFormat="1"/>
    <xf numFmtId="4" fontId="0" fillId="0" borderId="11" xfId="0" applyNumberFormat="1" applyBorder="1"/>
    <xf numFmtId="1" fontId="0" fillId="17" borderId="0" xfId="0" applyNumberFormat="1" applyFill="1" applyAlignment="1">
      <alignment horizontal="right"/>
    </xf>
    <xf numFmtId="14" fontId="0" fillId="17" borderId="0" xfId="0" applyNumberFormat="1" applyFill="1" applyAlignment="1">
      <alignment horizontal="left"/>
    </xf>
    <xf numFmtId="0" fontId="0" fillId="17" borderId="0" xfId="0" applyFill="1" applyAlignment="1">
      <alignment horizontal="left"/>
    </xf>
    <xf numFmtId="2" fontId="0" fillId="17" borderId="0" xfId="0" applyNumberFormat="1" applyFill="1" applyAlignment="1">
      <alignment horizontal="right"/>
    </xf>
    <xf numFmtId="168" fontId="0" fillId="17" borderId="0" xfId="0" applyNumberFormat="1" applyFill="1" applyAlignment="1">
      <alignment horizontal="right"/>
    </xf>
    <xf numFmtId="0" fontId="0" fillId="17" borderId="0" xfId="0" applyFill="1"/>
    <xf numFmtId="1" fontId="0" fillId="18" borderId="0" xfId="0" applyNumberFormat="1" applyFill="1" applyAlignment="1">
      <alignment horizontal="right"/>
    </xf>
    <xf numFmtId="14" fontId="0" fillId="18" borderId="0" xfId="0" applyNumberFormat="1" applyFill="1" applyAlignment="1">
      <alignment horizontal="left"/>
    </xf>
    <xf numFmtId="0" fontId="0" fillId="18" borderId="0" xfId="0" applyFill="1" applyAlignment="1">
      <alignment horizontal="left"/>
    </xf>
    <xf numFmtId="2" fontId="0" fillId="18" borderId="0" xfId="0" applyNumberFormat="1" applyFill="1" applyAlignment="1">
      <alignment horizontal="right"/>
    </xf>
    <xf numFmtId="168" fontId="0" fillId="18" borderId="0" xfId="0" applyNumberFormat="1" applyFill="1" applyAlignment="1">
      <alignment horizontal="right"/>
    </xf>
    <xf numFmtId="0" fontId="0" fillId="18" borderId="0" xfId="0" applyFill="1"/>
    <xf numFmtId="167" fontId="15" fillId="11" borderId="3" xfId="0" quotePrefix="1" applyNumberFormat="1" applyFont="1" applyFill="1" applyBorder="1" applyAlignment="1" applyProtection="1">
      <alignment horizontal="right" vertical="center"/>
      <protection locked="0"/>
    </xf>
    <xf numFmtId="1" fontId="0" fillId="19" borderId="0" xfId="0" applyNumberFormat="1" applyFill="1" applyAlignment="1">
      <alignment horizontal="right"/>
    </xf>
    <xf numFmtId="14" fontId="0" fillId="19" borderId="0" xfId="0" applyNumberFormat="1" applyFill="1" applyAlignment="1">
      <alignment horizontal="left"/>
    </xf>
    <xf numFmtId="0" fontId="0" fillId="19" borderId="0" xfId="0" applyFill="1" applyAlignment="1">
      <alignment horizontal="left"/>
    </xf>
    <xf numFmtId="2" fontId="0" fillId="19" borderId="0" xfId="0" applyNumberFormat="1" applyFill="1" applyAlignment="1">
      <alignment horizontal="right"/>
    </xf>
    <xf numFmtId="168" fontId="0" fillId="19" borderId="0" xfId="0" applyNumberFormat="1" applyFill="1" applyAlignment="1">
      <alignment horizontal="right"/>
    </xf>
    <xf numFmtId="0" fontId="0" fillId="19" borderId="0" xfId="0" applyFill="1"/>
    <xf numFmtId="15" fontId="0" fillId="0" borderId="0" xfId="0" applyNumberFormat="1"/>
    <xf numFmtId="15" fontId="0" fillId="4" borderId="0" xfId="0" applyNumberFormat="1" applyFill="1"/>
    <xf numFmtId="15" fontId="0" fillId="13" borderId="0" xfId="0" applyNumberFormat="1" applyFill="1"/>
    <xf numFmtId="169" fontId="0" fillId="0" borderId="0" xfId="0" applyNumberFormat="1"/>
    <xf numFmtId="0" fontId="4" fillId="0" borderId="0" xfId="0" applyFont="1"/>
    <xf numFmtId="170" fontId="0" fillId="4" borderId="0" xfId="0" applyNumberFormat="1" applyFill="1"/>
    <xf numFmtId="170" fontId="0" fillId="13" borderId="0" xfId="0" applyNumberFormat="1" applyFill="1"/>
    <xf numFmtId="15" fontId="0" fillId="12" borderId="0" xfId="0" applyNumberFormat="1" applyFill="1"/>
    <xf numFmtId="170" fontId="0" fillId="12" borderId="0" xfId="0" applyNumberFormat="1" applyFill="1"/>
    <xf numFmtId="0" fontId="0" fillId="0" borderId="0" xfId="0" applyFill="1"/>
    <xf numFmtId="0" fontId="0" fillId="8" borderId="0" xfId="0" applyFill="1"/>
    <xf numFmtId="0" fontId="0" fillId="20" borderId="0" xfId="0" applyFill="1"/>
    <xf numFmtId="15" fontId="0" fillId="20" borderId="0" xfId="0" applyNumberFormat="1" applyFill="1"/>
    <xf numFmtId="0" fontId="0" fillId="21" borderId="0" xfId="0" applyFill="1"/>
    <xf numFmtId="15" fontId="0" fillId="21" borderId="0" xfId="0" applyNumberFormat="1" applyFill="1"/>
    <xf numFmtId="0" fontId="0" fillId="9" borderId="0" xfId="0" applyFill="1"/>
    <xf numFmtId="15" fontId="0" fillId="9" borderId="0" xfId="0" applyNumberFormat="1" applyFill="1"/>
    <xf numFmtId="0" fontId="0" fillId="22" borderId="0" xfId="0" applyFill="1"/>
    <xf numFmtId="15" fontId="0" fillId="22" borderId="0" xfId="0" applyNumberFormat="1" applyFill="1"/>
    <xf numFmtId="15" fontId="0" fillId="16" borderId="0" xfId="0" applyNumberFormat="1" applyFill="1"/>
    <xf numFmtId="0" fontId="0" fillId="15" borderId="0" xfId="0" applyFill="1"/>
    <xf numFmtId="15" fontId="0" fillId="15" borderId="0" xfId="0" applyNumberFormat="1" applyFill="1"/>
    <xf numFmtId="170" fontId="0" fillId="9" borderId="0" xfId="0" applyNumberFormat="1" applyFill="1"/>
    <xf numFmtId="170" fontId="0" fillId="16" borderId="0" xfId="0" applyNumberFormat="1" applyFill="1"/>
    <xf numFmtId="170" fontId="0" fillId="22" borderId="0" xfId="0" applyNumberFormat="1" applyFill="1"/>
    <xf numFmtId="170" fontId="0" fillId="15" borderId="0" xfId="0" applyNumberFormat="1" applyFill="1"/>
    <xf numFmtId="15" fontId="0" fillId="6" borderId="0" xfId="0" applyNumberFormat="1" applyFill="1"/>
    <xf numFmtId="0" fontId="0" fillId="6" borderId="0" xfId="0" applyFill="1"/>
    <xf numFmtId="170" fontId="0" fillId="6" borderId="0" xfId="0" applyNumberFormat="1" applyFill="1"/>
    <xf numFmtId="0" fontId="40" fillId="0" borderId="0" xfId="0" applyFont="1" applyAlignment="1" applyProtection="1">
      <alignment wrapText="1"/>
      <protection locked="0"/>
    </xf>
    <xf numFmtId="0" fontId="37" fillId="11" borderId="5" xfId="0" applyFont="1" applyFill="1" applyBorder="1" applyAlignment="1" applyProtection="1">
      <alignment vertical="center" wrapText="1"/>
      <protection locked="0"/>
    </xf>
    <xf numFmtId="0" fontId="37" fillId="0" borderId="0" xfId="0" applyFont="1" applyProtection="1">
      <protection locked="0"/>
    </xf>
    <xf numFmtId="0" fontId="37" fillId="0" borderId="0" xfId="0" applyFont="1" applyFill="1" applyAlignment="1" applyProtection="1">
      <alignment wrapText="1"/>
      <protection locked="0"/>
    </xf>
    <xf numFmtId="0" fontId="15" fillId="0" borderId="0" xfId="0" applyFont="1" applyFill="1" applyBorder="1" applyAlignment="1" applyProtection="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xf numFmtId="0" fontId="7" fillId="0" borderId="0" xfId="0" applyFont="1" applyFill="1" applyAlignment="1" applyProtection="1">
      <alignment horizontal="left" vertical="center" wrapText="1"/>
    </xf>
    <xf numFmtId="0" fontId="19" fillId="2" borderId="0" xfId="0" applyFont="1" applyFill="1" applyAlignment="1" applyProtection="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9900"/>
      <color rgb="FF99FF99"/>
      <color rgb="FFFFFFCC"/>
      <color rgb="FFCCFFCC"/>
      <color rgb="FFCCFF66"/>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mcke014/Objective/objective.ssi.govt.nz-8000-mmcke014/Objects/CE-Gifts-Benefits-Expenses-Disclosure-Workbo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for agencies"/>
      <sheetName val="Summary and sign-off"/>
      <sheetName val="Travel"/>
      <sheetName val="Hospitality"/>
      <sheetName val="All other expenses"/>
      <sheetName val="Gifts and benefits"/>
      <sheetName val="KEA GL"/>
    </sheetNames>
    <sheetDataSet>
      <sheetData sheetId="0" refreshError="1"/>
      <sheetData sheetId="1" refreshError="1"/>
      <sheetData sheetId="2" refreshError="1"/>
      <sheetData sheetId="3" refreshError="1"/>
      <sheetData sheetId="4" refreshError="1"/>
      <sheetData sheetId="5" refreshError="1"/>
      <sheetData sheetId="6">
        <row r="2">
          <cell r="D2">
            <v>-21</v>
          </cell>
        </row>
        <row r="3">
          <cell r="D3">
            <v>-21</v>
          </cell>
        </row>
        <row r="4">
          <cell r="D4">
            <v>49.79</v>
          </cell>
        </row>
        <row r="5">
          <cell r="D5">
            <v>18.5</v>
          </cell>
        </row>
        <row r="6">
          <cell r="D6">
            <v>-9.48</v>
          </cell>
        </row>
        <row r="7">
          <cell r="D7">
            <v>14.51</v>
          </cell>
        </row>
        <row r="8">
          <cell r="D8">
            <v>49.79</v>
          </cell>
        </row>
        <row r="9">
          <cell r="D9">
            <v>18.5</v>
          </cell>
        </row>
        <row r="10">
          <cell r="D10">
            <v>-9.48</v>
          </cell>
        </row>
        <row r="11">
          <cell r="D11">
            <v>14.51</v>
          </cell>
        </row>
      </sheetData>
    </sheetDataSet>
  </externalBook>
</externalLink>
</file>

<file path=xl/persons/person.xml><?xml version="1.0" encoding="utf-8"?>
<personList xmlns="http://schemas.microsoft.com/office/spreadsheetml/2018/threadedcomments" xmlns:x="http://schemas.openxmlformats.org/spreadsheetml/2006/main">
  <person displayName="Michelle McKee" id="{BF0FBA55-9CD5-4519-AEAD-A06DAB09005A}" userId="S::Michelle.McKee014@msd.govt.nz::f4dbadeb-963e-481e-b5c9-da9151517485"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91" dT="2020-09-07T21:35:50.54" personId="{BF0FBA55-9CD5-4519-AEAD-A06DAB09005A}" id="{42F12E2D-9827-4246-A7B3-27F6AEDF3B7B}">
    <text>emailed Hayley to ask for details</text>
  </threadedComment>
  <threadedComment ref="C92" dT="2020-09-07T21:36:03.83" personId="{BF0FBA55-9CD5-4519-AEAD-A06DAB09005A}" id="{59671718-A064-4430-8C7E-73987280CB71}">
    <text>emailed Hayley to ask for details</text>
  </threadedComment>
  <threadedComment ref="D153" dT="2020-12-20T17:05:55.87" personId="{BF0FBA55-9CD5-4519-AEAD-A06DAB09005A}" id="{251C6306-F062-40CE-B849-A5A82D6571E9}">
    <text>requested from scott Martin 21/12/2020</text>
  </threadedComment>
  <threadedComment ref="D155" dT="2020-12-20T17:09:22.21" personId="{BF0FBA55-9CD5-4519-AEAD-A06DAB09005A}" id="{88602F6A-7E9B-4251-AE8F-6D3DB1CFF4F4}">
    <text>emailed Debbie Harvey 21/12 to ask for further details</text>
  </threadedComment>
  <threadedComment ref="D218" dT="2021-01-19T17:07:31.63" personId="{BF0FBA55-9CD5-4519-AEAD-A06DAB09005A}" id="{81ACADFA-08AE-47E2-8A59-B3ABFC026916}">
    <text>emailed scott as the amount in GL is GST inclusive but should be exclusive?</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zoomScaleNormal="100" workbookViewId="0">
      <selection activeCell="A54" sqref="A54"/>
    </sheetView>
  </sheetViews>
  <sheetFormatPr defaultColWidth="0" defaultRowHeight="14.25" zeroHeight="1" x14ac:dyDescent="0.2"/>
  <cols>
    <col min="1" max="1" width="219.28515625" style="70" customWidth="1"/>
    <col min="2" max="2" width="33.28515625" style="69" customWidth="1"/>
    <col min="3" max="16384" width="8.7109375" style="16" hidden="1"/>
  </cols>
  <sheetData>
    <row r="1" spans="1:2" ht="23.25" customHeight="1" x14ac:dyDescent="0.2">
      <c r="A1" s="68" t="s">
        <v>0</v>
      </c>
    </row>
    <row r="2" spans="1:2" ht="33" customHeight="1" x14ac:dyDescent="0.2">
      <c r="A2" s="132" t="s">
        <v>1</v>
      </c>
    </row>
    <row r="3" spans="1:2" ht="17.25" customHeight="1" x14ac:dyDescent="0.2"/>
    <row r="4" spans="1:2" ht="23.25" customHeight="1" x14ac:dyDescent="0.2">
      <c r="A4" s="156" t="s">
        <v>2</v>
      </c>
    </row>
    <row r="5" spans="1:2" ht="17.25" customHeight="1" x14ac:dyDescent="0.2"/>
    <row r="6" spans="1:2" ht="23.25" customHeight="1" x14ac:dyDescent="0.2">
      <c r="A6" s="71" t="s">
        <v>3</v>
      </c>
    </row>
    <row r="7" spans="1:2" ht="17.25" customHeight="1" x14ac:dyDescent="0.2">
      <c r="A7" s="72" t="s">
        <v>4</v>
      </c>
    </row>
    <row r="8" spans="1:2" ht="17.25" customHeight="1" x14ac:dyDescent="0.2">
      <c r="A8" s="73" t="s">
        <v>5</v>
      </c>
    </row>
    <row r="9" spans="1:2" ht="17.25" customHeight="1" x14ac:dyDescent="0.2">
      <c r="A9" s="73"/>
    </row>
    <row r="10" spans="1:2" ht="23.25" customHeight="1" x14ac:dyDescent="0.2">
      <c r="A10" s="71" t="s">
        <v>6</v>
      </c>
      <c r="B10" s="105" t="s">
        <v>7</v>
      </c>
    </row>
    <row r="11" spans="1:2" ht="17.25" customHeight="1" x14ac:dyDescent="0.2">
      <c r="A11" s="74" t="s">
        <v>8</v>
      </c>
    </row>
    <row r="12" spans="1:2" ht="17.25" customHeight="1" x14ac:dyDescent="0.2">
      <c r="A12" s="73" t="s">
        <v>9</v>
      </c>
    </row>
    <row r="13" spans="1:2" ht="17.25" customHeight="1" x14ac:dyDescent="0.2">
      <c r="A13" s="73" t="s">
        <v>10</v>
      </c>
    </row>
    <row r="14" spans="1:2" ht="17.25" customHeight="1" x14ac:dyDescent="0.2">
      <c r="A14" s="75" t="s">
        <v>11</v>
      </c>
    </row>
    <row r="15" spans="1:2" ht="17.25" customHeight="1" x14ac:dyDescent="0.2">
      <c r="A15" s="73" t="s">
        <v>12</v>
      </c>
    </row>
    <row r="16" spans="1:2" ht="17.25" customHeight="1" x14ac:dyDescent="0.2">
      <c r="A16" s="73"/>
    </row>
    <row r="17" spans="1:1" ht="23.25" customHeight="1" x14ac:dyDescent="0.2">
      <c r="A17" s="71" t="s">
        <v>13</v>
      </c>
    </row>
    <row r="18" spans="1:1" ht="17.25" customHeight="1" x14ac:dyDescent="0.2">
      <c r="A18" s="75" t="s">
        <v>14</v>
      </c>
    </row>
    <row r="19" spans="1:1" ht="17.25" customHeight="1" x14ac:dyDescent="0.2">
      <c r="A19" s="75" t="s">
        <v>15</v>
      </c>
    </row>
    <row r="20" spans="1:1" ht="17.25" customHeight="1" x14ac:dyDescent="0.2">
      <c r="A20" s="101" t="s">
        <v>16</v>
      </c>
    </row>
    <row r="21" spans="1:1" ht="17.25" customHeight="1" x14ac:dyDescent="0.2">
      <c r="A21" s="76"/>
    </row>
    <row r="22" spans="1:1" ht="23.25" customHeight="1" x14ac:dyDescent="0.2">
      <c r="A22" s="71" t="s">
        <v>17</v>
      </c>
    </row>
    <row r="23" spans="1:1" ht="17.25" customHeight="1" x14ac:dyDescent="0.2">
      <c r="A23" s="76" t="s">
        <v>18</v>
      </c>
    </row>
    <row r="24" spans="1:1" ht="17.25" customHeight="1" x14ac:dyDescent="0.2">
      <c r="A24" s="76"/>
    </row>
    <row r="25" spans="1:1" ht="23.25" customHeight="1" x14ac:dyDescent="0.2">
      <c r="A25" s="71" t="s">
        <v>19</v>
      </c>
    </row>
    <row r="26" spans="1:1" ht="17.25" customHeight="1" x14ac:dyDescent="0.2">
      <c r="A26" s="77" t="s">
        <v>20</v>
      </c>
    </row>
    <row r="27" spans="1:1" ht="32.25" customHeight="1" x14ac:dyDescent="0.2">
      <c r="A27" s="75" t="s">
        <v>21</v>
      </c>
    </row>
    <row r="28" spans="1:1" ht="17.25" customHeight="1" x14ac:dyDescent="0.2">
      <c r="A28" s="77" t="s">
        <v>22</v>
      </c>
    </row>
    <row r="29" spans="1:1" ht="32.25" customHeight="1" x14ac:dyDescent="0.2">
      <c r="A29" s="75" t="s">
        <v>23</v>
      </c>
    </row>
    <row r="30" spans="1:1" ht="17.25" customHeight="1" x14ac:dyDescent="0.2">
      <c r="A30" s="77" t="s">
        <v>24</v>
      </c>
    </row>
    <row r="31" spans="1:1" ht="17.25" customHeight="1" x14ac:dyDescent="0.2">
      <c r="A31" s="75" t="s">
        <v>25</v>
      </c>
    </row>
    <row r="32" spans="1:1" ht="17.25" customHeight="1" x14ac:dyDescent="0.2">
      <c r="A32" s="77" t="s">
        <v>26</v>
      </c>
    </row>
    <row r="33" spans="1:1" ht="32.25" customHeight="1" x14ac:dyDescent="0.2">
      <c r="A33" s="78" t="s">
        <v>27</v>
      </c>
    </row>
    <row r="34" spans="1:1" ht="32.25" customHeight="1" x14ac:dyDescent="0.2">
      <c r="A34" s="79" t="s">
        <v>28</v>
      </c>
    </row>
    <row r="35" spans="1:1" ht="17.25" customHeight="1" x14ac:dyDescent="0.2">
      <c r="A35" s="77" t="s">
        <v>29</v>
      </c>
    </row>
    <row r="36" spans="1:1" ht="32.25" customHeight="1" x14ac:dyDescent="0.2">
      <c r="A36" s="75" t="s">
        <v>30</v>
      </c>
    </row>
    <row r="37" spans="1:1" ht="32.25" customHeight="1" x14ac:dyDescent="0.2">
      <c r="A37" s="78" t="s">
        <v>31</v>
      </c>
    </row>
    <row r="38" spans="1:1" ht="32.25" customHeight="1" x14ac:dyDescent="0.2">
      <c r="A38" s="75" t="s">
        <v>32</v>
      </c>
    </row>
    <row r="39" spans="1:1" ht="17.25" customHeight="1" x14ac:dyDescent="0.2">
      <c r="A39" s="79"/>
    </row>
    <row r="40" spans="1:1" ht="22.5" customHeight="1" x14ac:dyDescent="0.2">
      <c r="A40" s="71" t="s">
        <v>33</v>
      </c>
    </row>
    <row r="41" spans="1:1" ht="17.25" customHeight="1" x14ac:dyDescent="0.2">
      <c r="A41" s="84" t="s">
        <v>34</v>
      </c>
    </row>
    <row r="42" spans="1:1" ht="17.25" customHeight="1" x14ac:dyDescent="0.2">
      <c r="A42" s="80" t="s">
        <v>35</v>
      </c>
    </row>
    <row r="43" spans="1:1" ht="17.25" customHeight="1" x14ac:dyDescent="0.2">
      <c r="A43" s="81" t="s">
        <v>36</v>
      </c>
    </row>
    <row r="44" spans="1:1" ht="32.25" customHeight="1" x14ac:dyDescent="0.2">
      <c r="A44" s="81" t="s">
        <v>37</v>
      </c>
    </row>
    <row r="45" spans="1:1" ht="32.25" customHeight="1" x14ac:dyDescent="0.2">
      <c r="A45" s="81" t="s">
        <v>38</v>
      </c>
    </row>
    <row r="46" spans="1:1" ht="17.25" customHeight="1" x14ac:dyDescent="0.2">
      <c r="A46" s="82" t="s">
        <v>39</v>
      </c>
    </row>
    <row r="47" spans="1:1" ht="32.25" customHeight="1" x14ac:dyDescent="0.2">
      <c r="A47" s="78" t="s">
        <v>40</v>
      </c>
    </row>
    <row r="48" spans="1:1" ht="32.25" customHeight="1" x14ac:dyDescent="0.2">
      <c r="A48" s="78" t="s">
        <v>41</v>
      </c>
    </row>
    <row r="49" spans="1:1" ht="32.25" customHeight="1" x14ac:dyDescent="0.2">
      <c r="A49" s="81" t="s">
        <v>42</v>
      </c>
    </row>
    <row r="50" spans="1:1" ht="17.25" customHeight="1" x14ac:dyDescent="0.2">
      <c r="A50" s="81" t="s">
        <v>43</v>
      </c>
    </row>
    <row r="51" spans="1:1" ht="17.25" customHeight="1" x14ac:dyDescent="0.2">
      <c r="A51" s="81" t="s">
        <v>44</v>
      </c>
    </row>
    <row r="52" spans="1:1" ht="17.25" customHeight="1" x14ac:dyDescent="0.2">
      <c r="A52" s="81"/>
    </row>
    <row r="53" spans="1:1" ht="22.5" customHeight="1" x14ac:dyDescent="0.2">
      <c r="A53" s="71" t="s">
        <v>45</v>
      </c>
    </row>
    <row r="54" spans="1:1" ht="32.25" customHeight="1" x14ac:dyDescent="0.2">
      <c r="A54" s="142" t="s">
        <v>46</v>
      </c>
    </row>
    <row r="55" spans="1:1" ht="17.25" customHeight="1" x14ac:dyDescent="0.2">
      <c r="A55" s="83" t="s">
        <v>47</v>
      </c>
    </row>
    <row r="56" spans="1:1" ht="17.25" customHeight="1" x14ac:dyDescent="0.2">
      <c r="A56" s="84" t="s">
        <v>48</v>
      </c>
    </row>
    <row r="57" spans="1:1" ht="17.25" customHeight="1" x14ac:dyDescent="0.2">
      <c r="A57" s="101" t="s">
        <v>49</v>
      </c>
    </row>
    <row r="58" spans="1:1" ht="17.25" customHeight="1" x14ac:dyDescent="0.2">
      <c r="A58" s="85" t="s">
        <v>50</v>
      </c>
    </row>
    <row r="59" spans="1:1" x14ac:dyDescent="0.2"/>
    <row r="60" spans="1:1" hidden="1" x14ac:dyDescent="0.2"/>
    <row r="61" spans="1:1" hidden="1" x14ac:dyDescent="0.2">
      <c r="A61" s="86"/>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Normal="100" workbookViewId="0">
      <selection activeCell="G8" sqref="G8"/>
    </sheetView>
  </sheetViews>
  <sheetFormatPr defaultColWidth="0" defaultRowHeight="12.75"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259" t="s">
        <v>51</v>
      </c>
      <c r="B1" s="259"/>
      <c r="C1" s="259"/>
      <c r="D1" s="259"/>
      <c r="E1" s="259"/>
      <c r="F1" s="259"/>
      <c r="G1" s="46"/>
      <c r="H1" s="46"/>
      <c r="I1" s="46"/>
      <c r="J1" s="46"/>
      <c r="K1" s="46"/>
    </row>
    <row r="2" spans="1:11" ht="21" customHeight="1" x14ac:dyDescent="0.2">
      <c r="A2" s="4" t="s">
        <v>52</v>
      </c>
      <c r="B2" s="260" t="s">
        <v>169</v>
      </c>
      <c r="C2" s="260"/>
      <c r="D2" s="260"/>
      <c r="E2" s="260"/>
      <c r="F2" s="260"/>
      <c r="G2" s="46"/>
      <c r="H2" s="46"/>
      <c r="I2" s="46"/>
      <c r="J2" s="46"/>
      <c r="K2" s="46"/>
    </row>
    <row r="3" spans="1:11" ht="21" customHeight="1" x14ac:dyDescent="0.2">
      <c r="A3" s="4" t="s">
        <v>53</v>
      </c>
      <c r="B3" s="260" t="s">
        <v>170</v>
      </c>
      <c r="C3" s="260"/>
      <c r="D3" s="260"/>
      <c r="E3" s="260"/>
      <c r="F3" s="260"/>
      <c r="G3" s="46"/>
      <c r="H3" s="46"/>
      <c r="I3" s="46"/>
      <c r="J3" s="46"/>
      <c r="K3" s="46"/>
    </row>
    <row r="4" spans="1:11" ht="21" customHeight="1" x14ac:dyDescent="0.2">
      <c r="A4" s="4" t="s">
        <v>54</v>
      </c>
      <c r="B4" s="261">
        <v>44013</v>
      </c>
      <c r="C4" s="261"/>
      <c r="D4" s="261"/>
      <c r="E4" s="261"/>
      <c r="F4" s="261"/>
      <c r="G4" s="46"/>
      <c r="H4" s="46"/>
      <c r="I4" s="46"/>
      <c r="J4" s="46"/>
      <c r="K4" s="46"/>
    </row>
    <row r="5" spans="1:11" ht="21" customHeight="1" x14ac:dyDescent="0.2">
      <c r="A5" s="4" t="s">
        <v>55</v>
      </c>
      <c r="B5" s="261">
        <v>44377</v>
      </c>
      <c r="C5" s="261"/>
      <c r="D5" s="261"/>
      <c r="E5" s="261"/>
      <c r="F5" s="261"/>
      <c r="G5" s="46"/>
      <c r="H5" s="46"/>
      <c r="I5" s="46"/>
      <c r="J5" s="46"/>
      <c r="K5" s="46"/>
    </row>
    <row r="6" spans="1:11" ht="21" customHeight="1" x14ac:dyDescent="0.2">
      <c r="A6" s="4" t="s">
        <v>56</v>
      </c>
      <c r="B6" s="258" t="str">
        <f>IF(AND(Travel!B7&lt;&gt;A30,Hospitality!B7&lt;&gt;A30,'All other expenses'!B7&lt;&gt;A30,'Gifts and benefits'!B7&lt;&gt;A30),A31,IF(AND(Travel!B7=A30,Hospitality!B7=A30,'All other expenses'!B7=A30,'Gifts and benefits'!B7=A30),A33,A32))</f>
        <v>Data and totals have not yet been checked and confirmed for any sheet</v>
      </c>
      <c r="C6" s="258"/>
      <c r="D6" s="258"/>
      <c r="E6" s="258"/>
      <c r="F6" s="258"/>
      <c r="G6" s="34"/>
      <c r="H6" s="46"/>
      <c r="I6" s="46"/>
      <c r="J6" s="46"/>
      <c r="K6" s="46"/>
    </row>
    <row r="7" spans="1:11" ht="21" customHeight="1" x14ac:dyDescent="0.2">
      <c r="A7" s="4" t="s">
        <v>57</v>
      </c>
      <c r="B7" s="257" t="s">
        <v>89</v>
      </c>
      <c r="C7" s="257"/>
      <c r="D7" s="257"/>
      <c r="E7" s="257"/>
      <c r="F7" s="257"/>
      <c r="G7" s="34"/>
      <c r="H7" s="46"/>
      <c r="I7" s="46"/>
      <c r="J7" s="46"/>
      <c r="K7" s="46"/>
    </row>
    <row r="8" spans="1:11" ht="21" customHeight="1" x14ac:dyDescent="0.2">
      <c r="A8" s="4" t="s">
        <v>59</v>
      </c>
      <c r="B8" s="257" t="s">
        <v>1062</v>
      </c>
      <c r="C8" s="257"/>
      <c r="D8" s="257"/>
      <c r="E8" s="257"/>
      <c r="F8" s="257"/>
      <c r="G8" s="34"/>
      <c r="H8" s="46"/>
      <c r="I8" s="46"/>
      <c r="J8" s="46"/>
      <c r="K8" s="46"/>
    </row>
    <row r="9" spans="1:11" ht="66.75" customHeight="1" x14ac:dyDescent="0.2">
      <c r="A9" s="256" t="s">
        <v>60</v>
      </c>
      <c r="B9" s="256"/>
      <c r="C9" s="256"/>
      <c r="D9" s="256"/>
      <c r="E9" s="256"/>
      <c r="F9" s="256"/>
      <c r="G9" s="34"/>
      <c r="H9" s="46"/>
      <c r="I9" s="46"/>
      <c r="J9" s="46"/>
      <c r="K9" s="46"/>
    </row>
    <row r="10" spans="1:11" s="131" customFormat="1" ht="36" customHeight="1" x14ac:dyDescent="0.2">
      <c r="A10" s="125" t="s">
        <v>61</v>
      </c>
      <c r="B10" s="126" t="s">
        <v>62</v>
      </c>
      <c r="C10" s="126" t="s">
        <v>63</v>
      </c>
      <c r="D10" s="127"/>
      <c r="E10" s="128" t="s">
        <v>29</v>
      </c>
      <c r="F10" s="129" t="s">
        <v>64</v>
      </c>
      <c r="G10" s="130"/>
      <c r="H10" s="130"/>
      <c r="I10" s="130"/>
      <c r="J10" s="130"/>
      <c r="K10" s="130"/>
    </row>
    <row r="11" spans="1:11" ht="27.75" customHeight="1" x14ac:dyDescent="0.2">
      <c r="A11" s="10" t="s">
        <v>65</v>
      </c>
      <c r="B11" s="94">
        <f>B15+B16+B17</f>
        <v>16433.116000000005</v>
      </c>
      <c r="C11" s="102" t="str">
        <f>IF(Travel!B6="",A34,Travel!B6)</f>
        <v>Figures exclude GST</v>
      </c>
      <c r="D11" s="8"/>
      <c r="E11" s="10" t="s">
        <v>66</v>
      </c>
      <c r="F11" s="56">
        <f>'Gifts and benefits'!C25</f>
        <v>1</v>
      </c>
      <c r="G11" s="47"/>
      <c r="H11" s="47"/>
      <c r="I11" s="47"/>
      <c r="J11" s="47"/>
      <c r="K11" s="47"/>
    </row>
    <row r="12" spans="1:11" ht="27.75" customHeight="1" x14ac:dyDescent="0.2">
      <c r="A12" s="10" t="s">
        <v>24</v>
      </c>
      <c r="B12" s="94">
        <f>Hospitality!B25</f>
        <v>311</v>
      </c>
      <c r="C12" s="102" t="str">
        <f>IF(Hospitality!B6="",A34,Hospitality!B6)</f>
        <v>Figures exclude GST</v>
      </c>
      <c r="D12" s="8"/>
      <c r="E12" s="10" t="s">
        <v>67</v>
      </c>
      <c r="F12" s="56">
        <f>'Gifts and benefits'!C26</f>
        <v>0</v>
      </c>
      <c r="G12" s="47"/>
      <c r="H12" s="47"/>
      <c r="I12" s="47"/>
      <c r="J12" s="47"/>
      <c r="K12" s="47"/>
    </row>
    <row r="13" spans="1:11" ht="27.75" customHeight="1" x14ac:dyDescent="0.2">
      <c r="A13" s="10" t="s">
        <v>68</v>
      </c>
      <c r="B13" s="94">
        <f>'All other expenses'!B30</f>
        <v>1401.1499999999999</v>
      </c>
      <c r="C13" s="102" t="str">
        <f>IF('All other expenses'!B6="",A34,'All other expenses'!B6)</f>
        <v>Figures exclude GST</v>
      </c>
      <c r="D13" s="8"/>
      <c r="E13" s="10" t="s">
        <v>69</v>
      </c>
      <c r="F13" s="56">
        <f>'Gifts and benefits'!C27</f>
        <v>1</v>
      </c>
      <c r="G13" s="46"/>
      <c r="H13" s="46"/>
      <c r="I13" s="46"/>
      <c r="J13" s="46"/>
      <c r="K13" s="46"/>
    </row>
    <row r="14" spans="1:11" ht="12.75" customHeight="1" x14ac:dyDescent="0.2">
      <c r="A14" s="9"/>
      <c r="B14" s="95"/>
      <c r="C14" s="103"/>
      <c r="D14" s="57"/>
      <c r="E14" s="8"/>
      <c r="F14" s="58"/>
      <c r="G14" s="26"/>
      <c r="H14" s="26"/>
      <c r="I14" s="26"/>
      <c r="J14" s="26"/>
      <c r="K14" s="26"/>
    </row>
    <row r="15" spans="1:11" ht="27.75" customHeight="1" x14ac:dyDescent="0.2">
      <c r="A15" s="11" t="s">
        <v>70</v>
      </c>
      <c r="B15" s="96">
        <f>Travel!B22</f>
        <v>0</v>
      </c>
      <c r="C15" s="104" t="str">
        <f>C11</f>
        <v>Figures exclude GST</v>
      </c>
      <c r="D15" s="8"/>
      <c r="E15" s="8"/>
      <c r="F15" s="58"/>
      <c r="G15" s="46"/>
      <c r="H15" s="46"/>
      <c r="I15" s="46"/>
      <c r="J15" s="46"/>
      <c r="K15" s="46"/>
    </row>
    <row r="16" spans="1:11" ht="27.75" customHeight="1" x14ac:dyDescent="0.2">
      <c r="A16" s="11" t="s">
        <v>71</v>
      </c>
      <c r="B16" s="96">
        <f>Travel!B189</f>
        <v>16095.078000000005</v>
      </c>
      <c r="C16" s="104" t="str">
        <f>C11</f>
        <v>Figures exclude GST</v>
      </c>
      <c r="D16" s="59"/>
      <c r="E16" s="8"/>
      <c r="F16" s="60"/>
      <c r="G16" s="46"/>
      <c r="H16" s="46"/>
      <c r="I16" s="46"/>
      <c r="J16" s="46"/>
      <c r="K16" s="46"/>
    </row>
    <row r="17" spans="1:11" ht="27.75" customHeight="1" x14ac:dyDescent="0.2">
      <c r="A17" s="11" t="s">
        <v>72</v>
      </c>
      <c r="B17" s="96">
        <f>Travel!B218</f>
        <v>338.03799999999995</v>
      </c>
      <c r="C17" s="104" t="str">
        <f>C11</f>
        <v>Figures exclude GST</v>
      </c>
      <c r="D17" s="8"/>
      <c r="E17" s="8"/>
      <c r="F17" s="60"/>
      <c r="G17" s="46"/>
      <c r="H17" s="46"/>
      <c r="I17" s="46"/>
      <c r="J17" s="46"/>
      <c r="K17" s="46"/>
    </row>
    <row r="18" spans="1:11" ht="27.75" customHeight="1" x14ac:dyDescent="0.2">
      <c r="A18" s="27"/>
      <c r="B18" s="22"/>
      <c r="C18" s="27"/>
      <c r="D18" s="7"/>
      <c r="E18" s="7"/>
      <c r="F18" s="61"/>
      <c r="G18" s="62"/>
      <c r="H18" s="62"/>
      <c r="I18" s="62"/>
      <c r="J18" s="62"/>
      <c r="K18" s="62"/>
    </row>
    <row r="19" spans="1:11" x14ac:dyDescent="0.2">
      <c r="A19" s="52" t="s">
        <v>73</v>
      </c>
      <c r="B19" s="25"/>
      <c r="C19" s="26"/>
      <c r="D19" s="27"/>
      <c r="E19" s="27"/>
      <c r="F19" s="27"/>
      <c r="G19" s="27"/>
      <c r="H19" s="27"/>
      <c r="I19" s="27"/>
      <c r="J19" s="27"/>
      <c r="K19" s="27"/>
    </row>
    <row r="20" spans="1:11" x14ac:dyDescent="0.2">
      <c r="A20" s="23" t="s">
        <v>74</v>
      </c>
      <c r="B20" s="53"/>
      <c r="C20" s="53"/>
      <c r="D20" s="26"/>
      <c r="E20" s="26"/>
      <c r="F20" s="26"/>
      <c r="G20" s="27"/>
      <c r="H20" s="27"/>
      <c r="I20" s="27"/>
      <c r="J20" s="27"/>
      <c r="K20" s="27"/>
    </row>
    <row r="21" spans="1:11" ht="12.6" customHeight="1" x14ac:dyDescent="0.2">
      <c r="A21" s="23" t="s">
        <v>75</v>
      </c>
      <c r="B21" s="53"/>
      <c r="C21" s="53"/>
      <c r="D21" s="20"/>
      <c r="E21" s="27"/>
      <c r="F21" s="27"/>
      <c r="G21" s="27"/>
      <c r="H21" s="27"/>
      <c r="I21" s="27"/>
      <c r="J21" s="27"/>
      <c r="K21" s="27"/>
    </row>
    <row r="22" spans="1:11" ht="12.6" customHeight="1" x14ac:dyDescent="0.2">
      <c r="A22" s="23" t="s">
        <v>76</v>
      </c>
      <c r="B22" s="53"/>
      <c r="C22" s="53"/>
      <c r="D22" s="20"/>
      <c r="E22" s="27"/>
      <c r="F22" s="27"/>
      <c r="G22" s="27"/>
      <c r="H22" s="27"/>
      <c r="I22" s="27"/>
      <c r="J22" s="27"/>
      <c r="K22" s="27"/>
    </row>
    <row r="23" spans="1:11" ht="12.6" customHeight="1" x14ac:dyDescent="0.2">
      <c r="A23" s="23" t="s">
        <v>77</v>
      </c>
      <c r="B23" s="53"/>
      <c r="C23" s="53"/>
      <c r="D23" s="20"/>
      <c r="E23" s="27"/>
      <c r="F23" s="27"/>
      <c r="G23" s="27"/>
      <c r="H23" s="27"/>
      <c r="I23" s="27"/>
      <c r="J23" s="27"/>
      <c r="K23" s="27"/>
    </row>
    <row r="24" spans="1:11" x14ac:dyDescent="0.2">
      <c r="A24" s="40"/>
      <c r="B24" s="27"/>
      <c r="C24" s="27"/>
      <c r="D24" s="27"/>
      <c r="E24" s="27"/>
      <c r="F24" s="46"/>
      <c r="G24" s="46"/>
      <c r="H24" s="46"/>
      <c r="I24" s="46"/>
      <c r="J24" s="46"/>
      <c r="K24" s="46"/>
    </row>
    <row r="25" spans="1:11" hidden="1" x14ac:dyDescent="0.2">
      <c r="A25" s="14" t="s">
        <v>78</v>
      </c>
      <c r="B25" s="15"/>
      <c r="C25" s="15"/>
      <c r="D25" s="15"/>
      <c r="E25" s="15"/>
      <c r="F25" s="15"/>
      <c r="G25" s="46"/>
      <c r="H25" s="46"/>
      <c r="I25" s="46"/>
      <c r="J25" s="46"/>
      <c r="K25" s="46"/>
    </row>
    <row r="26" spans="1:11" ht="12.75" hidden="1" customHeight="1" x14ac:dyDescent="0.2">
      <c r="A26" s="13" t="s">
        <v>79</v>
      </c>
      <c r="B26" s="6"/>
      <c r="C26" s="6"/>
      <c r="D26" s="13"/>
      <c r="E26" s="13"/>
      <c r="F26" s="13"/>
      <c r="G26" s="46"/>
      <c r="H26" s="46"/>
      <c r="I26" s="46"/>
      <c r="J26" s="46"/>
      <c r="K26" s="46"/>
    </row>
    <row r="27" spans="1:11" hidden="1" x14ac:dyDescent="0.2">
      <c r="A27" s="12" t="s">
        <v>80</v>
      </c>
      <c r="B27" s="12"/>
      <c r="C27" s="12"/>
      <c r="D27" s="12"/>
      <c r="E27" s="12"/>
      <c r="F27" s="12"/>
      <c r="G27" s="46"/>
      <c r="H27" s="46"/>
      <c r="I27" s="46"/>
      <c r="J27" s="46"/>
      <c r="K27" s="46"/>
    </row>
    <row r="28" spans="1:11" hidden="1" x14ac:dyDescent="0.2">
      <c r="A28" s="12" t="s">
        <v>81</v>
      </c>
      <c r="B28" s="12"/>
      <c r="C28" s="12"/>
      <c r="D28" s="12"/>
      <c r="E28" s="12"/>
      <c r="F28" s="12"/>
      <c r="G28" s="46"/>
      <c r="H28" s="46"/>
      <c r="I28" s="46"/>
      <c r="J28" s="46"/>
      <c r="K28" s="46"/>
    </row>
    <row r="29" spans="1:11" hidden="1" x14ac:dyDescent="0.2">
      <c r="A29" s="13" t="s">
        <v>82</v>
      </c>
      <c r="B29" s="13"/>
      <c r="C29" s="13"/>
      <c r="D29" s="13"/>
      <c r="E29" s="13"/>
      <c r="F29" s="13"/>
      <c r="G29" s="46"/>
      <c r="H29" s="46"/>
      <c r="I29" s="46"/>
      <c r="J29" s="46"/>
      <c r="K29" s="46"/>
    </row>
    <row r="30" spans="1:11" hidden="1" x14ac:dyDescent="0.2">
      <c r="A30" s="13" t="s">
        <v>83</v>
      </c>
      <c r="B30" s="13"/>
      <c r="C30" s="13"/>
      <c r="D30" s="13"/>
      <c r="E30" s="13"/>
      <c r="F30" s="13"/>
      <c r="G30" s="46"/>
      <c r="H30" s="46"/>
      <c r="I30" s="46"/>
      <c r="J30" s="46"/>
      <c r="K30" s="46"/>
    </row>
    <row r="31" spans="1:11" hidden="1" x14ac:dyDescent="0.2">
      <c r="A31" s="12" t="s">
        <v>84</v>
      </c>
      <c r="B31" s="12"/>
      <c r="C31" s="12"/>
      <c r="D31" s="12"/>
      <c r="E31" s="12"/>
      <c r="F31" s="12"/>
      <c r="G31" s="46"/>
      <c r="H31" s="46"/>
      <c r="I31" s="46"/>
      <c r="J31" s="46"/>
      <c r="K31" s="46"/>
    </row>
    <row r="32" spans="1:11" hidden="1" x14ac:dyDescent="0.2">
      <c r="A32" s="12" t="s">
        <v>85</v>
      </c>
      <c r="B32" s="12"/>
      <c r="C32" s="12"/>
      <c r="D32" s="12"/>
      <c r="E32" s="12"/>
      <c r="F32" s="12"/>
      <c r="G32" s="46"/>
      <c r="H32" s="46"/>
      <c r="I32" s="46"/>
      <c r="J32" s="46"/>
      <c r="K32" s="46"/>
    </row>
    <row r="33" spans="1:11" hidden="1" x14ac:dyDescent="0.2">
      <c r="A33" s="12" t="s">
        <v>86</v>
      </c>
      <c r="B33" s="12"/>
      <c r="C33" s="12"/>
      <c r="D33" s="12"/>
      <c r="E33" s="12"/>
      <c r="F33" s="12"/>
      <c r="G33" s="46"/>
      <c r="H33" s="46"/>
      <c r="I33" s="46"/>
      <c r="J33" s="46"/>
      <c r="K33" s="46"/>
    </row>
    <row r="34" spans="1:11" hidden="1" x14ac:dyDescent="0.2">
      <c r="A34" s="13" t="s">
        <v>87</v>
      </c>
      <c r="B34" s="13"/>
      <c r="C34" s="13"/>
      <c r="D34" s="13"/>
      <c r="E34" s="13"/>
      <c r="F34" s="13"/>
      <c r="G34" s="46"/>
      <c r="H34" s="46"/>
      <c r="I34" s="46"/>
      <c r="J34" s="46"/>
      <c r="K34" s="46"/>
    </row>
    <row r="35" spans="1:11" hidden="1" x14ac:dyDescent="0.2">
      <c r="A35" s="13" t="s">
        <v>88</v>
      </c>
      <c r="B35" s="13"/>
      <c r="C35" s="13"/>
      <c r="D35" s="13"/>
      <c r="E35" s="13"/>
      <c r="F35" s="13"/>
      <c r="G35" s="46"/>
      <c r="H35" s="46"/>
      <c r="I35" s="46"/>
      <c r="J35" s="46"/>
      <c r="K35" s="46"/>
    </row>
    <row r="36" spans="1:11" hidden="1" x14ac:dyDescent="0.2">
      <c r="A36" s="99" t="s">
        <v>58</v>
      </c>
      <c r="B36" s="98"/>
      <c r="C36" s="98"/>
      <c r="D36" s="98"/>
      <c r="E36" s="98"/>
      <c r="F36" s="98"/>
      <c r="G36" s="46"/>
      <c r="H36" s="46"/>
      <c r="I36" s="46"/>
      <c r="J36" s="46"/>
      <c r="K36" s="46"/>
    </row>
    <row r="37" spans="1:11" hidden="1" x14ac:dyDescent="0.2">
      <c r="A37" s="99" t="s">
        <v>89</v>
      </c>
      <c r="B37" s="98"/>
      <c r="C37" s="98"/>
      <c r="D37" s="98"/>
      <c r="E37" s="98"/>
      <c r="F37" s="98"/>
      <c r="G37" s="46"/>
      <c r="H37" s="46"/>
      <c r="I37" s="46"/>
      <c r="J37" s="46"/>
      <c r="K37" s="46"/>
    </row>
    <row r="38" spans="1:11" hidden="1" x14ac:dyDescent="0.2">
      <c r="A38" s="99" t="s">
        <v>168</v>
      </c>
      <c r="B38" s="98"/>
      <c r="C38" s="98"/>
      <c r="D38" s="98"/>
      <c r="E38" s="98"/>
      <c r="F38" s="98"/>
      <c r="G38" s="46"/>
      <c r="H38" s="46"/>
      <c r="I38" s="46"/>
      <c r="J38" s="46"/>
      <c r="K38" s="46"/>
    </row>
    <row r="39" spans="1:11" hidden="1" x14ac:dyDescent="0.2">
      <c r="A39" s="63" t="s">
        <v>90</v>
      </c>
      <c r="B39" s="5"/>
      <c r="C39" s="5"/>
      <c r="D39" s="5"/>
      <c r="E39" s="5"/>
      <c r="F39" s="5"/>
      <c r="G39" s="46"/>
      <c r="H39" s="46"/>
      <c r="I39" s="46"/>
      <c r="J39" s="46"/>
      <c r="K39" s="46"/>
    </row>
    <row r="40" spans="1:11" hidden="1" x14ac:dyDescent="0.2">
      <c r="A40" s="64" t="s">
        <v>91</v>
      </c>
      <c r="B40" s="5"/>
      <c r="C40" s="5"/>
      <c r="D40" s="5"/>
      <c r="E40" s="5"/>
      <c r="F40" s="5"/>
      <c r="G40" s="46"/>
      <c r="H40" s="46"/>
      <c r="I40" s="46"/>
      <c r="J40" s="46"/>
      <c r="K40" s="46"/>
    </row>
    <row r="41" spans="1:11" hidden="1" x14ac:dyDescent="0.2">
      <c r="A41" s="64" t="s">
        <v>92</v>
      </c>
      <c r="B41" s="5"/>
      <c r="C41" s="5"/>
      <c r="D41" s="5"/>
      <c r="E41" s="5"/>
      <c r="F41" s="5"/>
      <c r="G41" s="46"/>
      <c r="H41" s="46"/>
      <c r="I41" s="46"/>
      <c r="J41" s="46"/>
      <c r="K41" s="46"/>
    </row>
    <row r="42" spans="1:11" hidden="1" x14ac:dyDescent="0.2">
      <c r="A42" s="64" t="s">
        <v>93</v>
      </c>
      <c r="B42" s="5"/>
      <c r="C42" s="5"/>
      <c r="D42" s="5"/>
      <c r="E42" s="5"/>
      <c r="F42" s="5"/>
      <c r="G42" s="46"/>
      <c r="H42" s="46"/>
      <c r="I42" s="46"/>
      <c r="J42" s="46"/>
      <c r="K42" s="46"/>
    </row>
    <row r="43" spans="1:11" hidden="1" x14ac:dyDescent="0.2">
      <c r="A43" s="64" t="s">
        <v>94</v>
      </c>
      <c r="B43" s="5"/>
      <c r="C43" s="5"/>
      <c r="D43" s="5"/>
      <c r="E43" s="5"/>
      <c r="F43" s="5"/>
      <c r="G43" s="46"/>
      <c r="H43" s="46"/>
      <c r="I43" s="46"/>
      <c r="J43" s="46"/>
      <c r="K43" s="46"/>
    </row>
    <row r="44" spans="1:11" hidden="1" x14ac:dyDescent="0.2">
      <c r="A44" s="64" t="s">
        <v>95</v>
      </c>
      <c r="B44" s="5"/>
      <c r="C44" s="5"/>
      <c r="D44" s="5"/>
      <c r="E44" s="5"/>
      <c r="F44" s="5"/>
      <c r="G44" s="46"/>
      <c r="H44" s="46"/>
      <c r="I44" s="46"/>
      <c r="J44" s="46"/>
      <c r="K44" s="46"/>
    </row>
    <row r="45" spans="1:11" hidden="1" x14ac:dyDescent="0.2">
      <c r="A45" s="100" t="s">
        <v>96</v>
      </c>
      <c r="B45" s="98"/>
      <c r="C45" s="98"/>
      <c r="D45" s="98"/>
      <c r="E45" s="98"/>
      <c r="F45" s="98"/>
      <c r="G45" s="46"/>
      <c r="H45" s="46"/>
      <c r="I45" s="46"/>
      <c r="J45" s="46"/>
      <c r="K45" s="46"/>
    </row>
    <row r="46" spans="1:11" hidden="1" x14ac:dyDescent="0.2">
      <c r="A46" s="98" t="s">
        <v>97</v>
      </c>
      <c r="B46" s="98"/>
      <c r="C46" s="98"/>
      <c r="D46" s="98"/>
      <c r="E46" s="98"/>
      <c r="F46" s="98"/>
      <c r="G46" s="46"/>
      <c r="H46" s="46"/>
      <c r="I46" s="46"/>
      <c r="J46" s="46"/>
      <c r="K46" s="46"/>
    </row>
    <row r="47" spans="1:11" hidden="1" x14ac:dyDescent="0.2">
      <c r="A47" s="65">
        <v>-20000</v>
      </c>
      <c r="B47" s="5"/>
      <c r="C47" s="5"/>
      <c r="D47" s="5"/>
      <c r="E47" s="5"/>
      <c r="F47" s="5"/>
      <c r="G47" s="46"/>
      <c r="H47" s="46"/>
      <c r="I47" s="46"/>
      <c r="J47" s="46"/>
      <c r="K47" s="46"/>
    </row>
    <row r="48" spans="1:11" ht="25.5" hidden="1" x14ac:dyDescent="0.2">
      <c r="A48" s="119" t="s">
        <v>98</v>
      </c>
      <c r="B48" s="98"/>
      <c r="C48" s="98"/>
      <c r="D48" s="98"/>
      <c r="E48" s="98"/>
      <c r="F48" s="98"/>
      <c r="G48" s="46"/>
      <c r="H48" s="46"/>
      <c r="I48" s="46"/>
      <c r="J48" s="46"/>
      <c r="K48" s="46"/>
    </row>
    <row r="49" spans="1:11" ht="25.5" hidden="1" x14ac:dyDescent="0.2">
      <c r="A49" s="119" t="s">
        <v>99</v>
      </c>
      <c r="B49" s="98"/>
      <c r="C49" s="98"/>
      <c r="D49" s="98"/>
      <c r="E49" s="98"/>
      <c r="F49" s="98"/>
      <c r="G49" s="46"/>
      <c r="H49" s="46"/>
      <c r="I49" s="46"/>
      <c r="J49" s="46"/>
      <c r="K49" s="46"/>
    </row>
    <row r="50" spans="1:11" ht="25.5" hidden="1" x14ac:dyDescent="0.2">
      <c r="A50" s="120" t="s">
        <v>100</v>
      </c>
      <c r="B50" s="5"/>
      <c r="C50" s="5"/>
      <c r="D50" s="5"/>
      <c r="E50" s="5"/>
      <c r="F50" s="5"/>
      <c r="G50" s="46"/>
      <c r="H50" s="46"/>
      <c r="I50" s="46"/>
      <c r="J50" s="46"/>
      <c r="K50" s="46"/>
    </row>
    <row r="51" spans="1:11" ht="25.5" hidden="1" x14ac:dyDescent="0.2">
      <c r="A51" s="120" t="s">
        <v>101</v>
      </c>
      <c r="B51" s="5"/>
      <c r="C51" s="5"/>
      <c r="D51" s="5"/>
      <c r="E51" s="5"/>
      <c r="F51" s="5"/>
      <c r="G51" s="46"/>
      <c r="H51" s="46"/>
      <c r="I51" s="46"/>
      <c r="J51" s="46"/>
      <c r="K51" s="46"/>
    </row>
    <row r="52" spans="1:11" ht="38.25" hidden="1" x14ac:dyDescent="0.2">
      <c r="A52" s="120" t="s">
        <v>102</v>
      </c>
      <c r="B52" s="110"/>
      <c r="C52" s="110"/>
      <c r="D52" s="118"/>
      <c r="E52" s="66"/>
      <c r="F52" s="66"/>
      <c r="G52" s="46"/>
      <c r="H52" s="46"/>
      <c r="I52" s="46"/>
      <c r="J52" s="46"/>
      <c r="K52" s="46"/>
    </row>
    <row r="53" spans="1:11" hidden="1" x14ac:dyDescent="0.2">
      <c r="A53" s="115" t="s">
        <v>103</v>
      </c>
      <c r="B53" s="116"/>
      <c r="C53" s="116"/>
      <c r="D53" s="109"/>
      <c r="E53" s="67"/>
      <c r="F53" s="67" t="b">
        <v>1</v>
      </c>
      <c r="G53" s="46"/>
      <c r="H53" s="46"/>
      <c r="I53" s="46"/>
      <c r="J53" s="46"/>
      <c r="K53" s="46"/>
    </row>
    <row r="54" spans="1:11" hidden="1" x14ac:dyDescent="0.2">
      <c r="A54" s="117" t="s">
        <v>104</v>
      </c>
      <c r="B54" s="115"/>
      <c r="C54" s="115"/>
      <c r="D54" s="115"/>
      <c r="E54" s="67"/>
      <c r="F54" s="67" t="b">
        <v>0</v>
      </c>
      <c r="G54" s="46"/>
      <c r="H54" s="46"/>
      <c r="I54" s="46"/>
      <c r="J54" s="46"/>
      <c r="K54" s="46"/>
    </row>
    <row r="55" spans="1:11" hidden="1" x14ac:dyDescent="0.2">
      <c r="A55" s="121"/>
      <c r="B55" s="111">
        <f>COUNT(Travel!B12:B21)</f>
        <v>0</v>
      </c>
      <c r="C55" s="111"/>
      <c r="D55" s="111">
        <f>COUNTIF(Travel!D12:D21,"*")</f>
        <v>0</v>
      </c>
      <c r="E55" s="112"/>
      <c r="F55" s="112" t="b">
        <f>MIN(B55,D55)=MAX(B55,D55)</f>
        <v>1</v>
      </c>
      <c r="G55" s="46"/>
      <c r="H55" s="46"/>
      <c r="I55" s="46"/>
      <c r="J55" s="46"/>
      <c r="K55" s="46"/>
    </row>
    <row r="56" spans="1:11" hidden="1" x14ac:dyDescent="0.2">
      <c r="A56" s="121" t="s">
        <v>105</v>
      </c>
      <c r="B56" s="111">
        <f>COUNT(Travel!B26:B188)</f>
        <v>125</v>
      </c>
      <c r="C56" s="111"/>
      <c r="D56" s="111">
        <f>COUNTIF(Travel!D26:D188,"*")</f>
        <v>125</v>
      </c>
      <c r="E56" s="112"/>
      <c r="F56" s="112" t="b">
        <f>MIN(B56,D56)=MAX(B56,D56)</f>
        <v>1</v>
      </c>
    </row>
    <row r="57" spans="1:11" hidden="1" x14ac:dyDescent="0.2">
      <c r="A57" s="122"/>
      <c r="B57" s="111">
        <f>COUNT(Travel!B193:B217)</f>
        <v>13</v>
      </c>
      <c r="C57" s="111"/>
      <c r="D57" s="111">
        <f>COUNTIF(Travel!D193:D217,"*")</f>
        <v>13</v>
      </c>
      <c r="E57" s="112"/>
      <c r="F57" s="112" t="b">
        <f>MIN(B57,D57)=MAX(B57,D57)</f>
        <v>1</v>
      </c>
    </row>
    <row r="58" spans="1:11" hidden="1" x14ac:dyDescent="0.2">
      <c r="A58" s="123" t="s">
        <v>106</v>
      </c>
      <c r="B58" s="113">
        <f>COUNT(Hospitality!B11:B24)</f>
        <v>1</v>
      </c>
      <c r="C58" s="113"/>
      <c r="D58" s="113">
        <f>COUNTIF(Hospitality!D11:D24,"*")</f>
        <v>1</v>
      </c>
      <c r="E58" s="114"/>
      <c r="F58" s="114" t="b">
        <f>MIN(B58,D58)=MAX(B58,D58)</f>
        <v>1</v>
      </c>
    </row>
    <row r="59" spans="1:11" hidden="1" x14ac:dyDescent="0.2">
      <c r="A59" s="124" t="s">
        <v>107</v>
      </c>
      <c r="B59" s="112">
        <f>COUNT('All other expenses'!B11:B29)</f>
        <v>14</v>
      </c>
      <c r="C59" s="112"/>
      <c r="D59" s="112">
        <f>COUNTIF('All other expenses'!D11:D29,"*")</f>
        <v>14</v>
      </c>
      <c r="E59" s="112"/>
      <c r="F59" s="112" t="b">
        <f>MIN(B59,D59)=MAX(B59,D59)</f>
        <v>1</v>
      </c>
    </row>
    <row r="60" spans="1:11" hidden="1" x14ac:dyDescent="0.2">
      <c r="A60" s="123" t="s">
        <v>108</v>
      </c>
      <c r="B60" s="113">
        <f>COUNTIF('Gifts and benefits'!B11:B24,"*")</f>
        <v>1</v>
      </c>
      <c r="C60" s="113">
        <f>COUNTIF('Gifts and benefits'!C11:C24,"*")</f>
        <v>1</v>
      </c>
      <c r="D60" s="113"/>
      <c r="E60" s="113">
        <f>COUNTA('Gifts and benefits'!E11:E24)</f>
        <v>1</v>
      </c>
      <c r="F60" s="114" t="b">
        <f>MIN(B60,C60,E60)=MAX(B60,C60,E60)</f>
        <v>1</v>
      </c>
    </row>
    <row r="61"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XFD357"/>
  <sheetViews>
    <sheetView topLeftCell="A106" zoomScale="75" zoomScaleNormal="75" workbookViewId="0">
      <selection activeCell="D135" sqref="D135"/>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7.5703125" style="16" customWidth="1"/>
    <col min="7" max="9" width="9.140625" style="16" hidden="1" customWidth="1"/>
    <col min="10" max="13" width="0" style="16" hidden="1" customWidth="1"/>
    <col min="14" max="16384" width="9.140625" style="16" hidden="1"/>
  </cols>
  <sheetData>
    <row r="1" spans="1:6" ht="26.25" customHeight="1" x14ac:dyDescent="0.2">
      <c r="A1" s="259" t="s">
        <v>109</v>
      </c>
      <c r="B1" s="259"/>
      <c r="C1" s="259"/>
      <c r="D1" s="259"/>
      <c r="E1" s="259"/>
      <c r="F1" s="46"/>
    </row>
    <row r="2" spans="1:6" ht="21" customHeight="1" x14ac:dyDescent="0.2">
      <c r="A2" s="4" t="s">
        <v>52</v>
      </c>
      <c r="B2" s="262" t="str">
        <f>'Summary and sign-off'!B2:F2</f>
        <v>Ministry of Social Development</v>
      </c>
      <c r="C2" s="262"/>
      <c r="D2" s="262"/>
      <c r="E2" s="262"/>
      <c r="F2" s="46"/>
    </row>
    <row r="3" spans="1:6" ht="21" customHeight="1" x14ac:dyDescent="0.2">
      <c r="A3" s="4" t="s">
        <v>110</v>
      </c>
      <c r="B3" s="262" t="str">
        <f>'Summary and sign-off'!B3:F3</f>
        <v>Debbie Power</v>
      </c>
      <c r="C3" s="262"/>
      <c r="D3" s="262"/>
      <c r="E3" s="262"/>
      <c r="F3" s="46"/>
    </row>
    <row r="4" spans="1:6" ht="21" customHeight="1" x14ac:dyDescent="0.2">
      <c r="A4" s="4" t="s">
        <v>111</v>
      </c>
      <c r="B4" s="262">
        <f>'Summary and sign-off'!B4:F4</f>
        <v>44013</v>
      </c>
      <c r="C4" s="262"/>
      <c r="D4" s="262"/>
      <c r="E4" s="262"/>
      <c r="F4" s="46"/>
    </row>
    <row r="5" spans="1:6" ht="21" customHeight="1" x14ac:dyDescent="0.2">
      <c r="A5" s="4" t="s">
        <v>112</v>
      </c>
      <c r="B5" s="262">
        <f>'Summary and sign-off'!B5:F5</f>
        <v>44377</v>
      </c>
      <c r="C5" s="262"/>
      <c r="D5" s="262"/>
      <c r="E5" s="262"/>
      <c r="F5" s="46"/>
    </row>
    <row r="6" spans="1:6" ht="21" customHeight="1" x14ac:dyDescent="0.2">
      <c r="A6" s="4" t="s">
        <v>113</v>
      </c>
      <c r="B6" s="257" t="s">
        <v>81</v>
      </c>
      <c r="C6" s="257"/>
      <c r="D6" s="257"/>
      <c r="E6" s="257"/>
      <c r="F6" s="46"/>
    </row>
    <row r="7" spans="1:6" ht="21" customHeight="1" x14ac:dyDescent="0.2">
      <c r="A7" s="4" t="s">
        <v>56</v>
      </c>
      <c r="B7" s="257"/>
      <c r="C7" s="257"/>
      <c r="D7" s="257"/>
      <c r="E7" s="257"/>
      <c r="F7" s="46"/>
    </row>
    <row r="8" spans="1:6" ht="36" customHeight="1" x14ac:dyDescent="0.2">
      <c r="A8" s="265" t="s">
        <v>114</v>
      </c>
      <c r="B8" s="266"/>
      <c r="C8" s="266"/>
      <c r="D8" s="266"/>
      <c r="E8" s="266"/>
      <c r="F8" s="22"/>
    </row>
    <row r="9" spans="1:6" ht="36" customHeight="1" x14ac:dyDescent="0.2">
      <c r="A9" s="267" t="s">
        <v>115</v>
      </c>
      <c r="B9" s="268"/>
      <c r="C9" s="268"/>
      <c r="D9" s="268"/>
      <c r="E9" s="268"/>
      <c r="F9" s="22"/>
    </row>
    <row r="10" spans="1:6" ht="24.75" customHeight="1" x14ac:dyDescent="0.2">
      <c r="A10" s="264" t="s">
        <v>116</v>
      </c>
      <c r="B10" s="269"/>
      <c r="C10" s="264"/>
      <c r="D10" s="264"/>
      <c r="E10" s="264"/>
      <c r="F10" s="47"/>
    </row>
    <row r="11" spans="1:6" ht="27" customHeight="1" x14ac:dyDescent="0.2">
      <c r="A11" s="35" t="s">
        <v>117</v>
      </c>
      <c r="B11" s="35" t="s">
        <v>118</v>
      </c>
      <c r="C11" s="35" t="s">
        <v>119</v>
      </c>
      <c r="D11" s="35" t="s">
        <v>120</v>
      </c>
      <c r="E11" s="35" t="s">
        <v>121</v>
      </c>
      <c r="F11" s="48"/>
    </row>
    <row r="12" spans="1:6" s="87" customFormat="1" hidden="1" x14ac:dyDescent="0.2">
      <c r="A12" s="133"/>
      <c r="B12" s="134"/>
      <c r="C12" s="135"/>
      <c r="D12" s="135"/>
      <c r="E12" s="136"/>
      <c r="F12" s="1"/>
    </row>
    <row r="13" spans="1:6" s="87" customFormat="1" x14ac:dyDescent="0.2">
      <c r="A13" s="157"/>
      <c r="B13" s="158"/>
      <c r="C13" s="159"/>
      <c r="D13" s="159"/>
      <c r="E13" s="160"/>
      <c r="F13" s="1"/>
    </row>
    <row r="14" spans="1:6" s="87" customFormat="1" x14ac:dyDescent="0.2">
      <c r="A14" s="157"/>
      <c r="B14" s="158"/>
      <c r="C14" s="159"/>
      <c r="D14" s="159"/>
      <c r="E14" s="160"/>
      <c r="F14" s="1"/>
    </row>
    <row r="15" spans="1:6" s="87" customFormat="1" x14ac:dyDescent="0.2">
      <c r="A15" s="157"/>
      <c r="B15" s="158"/>
      <c r="C15" s="159"/>
      <c r="D15" s="159"/>
      <c r="E15" s="160"/>
      <c r="F15" s="1"/>
    </row>
    <row r="16" spans="1:6" s="87" customFormat="1" x14ac:dyDescent="0.2">
      <c r="A16" s="157"/>
      <c r="B16" s="158"/>
      <c r="C16" s="159"/>
      <c r="D16" s="159"/>
      <c r="E16" s="160"/>
      <c r="F16" s="1"/>
    </row>
    <row r="17" spans="1:6" s="87" customFormat="1" x14ac:dyDescent="0.2">
      <c r="A17" s="157"/>
      <c r="B17" s="158"/>
      <c r="C17" s="159"/>
      <c r="D17" s="159"/>
      <c r="E17" s="160"/>
      <c r="F17" s="1"/>
    </row>
    <row r="18" spans="1:6" s="87" customFormat="1" ht="12.75" customHeight="1" x14ac:dyDescent="0.2">
      <c r="A18" s="157"/>
      <c r="B18" s="158"/>
      <c r="C18" s="159"/>
      <c r="D18" s="159"/>
      <c r="E18" s="160"/>
      <c r="F18" s="1"/>
    </row>
    <row r="19" spans="1:6" s="87" customFormat="1" x14ac:dyDescent="0.2">
      <c r="A19" s="161"/>
      <c r="B19" s="158"/>
      <c r="C19" s="159"/>
      <c r="D19" s="159"/>
      <c r="E19" s="160"/>
      <c r="F19" s="1"/>
    </row>
    <row r="20" spans="1:6" s="87" customFormat="1" x14ac:dyDescent="0.2">
      <c r="A20" s="161"/>
      <c r="B20" s="158"/>
      <c r="C20" s="159"/>
      <c r="D20" s="159"/>
      <c r="E20" s="160"/>
      <c r="F20" s="1"/>
    </row>
    <row r="21" spans="1:6" s="87" customFormat="1" hidden="1" x14ac:dyDescent="0.2">
      <c r="A21" s="143"/>
      <c r="B21" s="144"/>
      <c r="C21" s="145"/>
      <c r="D21" s="145"/>
      <c r="E21" s="146"/>
      <c r="F21" s="1"/>
    </row>
    <row r="22" spans="1:6" ht="19.5" customHeight="1" x14ac:dyDescent="0.2">
      <c r="A22" s="107" t="s">
        <v>122</v>
      </c>
      <c r="B22" s="108">
        <f>SUM(B12:B21)</f>
        <v>0</v>
      </c>
      <c r="C22" s="168" t="str">
        <f>IF(SUBTOTAL(3,B12:B21)=SUBTOTAL(103,B12:B21),'Summary and sign-off'!$A$48,'Summary and sign-off'!$A$49)</f>
        <v>Check - there are no hidden rows with data</v>
      </c>
      <c r="D22" s="263" t="str">
        <f>IF('Summary and sign-off'!F55='Summary and sign-off'!F54,'Summary and sign-off'!A51,'Summary and sign-off'!A50)</f>
        <v>Check - each entry provides sufficient information</v>
      </c>
      <c r="E22" s="263"/>
      <c r="F22" s="46"/>
    </row>
    <row r="23" spans="1:6" ht="10.5" customHeight="1" x14ac:dyDescent="0.2">
      <c r="A23" s="27"/>
      <c r="B23" s="22"/>
      <c r="C23" s="27"/>
      <c r="D23" s="27"/>
      <c r="E23" s="27"/>
      <c r="F23" s="27"/>
    </row>
    <row r="24" spans="1:6" ht="24.75" customHeight="1" x14ac:dyDescent="0.2">
      <c r="A24" s="264" t="s">
        <v>123</v>
      </c>
      <c r="B24" s="264"/>
      <c r="C24" s="264"/>
      <c r="D24" s="264"/>
      <c r="E24" s="264"/>
      <c r="F24" s="47"/>
    </row>
    <row r="25" spans="1:6" ht="27" customHeight="1" x14ac:dyDescent="0.2">
      <c r="A25" s="35" t="s">
        <v>117</v>
      </c>
      <c r="B25" s="35" t="s">
        <v>62</v>
      </c>
      <c r="C25" s="35" t="s">
        <v>124</v>
      </c>
      <c r="D25" s="35" t="s">
        <v>120</v>
      </c>
      <c r="E25" s="35" t="s">
        <v>121</v>
      </c>
      <c r="F25" s="48"/>
    </row>
    <row r="26" spans="1:6" s="87" customFormat="1" hidden="1" x14ac:dyDescent="0.2">
      <c r="A26" s="133"/>
      <c r="B26" s="134"/>
      <c r="C26" s="135"/>
      <c r="D26" s="135"/>
      <c r="E26" s="136"/>
      <c r="F26" s="1"/>
    </row>
    <row r="27" spans="1:6" s="87" customFormat="1" x14ac:dyDescent="0.2">
      <c r="A27" s="157"/>
      <c r="B27" s="158"/>
      <c r="C27" s="159"/>
      <c r="D27" s="159"/>
      <c r="E27" s="160"/>
      <c r="F27" s="1"/>
    </row>
    <row r="28" spans="1:6" s="87" customFormat="1" x14ac:dyDescent="0.2">
      <c r="A28" s="157"/>
      <c r="B28" s="158"/>
      <c r="C28" s="159"/>
      <c r="D28" s="159"/>
      <c r="E28" s="160"/>
      <c r="F28" s="1"/>
    </row>
    <row r="29" spans="1:6" s="87" customFormat="1" x14ac:dyDescent="0.2">
      <c r="A29" s="157">
        <v>44018</v>
      </c>
      <c r="B29" s="158">
        <f>41.83*1.1</f>
        <v>46.013000000000005</v>
      </c>
      <c r="C29" s="159" t="s">
        <v>381</v>
      </c>
      <c r="D29" s="159" t="s">
        <v>375</v>
      </c>
      <c r="E29" s="160"/>
      <c r="F29" s="1"/>
    </row>
    <row r="30" spans="1:6" s="87" customFormat="1" x14ac:dyDescent="0.2">
      <c r="A30" s="157">
        <v>44018</v>
      </c>
      <c r="B30" s="158">
        <f>'GL Transactions'!D21+'GL Transactions'!D18+'GL Transactions'!D12</f>
        <v>158.59000000000003</v>
      </c>
      <c r="C30" s="159" t="s">
        <v>381</v>
      </c>
      <c r="D30" s="159" t="s">
        <v>365</v>
      </c>
      <c r="E30" s="160"/>
      <c r="F30" s="1"/>
    </row>
    <row r="31" spans="1:6" s="87" customFormat="1" x14ac:dyDescent="0.2">
      <c r="A31" s="157">
        <v>44018</v>
      </c>
      <c r="B31" s="158">
        <f>52.17*1.1</f>
        <v>57.387000000000008</v>
      </c>
      <c r="C31" s="159" t="s">
        <v>381</v>
      </c>
      <c r="D31" s="159" t="s">
        <v>377</v>
      </c>
      <c r="E31" s="160"/>
      <c r="F31" s="1"/>
    </row>
    <row r="32" spans="1:6" s="87" customFormat="1" x14ac:dyDescent="0.2">
      <c r="A32" s="157">
        <v>44019</v>
      </c>
      <c r="B32" s="158">
        <f>'GL Transactions'!D53</f>
        <v>140.16999999999999</v>
      </c>
      <c r="C32" s="159" t="s">
        <v>381</v>
      </c>
      <c r="D32" s="159" t="s">
        <v>366</v>
      </c>
      <c r="E32" s="160"/>
      <c r="F32" s="1"/>
    </row>
    <row r="33" spans="1:6" s="87" customFormat="1" x14ac:dyDescent="0.2">
      <c r="A33" s="157">
        <v>44019</v>
      </c>
      <c r="B33" s="158">
        <f>'GL Transactions'!D51+'GL Transactions'!D52</f>
        <v>48.7</v>
      </c>
      <c r="C33" s="159" t="s">
        <v>381</v>
      </c>
      <c r="D33" s="159" t="s">
        <v>367</v>
      </c>
      <c r="E33" s="160"/>
      <c r="F33" s="1"/>
    </row>
    <row r="34" spans="1:6" s="87" customFormat="1" x14ac:dyDescent="0.2">
      <c r="A34" s="157">
        <v>44020</v>
      </c>
      <c r="B34" s="158">
        <f>34.7*1.1</f>
        <v>38.170000000000009</v>
      </c>
      <c r="C34" s="159" t="s">
        <v>381</v>
      </c>
      <c r="D34" s="159" t="s">
        <v>376</v>
      </c>
      <c r="E34" s="160"/>
      <c r="F34" s="1"/>
    </row>
    <row r="35" spans="1:6" s="87" customFormat="1" x14ac:dyDescent="0.2">
      <c r="A35" s="157">
        <v>44020</v>
      </c>
      <c r="B35" s="158">
        <f>'GL Transactions'!D17+'GL Transactions'!D20+'GL Transactions'!D22+'GL Transactions'!D23+'GL Transactions'!D44+'GL Transactions'!D50+'GL Transactions'!D57+'GL Transactions'!D58+'GL Transactions'!D60</f>
        <v>72.849999999999994</v>
      </c>
      <c r="C35" s="159" t="s">
        <v>381</v>
      </c>
      <c r="D35" s="159" t="s">
        <v>363</v>
      </c>
      <c r="E35" s="160"/>
      <c r="F35" s="1"/>
    </row>
    <row r="36" spans="1:6" s="87" customFormat="1" x14ac:dyDescent="0.2">
      <c r="A36" s="157"/>
      <c r="B36" s="158"/>
      <c r="C36" s="159"/>
      <c r="D36" s="159"/>
      <c r="E36" s="160"/>
      <c r="F36" s="1"/>
    </row>
    <row r="37" spans="1:6" s="87" customFormat="1" x14ac:dyDescent="0.2">
      <c r="A37" s="157">
        <v>44021</v>
      </c>
      <c r="B37" s="158">
        <f>32.61*1.1</f>
        <v>35.871000000000002</v>
      </c>
      <c r="C37" s="159" t="s">
        <v>379</v>
      </c>
      <c r="D37" s="159" t="s">
        <v>375</v>
      </c>
      <c r="E37" s="160"/>
      <c r="F37" s="1"/>
    </row>
    <row r="38" spans="1:6" s="87" customFormat="1" x14ac:dyDescent="0.2">
      <c r="A38" s="157">
        <v>44021</v>
      </c>
      <c r="B38" s="158">
        <f>'GL Transactions'!D31</f>
        <v>557.05999999999995</v>
      </c>
      <c r="C38" s="159" t="s">
        <v>379</v>
      </c>
      <c r="D38" s="159" t="s">
        <v>364</v>
      </c>
      <c r="E38" s="160"/>
      <c r="F38" s="1"/>
    </row>
    <row r="39" spans="1:6" s="87" customFormat="1" x14ac:dyDescent="0.2">
      <c r="A39" s="157">
        <v>44021</v>
      </c>
      <c r="B39" s="158">
        <f>32.7</f>
        <v>32.700000000000003</v>
      </c>
      <c r="C39" s="159" t="s">
        <v>379</v>
      </c>
      <c r="D39" s="159" t="s">
        <v>1032</v>
      </c>
      <c r="E39" s="160"/>
      <c r="F39" s="1"/>
    </row>
    <row r="40" spans="1:6" s="87" customFormat="1" x14ac:dyDescent="0.2">
      <c r="A40" s="157">
        <v>44021</v>
      </c>
      <c r="B40" s="158">
        <v>41.74</v>
      </c>
      <c r="C40" s="159" t="s">
        <v>379</v>
      </c>
      <c r="D40" s="159" t="s">
        <v>438</v>
      </c>
      <c r="E40" s="160"/>
      <c r="F40" s="1"/>
    </row>
    <row r="41" spans="1:6" s="254" customFormat="1" x14ac:dyDescent="0.2">
      <c r="A41" s="157">
        <v>44021</v>
      </c>
      <c r="B41" s="158">
        <f>28.87*1.1</f>
        <v>31.757000000000005</v>
      </c>
      <c r="C41" s="159" t="s">
        <v>379</v>
      </c>
      <c r="D41" s="159" t="s">
        <v>1042</v>
      </c>
      <c r="E41" s="253"/>
      <c r="F41" s="194"/>
    </row>
    <row r="42" spans="1:6" s="87" customFormat="1" x14ac:dyDescent="0.2">
      <c r="A42" s="157">
        <v>44021</v>
      </c>
      <c r="B42" s="158">
        <f>'GL Transactions'!D30</f>
        <v>10.85</v>
      </c>
      <c r="C42" s="159" t="s">
        <v>379</v>
      </c>
      <c r="D42" s="159" t="s">
        <v>363</v>
      </c>
      <c r="E42" s="160"/>
      <c r="F42" s="1"/>
    </row>
    <row r="43" spans="1:6" s="87" customFormat="1" x14ac:dyDescent="0.2">
      <c r="A43" s="157"/>
      <c r="B43" s="158"/>
      <c r="C43" s="159"/>
      <c r="D43" s="159"/>
      <c r="E43" s="160"/>
      <c r="F43" s="1"/>
    </row>
    <row r="44" spans="1:6" s="87" customFormat="1" x14ac:dyDescent="0.2">
      <c r="A44" s="157">
        <v>44025</v>
      </c>
      <c r="B44" s="158">
        <f>36.17*1.1</f>
        <v>39.787000000000006</v>
      </c>
      <c r="C44" s="159" t="s">
        <v>380</v>
      </c>
      <c r="D44" s="159" t="s">
        <v>375</v>
      </c>
      <c r="E44" s="160"/>
      <c r="F44" s="1"/>
    </row>
    <row r="45" spans="1:6" s="87" customFormat="1" x14ac:dyDescent="0.2">
      <c r="A45" s="157">
        <v>44025</v>
      </c>
      <c r="B45" s="158">
        <f>'GL Transactions'!D25+'GL Transactions'!D27</f>
        <v>478.15</v>
      </c>
      <c r="C45" s="159" t="s">
        <v>380</v>
      </c>
      <c r="D45" s="159" t="s">
        <v>370</v>
      </c>
      <c r="E45" s="160"/>
      <c r="F45" s="1"/>
    </row>
    <row r="46" spans="1:6" s="87" customFormat="1" x14ac:dyDescent="0.2">
      <c r="A46" s="157">
        <v>44025</v>
      </c>
      <c r="B46" s="158">
        <f>38.35*1.1</f>
        <v>42.185000000000002</v>
      </c>
      <c r="C46" s="159" t="s">
        <v>380</v>
      </c>
      <c r="D46" s="159" t="s">
        <v>376</v>
      </c>
      <c r="E46" s="160"/>
      <c r="F46" s="1"/>
    </row>
    <row r="47" spans="1:6" s="87" customFormat="1" x14ac:dyDescent="0.2">
      <c r="A47" s="157">
        <v>44025</v>
      </c>
      <c r="B47" s="158">
        <f>'GL Transactions'!D24+'GL Transactions'!D26</f>
        <v>20.85</v>
      </c>
      <c r="C47" s="159" t="s">
        <v>380</v>
      </c>
      <c r="D47" s="159" t="s">
        <v>363</v>
      </c>
      <c r="E47" s="160"/>
      <c r="F47" s="1"/>
    </row>
    <row r="48" spans="1:6" s="87" customFormat="1" x14ac:dyDescent="0.2">
      <c r="A48" s="157"/>
      <c r="B48" s="158"/>
      <c r="C48" s="159"/>
      <c r="D48" s="159"/>
      <c r="E48" s="160"/>
      <c r="F48" s="1"/>
    </row>
    <row r="49" spans="1:16384" s="87" customFormat="1" x14ac:dyDescent="0.2">
      <c r="A49" s="157">
        <v>44026</v>
      </c>
      <c r="B49" s="158">
        <f>39.83*1.1</f>
        <v>43.813000000000002</v>
      </c>
      <c r="C49" s="159" t="s">
        <v>382</v>
      </c>
      <c r="D49" s="159" t="s">
        <v>375</v>
      </c>
      <c r="E49" s="160"/>
      <c r="F49" s="1"/>
    </row>
    <row r="50" spans="1:16384" s="87" customFormat="1" x14ac:dyDescent="0.2">
      <c r="A50" s="157">
        <v>44026</v>
      </c>
      <c r="B50" s="158">
        <f>81.74*1.1</f>
        <v>89.914000000000001</v>
      </c>
      <c r="C50" s="159" t="s">
        <v>382</v>
      </c>
      <c r="D50" s="159" t="s">
        <v>389</v>
      </c>
      <c r="E50" s="160"/>
      <c r="F50" s="1"/>
    </row>
    <row r="51" spans="1:16384" s="87" customFormat="1" x14ac:dyDescent="0.2">
      <c r="A51" s="157">
        <v>44026</v>
      </c>
      <c r="B51" s="158">
        <f>'GL Transactions'!D49</f>
        <v>121.74</v>
      </c>
      <c r="C51" s="159" t="s">
        <v>382</v>
      </c>
      <c r="D51" s="159" t="s">
        <v>368</v>
      </c>
      <c r="E51" s="160"/>
      <c r="F51" s="1"/>
    </row>
    <row r="52" spans="1:16384" s="87" customFormat="1" x14ac:dyDescent="0.2">
      <c r="A52" s="157">
        <v>44026</v>
      </c>
      <c r="B52" s="158">
        <f>'GL Transactions'!D46+'GL Transactions'!D47+'GL Transactions'!D48</f>
        <v>51.31</v>
      </c>
      <c r="C52" s="159" t="s">
        <v>382</v>
      </c>
      <c r="D52" s="159" t="s">
        <v>367</v>
      </c>
      <c r="E52" s="160"/>
      <c r="F52" s="1"/>
    </row>
    <row r="53" spans="1:16384" s="87" customFormat="1" x14ac:dyDescent="0.2">
      <c r="A53" s="157">
        <v>44026</v>
      </c>
      <c r="B53" s="158">
        <f>'GL Transactions'!D45+'GL Transactions'!D54+'GL Transactions'!D55+'GL Transactions'!D56+'GL Transactions'!D59</f>
        <v>7.5</v>
      </c>
      <c r="C53" s="159" t="s">
        <v>382</v>
      </c>
      <c r="D53" s="159" t="s">
        <v>363</v>
      </c>
      <c r="E53" s="160"/>
      <c r="F53" s="1"/>
    </row>
    <row r="54" spans="1:16384" s="87" customFormat="1" x14ac:dyDescent="0.2">
      <c r="A54" s="157">
        <v>44027</v>
      </c>
      <c r="B54" s="158">
        <f>30.7*1.1</f>
        <v>33.770000000000003</v>
      </c>
      <c r="C54" s="159" t="s">
        <v>382</v>
      </c>
      <c r="D54" s="159" t="s">
        <v>376</v>
      </c>
      <c r="E54" s="160"/>
      <c r="F54" s="1"/>
    </row>
    <row r="55" spans="1:16384" s="87" customFormat="1" ht="25.5" x14ac:dyDescent="0.2">
      <c r="A55" s="157">
        <v>44040</v>
      </c>
      <c r="B55" s="158">
        <f>'GL Transactions'!D15</f>
        <v>10</v>
      </c>
      <c r="C55" s="159" t="s">
        <v>1050</v>
      </c>
      <c r="D55" s="159" t="s">
        <v>363</v>
      </c>
      <c r="E55" s="160" t="s">
        <v>1035</v>
      </c>
      <c r="F55" s="1"/>
    </row>
    <row r="56" spans="1:16384" s="87" customFormat="1" x14ac:dyDescent="0.2">
      <c r="A56" s="157"/>
      <c r="B56" s="158"/>
      <c r="C56" s="159"/>
      <c r="D56" s="159"/>
      <c r="E56" s="160"/>
      <c r="F56" s="1"/>
    </row>
    <row r="57" spans="1:16384" s="87" customFormat="1" x14ac:dyDescent="0.2">
      <c r="A57" s="157">
        <v>44043</v>
      </c>
      <c r="B57" s="158">
        <f>'GL Transactions'!D36+'GL Transactions'!D85</f>
        <v>20.85</v>
      </c>
      <c r="C57" s="159" t="s">
        <v>379</v>
      </c>
      <c r="D57" s="159" t="s">
        <v>363</v>
      </c>
      <c r="E57" s="160"/>
      <c r="F57" s="1"/>
      <c r="G57" s="158"/>
      <c r="H57" s="159"/>
      <c r="I57" s="159"/>
      <c r="J57" s="160"/>
      <c r="K57" s="157"/>
      <c r="L57" s="158"/>
      <c r="M57" s="159"/>
      <c r="N57" s="159"/>
      <c r="O57" s="160"/>
      <c r="P57" s="157"/>
      <c r="Q57" s="158"/>
      <c r="R57" s="159"/>
      <c r="S57" s="159"/>
      <c r="T57" s="160"/>
      <c r="U57" s="157"/>
      <c r="V57" s="158"/>
      <c r="W57" s="159"/>
      <c r="X57" s="159"/>
      <c r="Y57" s="160"/>
      <c r="Z57" s="157"/>
      <c r="AA57" s="158"/>
      <c r="AB57" s="159"/>
      <c r="AC57" s="159"/>
      <c r="AD57" s="160"/>
      <c r="AE57" s="157"/>
      <c r="AF57" s="158"/>
      <c r="AG57" s="159"/>
      <c r="AH57" s="159"/>
      <c r="AI57" s="160"/>
      <c r="AJ57" s="157"/>
      <c r="AK57" s="158"/>
      <c r="AL57" s="159"/>
      <c r="AM57" s="159"/>
      <c r="AN57" s="160"/>
      <c r="AO57" s="157"/>
      <c r="AP57" s="158"/>
      <c r="AQ57" s="159"/>
      <c r="AR57" s="159"/>
      <c r="AS57" s="160"/>
      <c r="AT57" s="157"/>
      <c r="AU57" s="158"/>
      <c r="AV57" s="159"/>
      <c r="AW57" s="159"/>
      <c r="AX57" s="160"/>
      <c r="AY57" s="157"/>
      <c r="AZ57" s="158"/>
      <c r="BA57" s="159"/>
      <c r="BB57" s="159"/>
      <c r="BC57" s="160"/>
      <c r="BD57" s="157"/>
      <c r="BE57" s="158"/>
      <c r="BF57" s="159"/>
      <c r="BG57" s="159"/>
      <c r="BH57" s="160"/>
      <c r="BI57" s="157"/>
      <c r="BJ57" s="158"/>
      <c r="BK57" s="159"/>
      <c r="BL57" s="159"/>
      <c r="BM57" s="160"/>
      <c r="BN57" s="157"/>
      <c r="BO57" s="158"/>
      <c r="BP57" s="159"/>
      <c r="BQ57" s="159"/>
      <c r="BR57" s="160"/>
      <c r="BS57" s="157"/>
      <c r="BT57" s="158"/>
      <c r="BU57" s="159"/>
      <c r="BV57" s="159"/>
      <c r="BW57" s="160"/>
      <c r="BX57" s="157"/>
      <c r="BY57" s="158"/>
      <c r="BZ57" s="159"/>
      <c r="CA57" s="159"/>
      <c r="CB57" s="160"/>
      <c r="CC57" s="157"/>
      <c r="CD57" s="158"/>
      <c r="CE57" s="159"/>
      <c r="CF57" s="159"/>
      <c r="CG57" s="160"/>
      <c r="CH57" s="157"/>
      <c r="CI57" s="158"/>
      <c r="CJ57" s="159"/>
      <c r="CK57" s="159"/>
      <c r="CL57" s="160"/>
      <c r="CM57" s="157"/>
      <c r="CN57" s="158"/>
      <c r="CO57" s="159"/>
      <c r="CP57" s="159"/>
      <c r="CQ57" s="160"/>
      <c r="CR57" s="157"/>
      <c r="CS57" s="158"/>
      <c r="CT57" s="159"/>
      <c r="CU57" s="159"/>
      <c r="CV57" s="160"/>
      <c r="CW57" s="157"/>
      <c r="CX57" s="158"/>
      <c r="CY57" s="159"/>
      <c r="CZ57" s="159"/>
      <c r="DA57" s="160"/>
      <c r="DB57" s="157"/>
      <c r="DC57" s="158"/>
      <c r="DD57" s="159"/>
      <c r="DE57" s="159"/>
      <c r="DF57" s="160"/>
      <c r="DG57" s="157"/>
      <c r="DH57" s="158"/>
      <c r="DI57" s="159"/>
      <c r="DJ57" s="159"/>
      <c r="DK57" s="160"/>
      <c r="DL57" s="157"/>
      <c r="DM57" s="158"/>
      <c r="DN57" s="159"/>
      <c r="DO57" s="159"/>
      <c r="DP57" s="160"/>
      <c r="DQ57" s="157"/>
      <c r="DR57" s="158"/>
      <c r="DS57" s="159"/>
      <c r="DT57" s="159"/>
      <c r="DU57" s="160"/>
      <c r="DV57" s="157"/>
      <c r="DW57" s="158"/>
      <c r="DX57" s="159"/>
      <c r="DY57" s="159"/>
      <c r="DZ57" s="160"/>
      <c r="EA57" s="157"/>
      <c r="EB57" s="158"/>
      <c r="EC57" s="159"/>
      <c r="ED57" s="159"/>
      <c r="EE57" s="160"/>
      <c r="EF57" s="157"/>
      <c r="EG57" s="158"/>
      <c r="EH57" s="159"/>
      <c r="EI57" s="159"/>
      <c r="EJ57" s="160"/>
      <c r="EK57" s="157"/>
      <c r="EL57" s="158"/>
      <c r="EM57" s="159"/>
      <c r="EN57" s="159"/>
      <c r="EO57" s="160"/>
      <c r="EP57" s="157"/>
      <c r="EQ57" s="158"/>
      <c r="ER57" s="159"/>
      <c r="ES57" s="159"/>
      <c r="ET57" s="160"/>
      <c r="EU57" s="157"/>
      <c r="EV57" s="158"/>
      <c r="EW57" s="159"/>
      <c r="EX57" s="159"/>
      <c r="EY57" s="160"/>
      <c r="EZ57" s="157"/>
      <c r="FA57" s="158"/>
      <c r="FB57" s="159"/>
      <c r="FC57" s="159"/>
      <c r="FD57" s="160"/>
      <c r="FE57" s="157"/>
      <c r="FF57" s="158"/>
      <c r="FG57" s="159"/>
      <c r="FH57" s="159"/>
      <c r="FI57" s="160"/>
      <c r="FJ57" s="157"/>
      <c r="FK57" s="158"/>
      <c r="FL57" s="159"/>
      <c r="FM57" s="159"/>
      <c r="FN57" s="160"/>
      <c r="FO57" s="157"/>
      <c r="FP57" s="158"/>
      <c r="FQ57" s="159"/>
      <c r="FR57" s="159"/>
      <c r="FS57" s="160"/>
      <c r="FT57" s="157"/>
      <c r="FU57" s="158"/>
      <c r="FV57" s="159"/>
      <c r="FW57" s="159"/>
      <c r="FX57" s="160"/>
      <c r="FY57" s="157"/>
      <c r="FZ57" s="158"/>
      <c r="GA57" s="159"/>
      <c r="GB57" s="159"/>
      <c r="GC57" s="160"/>
      <c r="GD57" s="157"/>
      <c r="GE57" s="158"/>
      <c r="GF57" s="159"/>
      <c r="GG57" s="159"/>
      <c r="GH57" s="160"/>
      <c r="GI57" s="157"/>
      <c r="GJ57" s="158"/>
      <c r="GK57" s="159"/>
      <c r="GL57" s="159"/>
      <c r="GM57" s="160"/>
      <c r="GN57" s="157"/>
      <c r="GO57" s="158"/>
      <c r="GP57" s="159"/>
      <c r="GQ57" s="159"/>
      <c r="GR57" s="160"/>
      <c r="GS57" s="157"/>
      <c r="GT57" s="158"/>
      <c r="GU57" s="159"/>
      <c r="GV57" s="159"/>
      <c r="GW57" s="160"/>
      <c r="GX57" s="157"/>
      <c r="GY57" s="158"/>
      <c r="GZ57" s="159"/>
      <c r="HA57" s="159"/>
      <c r="HB57" s="160"/>
      <c r="HC57" s="157"/>
      <c r="HD57" s="158"/>
      <c r="HE57" s="159"/>
      <c r="HF57" s="159"/>
      <c r="HG57" s="160"/>
      <c r="HH57" s="157"/>
      <c r="HI57" s="158"/>
      <c r="HJ57" s="159"/>
      <c r="HK57" s="159"/>
      <c r="HL57" s="160"/>
      <c r="HM57" s="157"/>
      <c r="HN57" s="158"/>
      <c r="HO57" s="159"/>
      <c r="HP57" s="159"/>
      <c r="HQ57" s="160"/>
      <c r="HR57" s="157"/>
      <c r="HS57" s="158"/>
      <c r="HT57" s="159"/>
      <c r="HU57" s="159"/>
      <c r="HV57" s="160"/>
      <c r="HW57" s="157"/>
      <c r="HX57" s="158"/>
      <c r="HY57" s="159"/>
      <c r="HZ57" s="159"/>
      <c r="IA57" s="160"/>
      <c r="IB57" s="157"/>
      <c r="IC57" s="158"/>
      <c r="ID57" s="159"/>
      <c r="IE57" s="159"/>
      <c r="IF57" s="160"/>
      <c r="IG57" s="157"/>
      <c r="IH57" s="158"/>
      <c r="II57" s="159"/>
      <c r="IJ57" s="159"/>
      <c r="IK57" s="160"/>
      <c r="IL57" s="157"/>
      <c r="IM57" s="158"/>
      <c r="IN57" s="159"/>
      <c r="IO57" s="159"/>
      <c r="IP57" s="160"/>
      <c r="IQ57" s="157"/>
      <c r="IR57" s="158"/>
      <c r="IS57" s="159"/>
      <c r="IT57" s="159"/>
      <c r="IU57" s="160"/>
      <c r="IV57" s="157"/>
      <c r="IW57" s="158"/>
      <c r="IX57" s="159"/>
      <c r="IY57" s="159"/>
      <c r="IZ57" s="160"/>
      <c r="JA57" s="157"/>
      <c r="JB57" s="158"/>
      <c r="JC57" s="159"/>
      <c r="JD57" s="159"/>
      <c r="JE57" s="160"/>
      <c r="JF57" s="157"/>
      <c r="JG57" s="158"/>
      <c r="JH57" s="159"/>
      <c r="JI57" s="159"/>
      <c r="JJ57" s="160"/>
      <c r="JK57" s="157"/>
      <c r="JL57" s="158"/>
      <c r="JM57" s="159"/>
      <c r="JN57" s="159"/>
      <c r="JO57" s="160"/>
      <c r="JP57" s="157"/>
      <c r="JQ57" s="158"/>
      <c r="JR57" s="159"/>
      <c r="JS57" s="159"/>
      <c r="JT57" s="160"/>
      <c r="JU57" s="157"/>
      <c r="JV57" s="158"/>
      <c r="JW57" s="159"/>
      <c r="JX57" s="159"/>
      <c r="JY57" s="160"/>
      <c r="JZ57" s="157"/>
      <c r="KA57" s="158"/>
      <c r="KB57" s="159"/>
      <c r="KC57" s="159"/>
      <c r="KD57" s="160"/>
      <c r="KE57" s="157"/>
      <c r="KF57" s="158"/>
      <c r="KG57" s="159"/>
      <c r="KH57" s="159"/>
      <c r="KI57" s="160"/>
      <c r="KJ57" s="157"/>
      <c r="KK57" s="158"/>
      <c r="KL57" s="159"/>
      <c r="KM57" s="159"/>
      <c r="KN57" s="160"/>
      <c r="KO57" s="157"/>
      <c r="KP57" s="158"/>
      <c r="KQ57" s="159"/>
      <c r="KR57" s="159"/>
      <c r="KS57" s="160"/>
      <c r="KT57" s="157"/>
      <c r="KU57" s="158"/>
      <c r="KV57" s="159"/>
      <c r="KW57" s="159"/>
      <c r="KX57" s="160"/>
      <c r="KY57" s="157"/>
      <c r="KZ57" s="158"/>
      <c r="LA57" s="159"/>
      <c r="LB57" s="159"/>
      <c r="LC57" s="160"/>
      <c r="LD57" s="157"/>
      <c r="LE57" s="158"/>
      <c r="LF57" s="159"/>
      <c r="LG57" s="159"/>
      <c r="LH57" s="160"/>
      <c r="LI57" s="157"/>
      <c r="LJ57" s="158"/>
      <c r="LK57" s="159"/>
      <c r="LL57" s="159"/>
      <c r="LM57" s="160"/>
      <c r="LN57" s="157"/>
      <c r="LO57" s="158"/>
      <c r="LP57" s="159"/>
      <c r="LQ57" s="159"/>
      <c r="LR57" s="160"/>
      <c r="LS57" s="157"/>
      <c r="LT57" s="158"/>
      <c r="LU57" s="159"/>
      <c r="LV57" s="159"/>
      <c r="LW57" s="160"/>
      <c r="LX57" s="157"/>
      <c r="LY57" s="158"/>
      <c r="LZ57" s="159"/>
      <c r="MA57" s="159"/>
      <c r="MB57" s="160"/>
      <c r="MC57" s="157"/>
      <c r="MD57" s="158"/>
      <c r="ME57" s="159"/>
      <c r="MF57" s="159"/>
      <c r="MG57" s="160"/>
      <c r="MH57" s="157"/>
      <c r="MI57" s="158"/>
      <c r="MJ57" s="159"/>
      <c r="MK57" s="159"/>
      <c r="ML57" s="160"/>
      <c r="MM57" s="157"/>
      <c r="MN57" s="158"/>
      <c r="MO57" s="159"/>
      <c r="MP57" s="159"/>
      <c r="MQ57" s="160"/>
      <c r="MR57" s="157"/>
      <c r="MS57" s="158"/>
      <c r="MT57" s="159"/>
      <c r="MU57" s="159"/>
      <c r="MV57" s="160"/>
      <c r="MW57" s="157"/>
      <c r="MX57" s="158"/>
      <c r="MY57" s="159"/>
      <c r="MZ57" s="159"/>
      <c r="NA57" s="160"/>
      <c r="NB57" s="157"/>
      <c r="NC57" s="158"/>
      <c r="ND57" s="159"/>
      <c r="NE57" s="159"/>
      <c r="NF57" s="160"/>
      <c r="NG57" s="157"/>
      <c r="NH57" s="158"/>
      <c r="NI57" s="159"/>
      <c r="NJ57" s="159"/>
      <c r="NK57" s="160"/>
      <c r="NL57" s="157"/>
      <c r="NM57" s="158"/>
      <c r="NN57" s="159"/>
      <c r="NO57" s="159"/>
      <c r="NP57" s="160"/>
      <c r="NQ57" s="157"/>
      <c r="NR57" s="158"/>
      <c r="NS57" s="159"/>
      <c r="NT57" s="159"/>
      <c r="NU57" s="160"/>
      <c r="NV57" s="157"/>
      <c r="NW57" s="158"/>
      <c r="NX57" s="159"/>
      <c r="NY57" s="159"/>
      <c r="NZ57" s="160"/>
      <c r="OA57" s="157"/>
      <c r="OB57" s="158"/>
      <c r="OC57" s="159"/>
      <c r="OD57" s="159"/>
      <c r="OE57" s="160"/>
      <c r="OF57" s="157"/>
      <c r="OG57" s="158"/>
      <c r="OH57" s="159"/>
      <c r="OI57" s="159"/>
      <c r="OJ57" s="160"/>
      <c r="OK57" s="157"/>
      <c r="OL57" s="158"/>
      <c r="OM57" s="159"/>
      <c r="ON57" s="159"/>
      <c r="OO57" s="160"/>
      <c r="OP57" s="157"/>
      <c r="OQ57" s="158"/>
      <c r="OR57" s="159"/>
      <c r="OS57" s="159"/>
      <c r="OT57" s="160"/>
      <c r="OU57" s="157"/>
      <c r="OV57" s="158"/>
      <c r="OW57" s="159"/>
      <c r="OX57" s="159"/>
      <c r="OY57" s="160"/>
      <c r="OZ57" s="157"/>
      <c r="PA57" s="158"/>
      <c r="PB57" s="159"/>
      <c r="PC57" s="159"/>
      <c r="PD57" s="160"/>
      <c r="PE57" s="157"/>
      <c r="PF57" s="158"/>
      <c r="PG57" s="159"/>
      <c r="PH57" s="159"/>
      <c r="PI57" s="160"/>
      <c r="PJ57" s="157"/>
      <c r="PK57" s="158"/>
      <c r="PL57" s="159"/>
      <c r="PM57" s="159"/>
      <c r="PN57" s="160"/>
      <c r="PO57" s="157"/>
      <c r="PP57" s="158"/>
      <c r="PQ57" s="159"/>
      <c r="PR57" s="159"/>
      <c r="PS57" s="160"/>
      <c r="PT57" s="157"/>
      <c r="PU57" s="158"/>
      <c r="PV57" s="159"/>
      <c r="PW57" s="159"/>
      <c r="PX57" s="160"/>
      <c r="PY57" s="157"/>
      <c r="PZ57" s="158"/>
      <c r="QA57" s="159"/>
      <c r="QB57" s="159"/>
      <c r="QC57" s="160"/>
      <c r="QD57" s="157"/>
      <c r="QE57" s="158"/>
      <c r="QF57" s="159"/>
      <c r="QG57" s="159"/>
      <c r="QH57" s="160"/>
      <c r="QI57" s="157"/>
      <c r="QJ57" s="158"/>
      <c r="QK57" s="159"/>
      <c r="QL57" s="159"/>
      <c r="QM57" s="160"/>
      <c r="QN57" s="157"/>
      <c r="QO57" s="158"/>
      <c r="QP57" s="159"/>
      <c r="QQ57" s="159"/>
      <c r="QR57" s="160"/>
      <c r="QS57" s="157"/>
      <c r="QT57" s="158"/>
      <c r="QU57" s="159"/>
      <c r="QV57" s="159"/>
      <c r="QW57" s="160"/>
      <c r="QX57" s="157"/>
      <c r="QY57" s="158"/>
      <c r="QZ57" s="159"/>
      <c r="RA57" s="159"/>
      <c r="RB57" s="160"/>
      <c r="RC57" s="157"/>
      <c r="RD57" s="158"/>
      <c r="RE57" s="159"/>
      <c r="RF57" s="159"/>
      <c r="RG57" s="160"/>
      <c r="RH57" s="157"/>
      <c r="RI57" s="158"/>
      <c r="RJ57" s="159"/>
      <c r="RK57" s="159"/>
      <c r="RL57" s="160"/>
      <c r="RM57" s="157"/>
      <c r="RN57" s="158"/>
      <c r="RO57" s="159"/>
      <c r="RP57" s="159"/>
      <c r="RQ57" s="160"/>
      <c r="RR57" s="157"/>
      <c r="RS57" s="158"/>
      <c r="RT57" s="159"/>
      <c r="RU57" s="159"/>
      <c r="RV57" s="160"/>
      <c r="RW57" s="157"/>
      <c r="RX57" s="158"/>
      <c r="RY57" s="159"/>
      <c r="RZ57" s="159"/>
      <c r="SA57" s="160"/>
      <c r="SB57" s="157"/>
      <c r="SC57" s="158"/>
      <c r="SD57" s="159"/>
      <c r="SE57" s="159"/>
      <c r="SF57" s="160"/>
      <c r="SG57" s="157"/>
      <c r="SH57" s="158"/>
      <c r="SI57" s="159"/>
      <c r="SJ57" s="159"/>
      <c r="SK57" s="160"/>
      <c r="SL57" s="157"/>
      <c r="SM57" s="158"/>
      <c r="SN57" s="159"/>
      <c r="SO57" s="159"/>
      <c r="SP57" s="160"/>
      <c r="SQ57" s="157"/>
      <c r="SR57" s="158"/>
      <c r="SS57" s="159"/>
      <c r="ST57" s="159"/>
      <c r="SU57" s="160"/>
      <c r="SV57" s="157"/>
      <c r="SW57" s="158"/>
      <c r="SX57" s="159"/>
      <c r="SY57" s="159"/>
      <c r="SZ57" s="160"/>
      <c r="TA57" s="157"/>
      <c r="TB57" s="158"/>
      <c r="TC57" s="159"/>
      <c r="TD57" s="159"/>
      <c r="TE57" s="160"/>
      <c r="TF57" s="157"/>
      <c r="TG57" s="158"/>
      <c r="TH57" s="159"/>
      <c r="TI57" s="159"/>
      <c r="TJ57" s="160"/>
      <c r="TK57" s="157"/>
      <c r="TL57" s="158"/>
      <c r="TM57" s="159"/>
      <c r="TN57" s="159"/>
      <c r="TO57" s="160"/>
      <c r="TP57" s="157"/>
      <c r="TQ57" s="158"/>
      <c r="TR57" s="159"/>
      <c r="TS57" s="159"/>
      <c r="TT57" s="160"/>
      <c r="TU57" s="157"/>
      <c r="TV57" s="158"/>
      <c r="TW57" s="159"/>
      <c r="TX57" s="159"/>
      <c r="TY57" s="160"/>
      <c r="TZ57" s="157"/>
      <c r="UA57" s="158"/>
      <c r="UB57" s="159"/>
      <c r="UC57" s="159"/>
      <c r="UD57" s="160"/>
      <c r="UE57" s="157"/>
      <c r="UF57" s="158"/>
      <c r="UG57" s="159"/>
      <c r="UH57" s="159"/>
      <c r="UI57" s="160"/>
      <c r="UJ57" s="157"/>
      <c r="UK57" s="158"/>
      <c r="UL57" s="159"/>
      <c r="UM57" s="159"/>
      <c r="UN57" s="160"/>
      <c r="UO57" s="157"/>
      <c r="UP57" s="158"/>
      <c r="UQ57" s="159"/>
      <c r="UR57" s="159"/>
      <c r="US57" s="160"/>
      <c r="UT57" s="157"/>
      <c r="UU57" s="158"/>
      <c r="UV57" s="159"/>
      <c r="UW57" s="159"/>
      <c r="UX57" s="160"/>
      <c r="UY57" s="157"/>
      <c r="UZ57" s="158"/>
      <c r="VA57" s="159"/>
      <c r="VB57" s="159"/>
      <c r="VC57" s="160"/>
      <c r="VD57" s="157"/>
      <c r="VE57" s="158"/>
      <c r="VF57" s="159"/>
      <c r="VG57" s="159"/>
      <c r="VH57" s="160"/>
      <c r="VI57" s="157"/>
      <c r="VJ57" s="158"/>
      <c r="VK57" s="159"/>
      <c r="VL57" s="159"/>
      <c r="VM57" s="160"/>
      <c r="VN57" s="157"/>
      <c r="VO57" s="158"/>
      <c r="VP57" s="159"/>
      <c r="VQ57" s="159"/>
      <c r="VR57" s="160"/>
      <c r="VS57" s="157"/>
      <c r="VT57" s="158"/>
      <c r="VU57" s="159"/>
      <c r="VV57" s="159"/>
      <c r="VW57" s="160"/>
      <c r="VX57" s="157"/>
      <c r="VY57" s="158"/>
      <c r="VZ57" s="159"/>
      <c r="WA57" s="159"/>
      <c r="WB57" s="160"/>
      <c r="WC57" s="157"/>
      <c r="WD57" s="158"/>
      <c r="WE57" s="159"/>
      <c r="WF57" s="159"/>
      <c r="WG57" s="160"/>
      <c r="WH57" s="157"/>
      <c r="WI57" s="158"/>
      <c r="WJ57" s="159"/>
      <c r="WK57" s="159"/>
      <c r="WL57" s="160"/>
      <c r="WM57" s="157"/>
      <c r="WN57" s="158"/>
      <c r="WO57" s="159"/>
      <c r="WP57" s="159"/>
      <c r="WQ57" s="160"/>
      <c r="WR57" s="157"/>
      <c r="WS57" s="158"/>
      <c r="WT57" s="159"/>
      <c r="WU57" s="159"/>
      <c r="WV57" s="160"/>
      <c r="WW57" s="157"/>
      <c r="WX57" s="158"/>
      <c r="WY57" s="159"/>
      <c r="WZ57" s="159"/>
      <c r="XA57" s="160"/>
      <c r="XB57" s="157"/>
      <c r="XC57" s="158"/>
      <c r="XD57" s="159"/>
      <c r="XE57" s="159"/>
      <c r="XF57" s="160"/>
      <c r="XG57" s="157"/>
      <c r="XH57" s="158"/>
      <c r="XI57" s="159"/>
      <c r="XJ57" s="159"/>
      <c r="XK57" s="160"/>
      <c r="XL57" s="157"/>
      <c r="XM57" s="158"/>
      <c r="XN57" s="159"/>
      <c r="XO57" s="159"/>
      <c r="XP57" s="160"/>
      <c r="XQ57" s="157"/>
      <c r="XR57" s="158"/>
      <c r="XS57" s="159"/>
      <c r="XT57" s="159"/>
      <c r="XU57" s="160"/>
      <c r="XV57" s="157"/>
      <c r="XW57" s="158"/>
      <c r="XX57" s="159"/>
      <c r="XY57" s="159"/>
      <c r="XZ57" s="160"/>
      <c r="YA57" s="157"/>
      <c r="YB57" s="158"/>
      <c r="YC57" s="159"/>
      <c r="YD57" s="159"/>
      <c r="YE57" s="160"/>
      <c r="YF57" s="157"/>
      <c r="YG57" s="158"/>
      <c r="YH57" s="159"/>
      <c r="YI57" s="159"/>
      <c r="YJ57" s="160"/>
      <c r="YK57" s="157"/>
      <c r="YL57" s="158"/>
      <c r="YM57" s="159"/>
      <c r="YN57" s="159"/>
      <c r="YO57" s="160"/>
      <c r="YP57" s="157"/>
      <c r="YQ57" s="158"/>
      <c r="YR57" s="159"/>
      <c r="YS57" s="159"/>
      <c r="YT57" s="160"/>
      <c r="YU57" s="157"/>
      <c r="YV57" s="158"/>
      <c r="YW57" s="159"/>
      <c r="YX57" s="159"/>
      <c r="YY57" s="160"/>
      <c r="YZ57" s="157"/>
      <c r="ZA57" s="158"/>
      <c r="ZB57" s="159"/>
      <c r="ZC57" s="159"/>
      <c r="ZD57" s="160"/>
      <c r="ZE57" s="157"/>
      <c r="ZF57" s="158"/>
      <c r="ZG57" s="159"/>
      <c r="ZH57" s="159"/>
      <c r="ZI57" s="160"/>
      <c r="ZJ57" s="157"/>
      <c r="ZK57" s="158"/>
      <c r="ZL57" s="159"/>
      <c r="ZM57" s="159"/>
      <c r="ZN57" s="160"/>
      <c r="ZO57" s="157"/>
      <c r="ZP57" s="158"/>
      <c r="ZQ57" s="159"/>
      <c r="ZR57" s="159"/>
      <c r="ZS57" s="160"/>
      <c r="ZT57" s="157"/>
      <c r="ZU57" s="158"/>
      <c r="ZV57" s="159"/>
      <c r="ZW57" s="159"/>
      <c r="ZX57" s="160"/>
      <c r="ZY57" s="157"/>
      <c r="ZZ57" s="158"/>
      <c r="AAA57" s="159"/>
      <c r="AAB57" s="159"/>
      <c r="AAC57" s="160"/>
      <c r="AAD57" s="157"/>
      <c r="AAE57" s="158"/>
      <c r="AAF57" s="159"/>
      <c r="AAG57" s="159"/>
      <c r="AAH57" s="160"/>
      <c r="AAI57" s="157"/>
      <c r="AAJ57" s="158"/>
      <c r="AAK57" s="159"/>
      <c r="AAL57" s="159"/>
      <c r="AAM57" s="160"/>
      <c r="AAN57" s="157"/>
      <c r="AAO57" s="158"/>
      <c r="AAP57" s="159"/>
      <c r="AAQ57" s="159"/>
      <c r="AAR57" s="160"/>
      <c r="AAS57" s="157"/>
      <c r="AAT57" s="158"/>
      <c r="AAU57" s="159"/>
      <c r="AAV57" s="159"/>
      <c r="AAW57" s="160"/>
      <c r="AAX57" s="157"/>
      <c r="AAY57" s="158"/>
      <c r="AAZ57" s="159"/>
      <c r="ABA57" s="159"/>
      <c r="ABB57" s="160"/>
      <c r="ABC57" s="157"/>
      <c r="ABD57" s="158"/>
      <c r="ABE57" s="159"/>
      <c r="ABF57" s="159"/>
      <c r="ABG57" s="160"/>
      <c r="ABH57" s="157"/>
      <c r="ABI57" s="158"/>
      <c r="ABJ57" s="159"/>
      <c r="ABK57" s="159"/>
      <c r="ABL57" s="160"/>
      <c r="ABM57" s="157"/>
      <c r="ABN57" s="158"/>
      <c r="ABO57" s="159"/>
      <c r="ABP57" s="159"/>
      <c r="ABQ57" s="160"/>
      <c r="ABR57" s="157"/>
      <c r="ABS57" s="158"/>
      <c r="ABT57" s="159"/>
      <c r="ABU57" s="159"/>
      <c r="ABV57" s="160"/>
      <c r="ABW57" s="157"/>
      <c r="ABX57" s="158"/>
      <c r="ABY57" s="159"/>
      <c r="ABZ57" s="159"/>
      <c r="ACA57" s="160"/>
      <c r="ACB57" s="157"/>
      <c r="ACC57" s="158"/>
      <c r="ACD57" s="159"/>
      <c r="ACE57" s="159"/>
      <c r="ACF57" s="160"/>
      <c r="ACG57" s="157"/>
      <c r="ACH57" s="158"/>
      <c r="ACI57" s="159"/>
      <c r="ACJ57" s="159"/>
      <c r="ACK57" s="160"/>
      <c r="ACL57" s="157"/>
      <c r="ACM57" s="158"/>
      <c r="ACN57" s="159"/>
      <c r="ACO57" s="159"/>
      <c r="ACP57" s="160"/>
      <c r="ACQ57" s="157"/>
      <c r="ACR57" s="158"/>
      <c r="ACS57" s="159"/>
      <c r="ACT57" s="159"/>
      <c r="ACU57" s="160"/>
      <c r="ACV57" s="157"/>
      <c r="ACW57" s="158"/>
      <c r="ACX57" s="159"/>
      <c r="ACY57" s="159"/>
      <c r="ACZ57" s="160"/>
      <c r="ADA57" s="157"/>
      <c r="ADB57" s="158"/>
      <c r="ADC57" s="159"/>
      <c r="ADD57" s="159"/>
      <c r="ADE57" s="160"/>
      <c r="ADF57" s="157"/>
      <c r="ADG57" s="158"/>
      <c r="ADH57" s="159"/>
      <c r="ADI57" s="159"/>
      <c r="ADJ57" s="160"/>
      <c r="ADK57" s="157"/>
      <c r="ADL57" s="158"/>
      <c r="ADM57" s="159"/>
      <c r="ADN57" s="159"/>
      <c r="ADO57" s="160"/>
      <c r="ADP57" s="157"/>
      <c r="ADQ57" s="158"/>
      <c r="ADR57" s="159"/>
      <c r="ADS57" s="159"/>
      <c r="ADT57" s="160"/>
      <c r="ADU57" s="157"/>
      <c r="ADV57" s="158"/>
      <c r="ADW57" s="159"/>
      <c r="ADX57" s="159"/>
      <c r="ADY57" s="160"/>
      <c r="ADZ57" s="157"/>
      <c r="AEA57" s="158"/>
      <c r="AEB57" s="159"/>
      <c r="AEC57" s="159"/>
      <c r="AED57" s="160"/>
      <c r="AEE57" s="157"/>
      <c r="AEF57" s="158"/>
      <c r="AEG57" s="159"/>
      <c r="AEH57" s="159"/>
      <c r="AEI57" s="160"/>
      <c r="AEJ57" s="157"/>
      <c r="AEK57" s="158"/>
      <c r="AEL57" s="159"/>
      <c r="AEM57" s="159"/>
      <c r="AEN57" s="160"/>
      <c r="AEO57" s="157"/>
      <c r="AEP57" s="158"/>
      <c r="AEQ57" s="159"/>
      <c r="AER57" s="159"/>
      <c r="AES57" s="160"/>
      <c r="AET57" s="157"/>
      <c r="AEU57" s="158"/>
      <c r="AEV57" s="159"/>
      <c r="AEW57" s="159"/>
      <c r="AEX57" s="160"/>
      <c r="AEY57" s="157"/>
      <c r="AEZ57" s="158"/>
      <c r="AFA57" s="159"/>
      <c r="AFB57" s="159"/>
      <c r="AFC57" s="160"/>
      <c r="AFD57" s="157"/>
      <c r="AFE57" s="158"/>
      <c r="AFF57" s="159"/>
      <c r="AFG57" s="159"/>
      <c r="AFH57" s="160"/>
      <c r="AFI57" s="157"/>
      <c r="AFJ57" s="158"/>
      <c r="AFK57" s="159"/>
      <c r="AFL57" s="159"/>
      <c r="AFM57" s="160"/>
      <c r="AFN57" s="157"/>
      <c r="AFO57" s="158"/>
      <c r="AFP57" s="159"/>
      <c r="AFQ57" s="159"/>
      <c r="AFR57" s="160"/>
      <c r="AFS57" s="157"/>
      <c r="AFT57" s="158"/>
      <c r="AFU57" s="159"/>
      <c r="AFV57" s="159"/>
      <c r="AFW57" s="160"/>
      <c r="AFX57" s="157"/>
      <c r="AFY57" s="158"/>
      <c r="AFZ57" s="159"/>
      <c r="AGA57" s="159"/>
      <c r="AGB57" s="160"/>
      <c r="AGC57" s="157"/>
      <c r="AGD57" s="158"/>
      <c r="AGE57" s="159"/>
      <c r="AGF57" s="159"/>
      <c r="AGG57" s="160"/>
      <c r="AGH57" s="157"/>
      <c r="AGI57" s="158"/>
      <c r="AGJ57" s="159"/>
      <c r="AGK57" s="159"/>
      <c r="AGL57" s="160"/>
      <c r="AGM57" s="157"/>
      <c r="AGN57" s="158"/>
      <c r="AGO57" s="159"/>
      <c r="AGP57" s="159"/>
      <c r="AGQ57" s="160"/>
      <c r="AGR57" s="157"/>
      <c r="AGS57" s="158"/>
      <c r="AGT57" s="159"/>
      <c r="AGU57" s="159"/>
      <c r="AGV57" s="160"/>
      <c r="AGW57" s="157"/>
      <c r="AGX57" s="158"/>
      <c r="AGY57" s="159"/>
      <c r="AGZ57" s="159"/>
      <c r="AHA57" s="160"/>
      <c r="AHB57" s="157"/>
      <c r="AHC57" s="158"/>
      <c r="AHD57" s="159"/>
      <c r="AHE57" s="159"/>
      <c r="AHF57" s="160"/>
      <c r="AHG57" s="157"/>
      <c r="AHH57" s="158"/>
      <c r="AHI57" s="159"/>
      <c r="AHJ57" s="159"/>
      <c r="AHK57" s="160"/>
      <c r="AHL57" s="157"/>
      <c r="AHM57" s="158"/>
      <c r="AHN57" s="159"/>
      <c r="AHO57" s="159"/>
      <c r="AHP57" s="160"/>
      <c r="AHQ57" s="157"/>
      <c r="AHR57" s="158"/>
      <c r="AHS57" s="159"/>
      <c r="AHT57" s="159"/>
      <c r="AHU57" s="160"/>
      <c r="AHV57" s="157"/>
      <c r="AHW57" s="158"/>
      <c r="AHX57" s="159"/>
      <c r="AHY57" s="159"/>
      <c r="AHZ57" s="160"/>
      <c r="AIA57" s="157"/>
      <c r="AIB57" s="158"/>
      <c r="AIC57" s="159"/>
      <c r="AID57" s="159"/>
      <c r="AIE57" s="160"/>
      <c r="AIF57" s="157"/>
      <c r="AIG57" s="158"/>
      <c r="AIH57" s="159"/>
      <c r="AII57" s="159"/>
      <c r="AIJ57" s="160"/>
      <c r="AIK57" s="157"/>
      <c r="AIL57" s="158"/>
      <c r="AIM57" s="159"/>
      <c r="AIN57" s="159"/>
      <c r="AIO57" s="160"/>
      <c r="AIP57" s="157"/>
      <c r="AIQ57" s="158"/>
      <c r="AIR57" s="159"/>
      <c r="AIS57" s="159"/>
      <c r="AIT57" s="160"/>
      <c r="AIU57" s="157"/>
      <c r="AIV57" s="158"/>
      <c r="AIW57" s="159"/>
      <c r="AIX57" s="159"/>
      <c r="AIY57" s="160"/>
      <c r="AIZ57" s="157"/>
      <c r="AJA57" s="158"/>
      <c r="AJB57" s="159"/>
      <c r="AJC57" s="159"/>
      <c r="AJD57" s="160"/>
      <c r="AJE57" s="157"/>
      <c r="AJF57" s="158"/>
      <c r="AJG57" s="159"/>
      <c r="AJH57" s="159"/>
      <c r="AJI57" s="160"/>
      <c r="AJJ57" s="157"/>
      <c r="AJK57" s="158"/>
      <c r="AJL57" s="159"/>
      <c r="AJM57" s="159"/>
      <c r="AJN57" s="160"/>
      <c r="AJO57" s="157"/>
      <c r="AJP57" s="158"/>
      <c r="AJQ57" s="159"/>
      <c r="AJR57" s="159"/>
      <c r="AJS57" s="160"/>
      <c r="AJT57" s="157"/>
      <c r="AJU57" s="158"/>
      <c r="AJV57" s="159"/>
      <c r="AJW57" s="159"/>
      <c r="AJX57" s="160"/>
      <c r="AJY57" s="157"/>
      <c r="AJZ57" s="158"/>
      <c r="AKA57" s="159"/>
      <c r="AKB57" s="159"/>
      <c r="AKC57" s="160"/>
      <c r="AKD57" s="157"/>
      <c r="AKE57" s="158"/>
      <c r="AKF57" s="159"/>
      <c r="AKG57" s="159"/>
      <c r="AKH57" s="160"/>
      <c r="AKI57" s="157"/>
      <c r="AKJ57" s="158"/>
      <c r="AKK57" s="159"/>
      <c r="AKL57" s="159"/>
      <c r="AKM57" s="160"/>
      <c r="AKN57" s="157"/>
      <c r="AKO57" s="158"/>
      <c r="AKP57" s="159"/>
      <c r="AKQ57" s="159"/>
      <c r="AKR57" s="160"/>
      <c r="AKS57" s="157"/>
      <c r="AKT57" s="158"/>
      <c r="AKU57" s="159"/>
      <c r="AKV57" s="159"/>
      <c r="AKW57" s="160"/>
      <c r="AKX57" s="157"/>
      <c r="AKY57" s="158"/>
      <c r="AKZ57" s="159"/>
      <c r="ALA57" s="159"/>
      <c r="ALB57" s="160"/>
      <c r="ALC57" s="157"/>
      <c r="ALD57" s="158"/>
      <c r="ALE57" s="159"/>
      <c r="ALF57" s="159"/>
      <c r="ALG57" s="160"/>
      <c r="ALH57" s="157"/>
      <c r="ALI57" s="158"/>
      <c r="ALJ57" s="159"/>
      <c r="ALK57" s="159"/>
      <c r="ALL57" s="160"/>
      <c r="ALM57" s="157"/>
      <c r="ALN57" s="158"/>
      <c r="ALO57" s="159"/>
      <c r="ALP57" s="159"/>
      <c r="ALQ57" s="160"/>
      <c r="ALR57" s="157"/>
      <c r="ALS57" s="158"/>
      <c r="ALT57" s="159"/>
      <c r="ALU57" s="159"/>
      <c r="ALV57" s="160"/>
      <c r="ALW57" s="157"/>
      <c r="ALX57" s="158"/>
      <c r="ALY57" s="159"/>
      <c r="ALZ57" s="159"/>
      <c r="AMA57" s="160"/>
      <c r="AMB57" s="157"/>
      <c r="AMC57" s="158"/>
      <c r="AMD57" s="159"/>
      <c r="AME57" s="159"/>
      <c r="AMF57" s="160"/>
      <c r="AMG57" s="157"/>
      <c r="AMH57" s="158"/>
      <c r="AMI57" s="159"/>
      <c r="AMJ57" s="159"/>
      <c r="AMK57" s="160"/>
      <c r="AML57" s="157"/>
      <c r="AMM57" s="158"/>
      <c r="AMN57" s="159"/>
      <c r="AMO57" s="159"/>
      <c r="AMP57" s="160"/>
      <c r="AMQ57" s="157"/>
      <c r="AMR57" s="158"/>
      <c r="AMS57" s="159"/>
      <c r="AMT57" s="159"/>
      <c r="AMU57" s="160"/>
      <c r="AMV57" s="157"/>
      <c r="AMW57" s="158"/>
      <c r="AMX57" s="159"/>
      <c r="AMY57" s="159"/>
      <c r="AMZ57" s="160"/>
      <c r="ANA57" s="157"/>
      <c r="ANB57" s="158"/>
      <c r="ANC57" s="159"/>
      <c r="AND57" s="159"/>
      <c r="ANE57" s="160"/>
      <c r="ANF57" s="157"/>
      <c r="ANG57" s="158"/>
      <c r="ANH57" s="159"/>
      <c r="ANI57" s="159"/>
      <c r="ANJ57" s="160"/>
      <c r="ANK57" s="157"/>
      <c r="ANL57" s="158"/>
      <c r="ANM57" s="159"/>
      <c r="ANN57" s="159"/>
      <c r="ANO57" s="160"/>
      <c r="ANP57" s="157"/>
      <c r="ANQ57" s="158"/>
      <c r="ANR57" s="159"/>
      <c r="ANS57" s="159"/>
      <c r="ANT57" s="160"/>
      <c r="ANU57" s="157"/>
      <c r="ANV57" s="158"/>
      <c r="ANW57" s="159"/>
      <c r="ANX57" s="159"/>
      <c r="ANY57" s="160"/>
      <c r="ANZ57" s="157"/>
      <c r="AOA57" s="158"/>
      <c r="AOB57" s="159"/>
      <c r="AOC57" s="159"/>
      <c r="AOD57" s="160"/>
      <c r="AOE57" s="157"/>
      <c r="AOF57" s="158"/>
      <c r="AOG57" s="159"/>
      <c r="AOH57" s="159"/>
      <c r="AOI57" s="160"/>
      <c r="AOJ57" s="157"/>
      <c r="AOK57" s="158"/>
      <c r="AOL57" s="159"/>
      <c r="AOM57" s="159"/>
      <c r="AON57" s="160"/>
      <c r="AOO57" s="157"/>
      <c r="AOP57" s="158"/>
      <c r="AOQ57" s="159"/>
      <c r="AOR57" s="159"/>
      <c r="AOS57" s="160"/>
      <c r="AOT57" s="157"/>
      <c r="AOU57" s="158"/>
      <c r="AOV57" s="159"/>
      <c r="AOW57" s="159"/>
      <c r="AOX57" s="160"/>
      <c r="AOY57" s="157"/>
      <c r="AOZ57" s="158"/>
      <c r="APA57" s="159"/>
      <c r="APB57" s="159"/>
      <c r="APC57" s="160"/>
      <c r="APD57" s="157"/>
      <c r="APE57" s="158"/>
      <c r="APF57" s="159"/>
      <c r="APG57" s="159"/>
      <c r="APH57" s="160"/>
      <c r="API57" s="157"/>
      <c r="APJ57" s="158"/>
      <c r="APK57" s="159"/>
      <c r="APL57" s="159"/>
      <c r="APM57" s="160"/>
      <c r="APN57" s="157"/>
      <c r="APO57" s="158"/>
      <c r="APP57" s="159"/>
      <c r="APQ57" s="159"/>
      <c r="APR57" s="160"/>
      <c r="APS57" s="157"/>
      <c r="APT57" s="158"/>
      <c r="APU57" s="159"/>
      <c r="APV57" s="159"/>
      <c r="APW57" s="160"/>
      <c r="APX57" s="157"/>
      <c r="APY57" s="158"/>
      <c r="APZ57" s="159"/>
      <c r="AQA57" s="159"/>
      <c r="AQB57" s="160"/>
      <c r="AQC57" s="157"/>
      <c r="AQD57" s="158"/>
      <c r="AQE57" s="159"/>
      <c r="AQF57" s="159"/>
      <c r="AQG57" s="160"/>
      <c r="AQH57" s="157"/>
      <c r="AQI57" s="158"/>
      <c r="AQJ57" s="159"/>
      <c r="AQK57" s="159"/>
      <c r="AQL57" s="160"/>
      <c r="AQM57" s="157"/>
      <c r="AQN57" s="158"/>
      <c r="AQO57" s="159"/>
      <c r="AQP57" s="159"/>
      <c r="AQQ57" s="160"/>
      <c r="AQR57" s="157"/>
      <c r="AQS57" s="158"/>
      <c r="AQT57" s="159"/>
      <c r="AQU57" s="159"/>
      <c r="AQV57" s="160"/>
      <c r="AQW57" s="157"/>
      <c r="AQX57" s="158"/>
      <c r="AQY57" s="159"/>
      <c r="AQZ57" s="159"/>
      <c r="ARA57" s="160"/>
      <c r="ARB57" s="157"/>
      <c r="ARC57" s="158"/>
      <c r="ARD57" s="159"/>
      <c r="ARE57" s="159"/>
      <c r="ARF57" s="160"/>
      <c r="ARG57" s="157"/>
      <c r="ARH57" s="158"/>
      <c r="ARI57" s="159"/>
      <c r="ARJ57" s="159"/>
      <c r="ARK57" s="160"/>
      <c r="ARL57" s="157"/>
      <c r="ARM57" s="158"/>
      <c r="ARN57" s="159"/>
      <c r="ARO57" s="159"/>
      <c r="ARP57" s="160"/>
      <c r="ARQ57" s="157"/>
      <c r="ARR57" s="158"/>
      <c r="ARS57" s="159"/>
      <c r="ART57" s="159"/>
      <c r="ARU57" s="160"/>
      <c r="ARV57" s="157"/>
      <c r="ARW57" s="158"/>
      <c r="ARX57" s="159"/>
      <c r="ARY57" s="159"/>
      <c r="ARZ57" s="160"/>
      <c r="ASA57" s="157"/>
      <c r="ASB57" s="158"/>
      <c r="ASC57" s="159"/>
      <c r="ASD57" s="159"/>
      <c r="ASE57" s="160"/>
      <c r="ASF57" s="157"/>
      <c r="ASG57" s="158"/>
      <c r="ASH57" s="159"/>
      <c r="ASI57" s="159"/>
      <c r="ASJ57" s="160"/>
      <c r="ASK57" s="157"/>
      <c r="ASL57" s="158"/>
      <c r="ASM57" s="159"/>
      <c r="ASN57" s="159"/>
      <c r="ASO57" s="160"/>
      <c r="ASP57" s="157"/>
      <c r="ASQ57" s="158"/>
      <c r="ASR57" s="159"/>
      <c r="ASS57" s="159"/>
      <c r="AST57" s="160"/>
      <c r="ASU57" s="157"/>
      <c r="ASV57" s="158"/>
      <c r="ASW57" s="159"/>
      <c r="ASX57" s="159"/>
      <c r="ASY57" s="160"/>
      <c r="ASZ57" s="157"/>
      <c r="ATA57" s="158"/>
      <c r="ATB57" s="159"/>
      <c r="ATC57" s="159"/>
      <c r="ATD57" s="160"/>
      <c r="ATE57" s="157"/>
      <c r="ATF57" s="158"/>
      <c r="ATG57" s="159"/>
      <c r="ATH57" s="159"/>
      <c r="ATI57" s="160"/>
      <c r="ATJ57" s="157"/>
      <c r="ATK57" s="158"/>
      <c r="ATL57" s="159"/>
      <c r="ATM57" s="159"/>
      <c r="ATN57" s="160"/>
      <c r="ATO57" s="157"/>
      <c r="ATP57" s="158"/>
      <c r="ATQ57" s="159"/>
      <c r="ATR57" s="159"/>
      <c r="ATS57" s="160"/>
      <c r="ATT57" s="157"/>
      <c r="ATU57" s="158"/>
      <c r="ATV57" s="159"/>
      <c r="ATW57" s="159"/>
      <c r="ATX57" s="160"/>
      <c r="ATY57" s="157"/>
      <c r="ATZ57" s="158"/>
      <c r="AUA57" s="159"/>
      <c r="AUB57" s="159"/>
      <c r="AUC57" s="160"/>
      <c r="AUD57" s="157"/>
      <c r="AUE57" s="158"/>
      <c r="AUF57" s="159"/>
      <c r="AUG57" s="159"/>
      <c r="AUH57" s="160"/>
      <c r="AUI57" s="157"/>
      <c r="AUJ57" s="158"/>
      <c r="AUK57" s="159"/>
      <c r="AUL57" s="159"/>
      <c r="AUM57" s="160"/>
      <c r="AUN57" s="157"/>
      <c r="AUO57" s="158"/>
      <c r="AUP57" s="159"/>
      <c r="AUQ57" s="159"/>
      <c r="AUR57" s="160"/>
      <c r="AUS57" s="157"/>
      <c r="AUT57" s="158"/>
      <c r="AUU57" s="159"/>
      <c r="AUV57" s="159"/>
      <c r="AUW57" s="160"/>
      <c r="AUX57" s="157"/>
      <c r="AUY57" s="158"/>
      <c r="AUZ57" s="159"/>
      <c r="AVA57" s="159"/>
      <c r="AVB57" s="160"/>
      <c r="AVC57" s="157"/>
      <c r="AVD57" s="158"/>
      <c r="AVE57" s="159"/>
      <c r="AVF57" s="159"/>
      <c r="AVG57" s="160"/>
      <c r="AVH57" s="157"/>
      <c r="AVI57" s="158"/>
      <c r="AVJ57" s="159"/>
      <c r="AVK57" s="159"/>
      <c r="AVL57" s="160"/>
      <c r="AVM57" s="157"/>
      <c r="AVN57" s="158"/>
      <c r="AVO57" s="159"/>
      <c r="AVP57" s="159"/>
      <c r="AVQ57" s="160"/>
      <c r="AVR57" s="157"/>
      <c r="AVS57" s="158"/>
      <c r="AVT57" s="159"/>
      <c r="AVU57" s="159"/>
      <c r="AVV57" s="160"/>
      <c r="AVW57" s="157"/>
      <c r="AVX57" s="158"/>
      <c r="AVY57" s="159"/>
      <c r="AVZ57" s="159"/>
      <c r="AWA57" s="160"/>
      <c r="AWB57" s="157"/>
      <c r="AWC57" s="158"/>
      <c r="AWD57" s="159"/>
      <c r="AWE57" s="159"/>
      <c r="AWF57" s="160"/>
      <c r="AWG57" s="157"/>
      <c r="AWH57" s="158"/>
      <c r="AWI57" s="159"/>
      <c r="AWJ57" s="159"/>
      <c r="AWK57" s="160"/>
      <c r="AWL57" s="157"/>
      <c r="AWM57" s="158"/>
      <c r="AWN57" s="159"/>
      <c r="AWO57" s="159"/>
      <c r="AWP57" s="160"/>
      <c r="AWQ57" s="157"/>
      <c r="AWR57" s="158"/>
      <c r="AWS57" s="159"/>
      <c r="AWT57" s="159"/>
      <c r="AWU57" s="160"/>
      <c r="AWV57" s="157"/>
      <c r="AWW57" s="158"/>
      <c r="AWX57" s="159"/>
      <c r="AWY57" s="159"/>
      <c r="AWZ57" s="160"/>
      <c r="AXA57" s="157"/>
      <c r="AXB57" s="158"/>
      <c r="AXC57" s="159"/>
      <c r="AXD57" s="159"/>
      <c r="AXE57" s="160"/>
      <c r="AXF57" s="157"/>
      <c r="AXG57" s="158"/>
      <c r="AXH57" s="159"/>
      <c r="AXI57" s="159"/>
      <c r="AXJ57" s="160"/>
      <c r="AXK57" s="157"/>
      <c r="AXL57" s="158"/>
      <c r="AXM57" s="159"/>
      <c r="AXN57" s="159"/>
      <c r="AXO57" s="160"/>
      <c r="AXP57" s="157"/>
      <c r="AXQ57" s="158"/>
      <c r="AXR57" s="159"/>
      <c r="AXS57" s="159"/>
      <c r="AXT57" s="160"/>
      <c r="AXU57" s="157"/>
      <c r="AXV57" s="158"/>
      <c r="AXW57" s="159"/>
      <c r="AXX57" s="159"/>
      <c r="AXY57" s="160"/>
      <c r="AXZ57" s="157"/>
      <c r="AYA57" s="158"/>
      <c r="AYB57" s="159"/>
      <c r="AYC57" s="159"/>
      <c r="AYD57" s="160"/>
      <c r="AYE57" s="157"/>
      <c r="AYF57" s="158"/>
      <c r="AYG57" s="159"/>
      <c r="AYH57" s="159"/>
      <c r="AYI57" s="160"/>
      <c r="AYJ57" s="157"/>
      <c r="AYK57" s="158"/>
      <c r="AYL57" s="159"/>
      <c r="AYM57" s="159"/>
      <c r="AYN57" s="160"/>
      <c r="AYO57" s="157"/>
      <c r="AYP57" s="158"/>
      <c r="AYQ57" s="159"/>
      <c r="AYR57" s="159"/>
      <c r="AYS57" s="160"/>
      <c r="AYT57" s="157"/>
      <c r="AYU57" s="158"/>
      <c r="AYV57" s="159"/>
      <c r="AYW57" s="159"/>
      <c r="AYX57" s="160"/>
      <c r="AYY57" s="157"/>
      <c r="AYZ57" s="158"/>
      <c r="AZA57" s="159"/>
      <c r="AZB57" s="159"/>
      <c r="AZC57" s="160"/>
      <c r="AZD57" s="157"/>
      <c r="AZE57" s="158"/>
      <c r="AZF57" s="159"/>
      <c r="AZG57" s="159"/>
      <c r="AZH57" s="160"/>
      <c r="AZI57" s="157"/>
      <c r="AZJ57" s="158"/>
      <c r="AZK57" s="159"/>
      <c r="AZL57" s="159"/>
      <c r="AZM57" s="160"/>
      <c r="AZN57" s="157"/>
      <c r="AZO57" s="158"/>
      <c r="AZP57" s="159"/>
      <c r="AZQ57" s="159"/>
      <c r="AZR57" s="160"/>
      <c r="AZS57" s="157"/>
      <c r="AZT57" s="158"/>
      <c r="AZU57" s="159"/>
      <c r="AZV57" s="159"/>
      <c r="AZW57" s="160"/>
      <c r="AZX57" s="157"/>
      <c r="AZY57" s="158"/>
      <c r="AZZ57" s="159"/>
      <c r="BAA57" s="159"/>
      <c r="BAB57" s="160"/>
      <c r="BAC57" s="157"/>
      <c r="BAD57" s="158"/>
      <c r="BAE57" s="159"/>
      <c r="BAF57" s="159"/>
      <c r="BAG57" s="160"/>
      <c r="BAH57" s="157"/>
      <c r="BAI57" s="158"/>
      <c r="BAJ57" s="159"/>
      <c r="BAK57" s="159"/>
      <c r="BAL57" s="160"/>
      <c r="BAM57" s="157"/>
      <c r="BAN57" s="158"/>
      <c r="BAO57" s="159"/>
      <c r="BAP57" s="159"/>
      <c r="BAQ57" s="160"/>
      <c r="BAR57" s="157"/>
      <c r="BAS57" s="158"/>
      <c r="BAT57" s="159"/>
      <c r="BAU57" s="159"/>
      <c r="BAV57" s="160"/>
      <c r="BAW57" s="157"/>
      <c r="BAX57" s="158"/>
      <c r="BAY57" s="159"/>
      <c r="BAZ57" s="159"/>
      <c r="BBA57" s="160"/>
      <c r="BBB57" s="157"/>
      <c r="BBC57" s="158"/>
      <c r="BBD57" s="159"/>
      <c r="BBE57" s="159"/>
      <c r="BBF57" s="160"/>
      <c r="BBG57" s="157"/>
      <c r="BBH57" s="158"/>
      <c r="BBI57" s="159"/>
      <c r="BBJ57" s="159"/>
      <c r="BBK57" s="160"/>
      <c r="BBL57" s="157"/>
      <c r="BBM57" s="158"/>
      <c r="BBN57" s="159"/>
      <c r="BBO57" s="159"/>
      <c r="BBP57" s="160"/>
      <c r="BBQ57" s="157"/>
      <c r="BBR57" s="158"/>
      <c r="BBS57" s="159"/>
      <c r="BBT57" s="159"/>
      <c r="BBU57" s="160"/>
      <c r="BBV57" s="157"/>
      <c r="BBW57" s="158"/>
      <c r="BBX57" s="159"/>
      <c r="BBY57" s="159"/>
      <c r="BBZ57" s="160"/>
      <c r="BCA57" s="157"/>
      <c r="BCB57" s="158"/>
      <c r="BCC57" s="159"/>
      <c r="BCD57" s="159"/>
      <c r="BCE57" s="160"/>
      <c r="BCF57" s="157"/>
      <c r="BCG57" s="158"/>
      <c r="BCH57" s="159"/>
      <c r="BCI57" s="159"/>
      <c r="BCJ57" s="160"/>
      <c r="BCK57" s="157"/>
      <c r="BCL57" s="158"/>
      <c r="BCM57" s="159"/>
      <c r="BCN57" s="159"/>
      <c r="BCO57" s="160"/>
      <c r="BCP57" s="157"/>
      <c r="BCQ57" s="158"/>
      <c r="BCR57" s="159"/>
      <c r="BCS57" s="159"/>
      <c r="BCT57" s="160"/>
      <c r="BCU57" s="157"/>
      <c r="BCV57" s="158"/>
      <c r="BCW57" s="159"/>
      <c r="BCX57" s="159"/>
      <c r="BCY57" s="160"/>
      <c r="BCZ57" s="157"/>
      <c r="BDA57" s="158"/>
      <c r="BDB57" s="159"/>
      <c r="BDC57" s="159"/>
      <c r="BDD57" s="160"/>
      <c r="BDE57" s="157"/>
      <c r="BDF57" s="158"/>
      <c r="BDG57" s="159"/>
      <c r="BDH57" s="159"/>
      <c r="BDI57" s="160"/>
      <c r="BDJ57" s="157"/>
      <c r="BDK57" s="158"/>
      <c r="BDL57" s="159"/>
      <c r="BDM57" s="159"/>
      <c r="BDN57" s="160"/>
      <c r="BDO57" s="157"/>
      <c r="BDP57" s="158"/>
      <c r="BDQ57" s="159"/>
      <c r="BDR57" s="159"/>
      <c r="BDS57" s="160"/>
      <c r="BDT57" s="157"/>
      <c r="BDU57" s="158"/>
      <c r="BDV57" s="159"/>
      <c r="BDW57" s="159"/>
      <c r="BDX57" s="160"/>
      <c r="BDY57" s="157"/>
      <c r="BDZ57" s="158"/>
      <c r="BEA57" s="159"/>
      <c r="BEB57" s="159"/>
      <c r="BEC57" s="160"/>
      <c r="BED57" s="157"/>
      <c r="BEE57" s="158"/>
      <c r="BEF57" s="159"/>
      <c r="BEG57" s="159"/>
      <c r="BEH57" s="160"/>
      <c r="BEI57" s="157"/>
      <c r="BEJ57" s="158"/>
      <c r="BEK57" s="159"/>
      <c r="BEL57" s="159"/>
      <c r="BEM57" s="160"/>
      <c r="BEN57" s="157"/>
      <c r="BEO57" s="158"/>
      <c r="BEP57" s="159"/>
      <c r="BEQ57" s="159"/>
      <c r="BER57" s="160"/>
      <c r="BES57" s="157"/>
      <c r="BET57" s="158"/>
      <c r="BEU57" s="159"/>
      <c r="BEV57" s="159"/>
      <c r="BEW57" s="160"/>
      <c r="BEX57" s="157"/>
      <c r="BEY57" s="158"/>
      <c r="BEZ57" s="159"/>
      <c r="BFA57" s="159"/>
      <c r="BFB57" s="160"/>
      <c r="BFC57" s="157"/>
      <c r="BFD57" s="158"/>
      <c r="BFE57" s="159"/>
      <c r="BFF57" s="159"/>
      <c r="BFG57" s="160"/>
      <c r="BFH57" s="157"/>
      <c r="BFI57" s="158"/>
      <c r="BFJ57" s="159"/>
      <c r="BFK57" s="159"/>
      <c r="BFL57" s="160"/>
      <c r="BFM57" s="157"/>
      <c r="BFN57" s="158"/>
      <c r="BFO57" s="159"/>
      <c r="BFP57" s="159"/>
      <c r="BFQ57" s="160"/>
      <c r="BFR57" s="157"/>
      <c r="BFS57" s="158"/>
      <c r="BFT57" s="159"/>
      <c r="BFU57" s="159"/>
      <c r="BFV57" s="160"/>
      <c r="BFW57" s="157"/>
      <c r="BFX57" s="158"/>
      <c r="BFY57" s="159"/>
      <c r="BFZ57" s="159"/>
      <c r="BGA57" s="160"/>
      <c r="BGB57" s="157"/>
      <c r="BGC57" s="158"/>
      <c r="BGD57" s="159"/>
      <c r="BGE57" s="159"/>
      <c r="BGF57" s="160"/>
      <c r="BGG57" s="157"/>
      <c r="BGH57" s="158"/>
      <c r="BGI57" s="159"/>
      <c r="BGJ57" s="159"/>
      <c r="BGK57" s="160"/>
      <c r="BGL57" s="157"/>
      <c r="BGM57" s="158"/>
      <c r="BGN57" s="159"/>
      <c r="BGO57" s="159"/>
      <c r="BGP57" s="160"/>
      <c r="BGQ57" s="157"/>
      <c r="BGR57" s="158"/>
      <c r="BGS57" s="159"/>
      <c r="BGT57" s="159"/>
      <c r="BGU57" s="160"/>
      <c r="BGV57" s="157"/>
      <c r="BGW57" s="158"/>
      <c r="BGX57" s="159"/>
      <c r="BGY57" s="159"/>
      <c r="BGZ57" s="160"/>
      <c r="BHA57" s="157"/>
      <c r="BHB57" s="158"/>
      <c r="BHC57" s="159"/>
      <c r="BHD57" s="159"/>
      <c r="BHE57" s="160"/>
      <c r="BHF57" s="157"/>
      <c r="BHG57" s="158"/>
      <c r="BHH57" s="159"/>
      <c r="BHI57" s="159"/>
      <c r="BHJ57" s="160"/>
      <c r="BHK57" s="157"/>
      <c r="BHL57" s="158"/>
      <c r="BHM57" s="159"/>
      <c r="BHN57" s="159"/>
      <c r="BHO57" s="160"/>
      <c r="BHP57" s="157"/>
      <c r="BHQ57" s="158"/>
      <c r="BHR57" s="159"/>
      <c r="BHS57" s="159"/>
      <c r="BHT57" s="160"/>
      <c r="BHU57" s="157"/>
      <c r="BHV57" s="158"/>
      <c r="BHW57" s="159"/>
      <c r="BHX57" s="159"/>
      <c r="BHY57" s="160"/>
      <c r="BHZ57" s="157"/>
      <c r="BIA57" s="158"/>
      <c r="BIB57" s="159"/>
      <c r="BIC57" s="159"/>
      <c r="BID57" s="160"/>
      <c r="BIE57" s="157"/>
      <c r="BIF57" s="158"/>
      <c r="BIG57" s="159"/>
      <c r="BIH57" s="159"/>
      <c r="BII57" s="160"/>
      <c r="BIJ57" s="157"/>
      <c r="BIK57" s="158"/>
      <c r="BIL57" s="159"/>
      <c r="BIM57" s="159"/>
      <c r="BIN57" s="160"/>
      <c r="BIO57" s="157"/>
      <c r="BIP57" s="158"/>
      <c r="BIQ57" s="159"/>
      <c r="BIR57" s="159"/>
      <c r="BIS57" s="160"/>
      <c r="BIT57" s="157"/>
      <c r="BIU57" s="158"/>
      <c r="BIV57" s="159"/>
      <c r="BIW57" s="159"/>
      <c r="BIX57" s="160"/>
      <c r="BIY57" s="157"/>
      <c r="BIZ57" s="158"/>
      <c r="BJA57" s="159"/>
      <c r="BJB57" s="159"/>
      <c r="BJC57" s="160"/>
      <c r="BJD57" s="157"/>
      <c r="BJE57" s="158"/>
      <c r="BJF57" s="159"/>
      <c r="BJG57" s="159"/>
      <c r="BJH57" s="160"/>
      <c r="BJI57" s="157"/>
      <c r="BJJ57" s="158"/>
      <c r="BJK57" s="159"/>
      <c r="BJL57" s="159"/>
      <c r="BJM57" s="160"/>
      <c r="BJN57" s="157"/>
      <c r="BJO57" s="158"/>
      <c r="BJP57" s="159"/>
      <c r="BJQ57" s="159"/>
      <c r="BJR57" s="160"/>
      <c r="BJS57" s="157"/>
      <c r="BJT57" s="158"/>
      <c r="BJU57" s="159"/>
      <c r="BJV57" s="159"/>
      <c r="BJW57" s="160"/>
      <c r="BJX57" s="157"/>
      <c r="BJY57" s="158"/>
      <c r="BJZ57" s="159"/>
      <c r="BKA57" s="159"/>
      <c r="BKB57" s="160"/>
      <c r="BKC57" s="157"/>
      <c r="BKD57" s="158"/>
      <c r="BKE57" s="159"/>
      <c r="BKF57" s="159"/>
      <c r="BKG57" s="160"/>
      <c r="BKH57" s="157"/>
      <c r="BKI57" s="158"/>
      <c r="BKJ57" s="159"/>
      <c r="BKK57" s="159"/>
      <c r="BKL57" s="160"/>
      <c r="BKM57" s="157"/>
      <c r="BKN57" s="158"/>
      <c r="BKO57" s="159"/>
      <c r="BKP57" s="159"/>
      <c r="BKQ57" s="160"/>
      <c r="BKR57" s="157"/>
      <c r="BKS57" s="158"/>
      <c r="BKT57" s="159"/>
      <c r="BKU57" s="159"/>
      <c r="BKV57" s="160"/>
      <c r="BKW57" s="157"/>
      <c r="BKX57" s="158"/>
      <c r="BKY57" s="159"/>
      <c r="BKZ57" s="159"/>
      <c r="BLA57" s="160"/>
      <c r="BLB57" s="157"/>
      <c r="BLC57" s="158"/>
      <c r="BLD57" s="159"/>
      <c r="BLE57" s="159"/>
      <c r="BLF57" s="160"/>
      <c r="BLG57" s="157"/>
      <c r="BLH57" s="158"/>
      <c r="BLI57" s="159"/>
      <c r="BLJ57" s="159"/>
      <c r="BLK57" s="160"/>
      <c r="BLL57" s="157"/>
      <c r="BLM57" s="158"/>
      <c r="BLN57" s="159"/>
      <c r="BLO57" s="159"/>
      <c r="BLP57" s="160"/>
      <c r="BLQ57" s="157"/>
      <c r="BLR57" s="158"/>
      <c r="BLS57" s="159"/>
      <c r="BLT57" s="159"/>
      <c r="BLU57" s="160"/>
      <c r="BLV57" s="157"/>
      <c r="BLW57" s="158"/>
      <c r="BLX57" s="159"/>
      <c r="BLY57" s="159"/>
      <c r="BLZ57" s="160"/>
      <c r="BMA57" s="157"/>
      <c r="BMB57" s="158"/>
      <c r="BMC57" s="159"/>
      <c r="BMD57" s="159"/>
      <c r="BME57" s="160"/>
      <c r="BMF57" s="157"/>
      <c r="BMG57" s="158"/>
      <c r="BMH57" s="159"/>
      <c r="BMI57" s="159"/>
      <c r="BMJ57" s="160"/>
      <c r="BMK57" s="157"/>
      <c r="BML57" s="158"/>
      <c r="BMM57" s="159"/>
      <c r="BMN57" s="159"/>
      <c r="BMO57" s="160"/>
      <c r="BMP57" s="157"/>
      <c r="BMQ57" s="158"/>
      <c r="BMR57" s="159"/>
      <c r="BMS57" s="159"/>
      <c r="BMT57" s="160"/>
      <c r="BMU57" s="157"/>
      <c r="BMV57" s="158"/>
      <c r="BMW57" s="159"/>
      <c r="BMX57" s="159"/>
      <c r="BMY57" s="160"/>
      <c r="BMZ57" s="157"/>
      <c r="BNA57" s="158"/>
      <c r="BNB57" s="159"/>
      <c r="BNC57" s="159"/>
      <c r="BND57" s="160"/>
      <c r="BNE57" s="157"/>
      <c r="BNF57" s="158"/>
      <c r="BNG57" s="159"/>
      <c r="BNH57" s="159"/>
      <c r="BNI57" s="160"/>
      <c r="BNJ57" s="157"/>
      <c r="BNK57" s="158"/>
      <c r="BNL57" s="159"/>
      <c r="BNM57" s="159"/>
      <c r="BNN57" s="160"/>
      <c r="BNO57" s="157"/>
      <c r="BNP57" s="158"/>
      <c r="BNQ57" s="159"/>
      <c r="BNR57" s="159"/>
      <c r="BNS57" s="160"/>
      <c r="BNT57" s="157"/>
      <c r="BNU57" s="158"/>
      <c r="BNV57" s="159"/>
      <c r="BNW57" s="159"/>
      <c r="BNX57" s="160"/>
      <c r="BNY57" s="157"/>
      <c r="BNZ57" s="158"/>
      <c r="BOA57" s="159"/>
      <c r="BOB57" s="159"/>
      <c r="BOC57" s="160"/>
      <c r="BOD57" s="157"/>
      <c r="BOE57" s="158"/>
      <c r="BOF57" s="159"/>
      <c r="BOG57" s="159"/>
      <c r="BOH57" s="160"/>
      <c r="BOI57" s="157"/>
      <c r="BOJ57" s="158"/>
      <c r="BOK57" s="159"/>
      <c r="BOL57" s="159"/>
      <c r="BOM57" s="160"/>
      <c r="BON57" s="157"/>
      <c r="BOO57" s="158"/>
      <c r="BOP57" s="159"/>
      <c r="BOQ57" s="159"/>
      <c r="BOR57" s="160"/>
      <c r="BOS57" s="157"/>
      <c r="BOT57" s="158"/>
      <c r="BOU57" s="159"/>
      <c r="BOV57" s="159"/>
      <c r="BOW57" s="160"/>
      <c r="BOX57" s="157"/>
      <c r="BOY57" s="158"/>
      <c r="BOZ57" s="159"/>
      <c r="BPA57" s="159"/>
      <c r="BPB57" s="160"/>
      <c r="BPC57" s="157"/>
      <c r="BPD57" s="158"/>
      <c r="BPE57" s="159"/>
      <c r="BPF57" s="159"/>
      <c r="BPG57" s="160"/>
      <c r="BPH57" s="157"/>
      <c r="BPI57" s="158"/>
      <c r="BPJ57" s="159"/>
      <c r="BPK57" s="159"/>
      <c r="BPL57" s="160"/>
      <c r="BPM57" s="157"/>
      <c r="BPN57" s="158"/>
      <c r="BPO57" s="159"/>
      <c r="BPP57" s="159"/>
      <c r="BPQ57" s="160"/>
      <c r="BPR57" s="157"/>
      <c r="BPS57" s="158"/>
      <c r="BPT57" s="159"/>
      <c r="BPU57" s="159"/>
      <c r="BPV57" s="160"/>
      <c r="BPW57" s="157"/>
      <c r="BPX57" s="158"/>
      <c r="BPY57" s="159"/>
      <c r="BPZ57" s="159"/>
      <c r="BQA57" s="160"/>
      <c r="BQB57" s="157"/>
      <c r="BQC57" s="158"/>
      <c r="BQD57" s="159"/>
      <c r="BQE57" s="159"/>
      <c r="BQF57" s="160"/>
      <c r="BQG57" s="157"/>
      <c r="BQH57" s="158"/>
      <c r="BQI57" s="159"/>
      <c r="BQJ57" s="159"/>
      <c r="BQK57" s="160"/>
      <c r="BQL57" s="157"/>
      <c r="BQM57" s="158"/>
      <c r="BQN57" s="159"/>
      <c r="BQO57" s="159"/>
      <c r="BQP57" s="160"/>
      <c r="BQQ57" s="157"/>
      <c r="BQR57" s="158"/>
      <c r="BQS57" s="159"/>
      <c r="BQT57" s="159"/>
      <c r="BQU57" s="160"/>
      <c r="BQV57" s="157"/>
      <c r="BQW57" s="158"/>
      <c r="BQX57" s="159"/>
      <c r="BQY57" s="159"/>
      <c r="BQZ57" s="160"/>
      <c r="BRA57" s="157"/>
      <c r="BRB57" s="158"/>
      <c r="BRC57" s="159"/>
      <c r="BRD57" s="159"/>
      <c r="BRE57" s="160"/>
      <c r="BRF57" s="157"/>
      <c r="BRG57" s="158"/>
      <c r="BRH57" s="159"/>
      <c r="BRI57" s="159"/>
      <c r="BRJ57" s="160"/>
      <c r="BRK57" s="157"/>
      <c r="BRL57" s="158"/>
      <c r="BRM57" s="159"/>
      <c r="BRN57" s="159"/>
      <c r="BRO57" s="160"/>
      <c r="BRP57" s="157"/>
      <c r="BRQ57" s="158"/>
      <c r="BRR57" s="159"/>
      <c r="BRS57" s="159"/>
      <c r="BRT57" s="160"/>
      <c r="BRU57" s="157"/>
      <c r="BRV57" s="158"/>
      <c r="BRW57" s="159"/>
      <c r="BRX57" s="159"/>
      <c r="BRY57" s="160"/>
      <c r="BRZ57" s="157"/>
      <c r="BSA57" s="158"/>
      <c r="BSB57" s="159"/>
      <c r="BSC57" s="159"/>
      <c r="BSD57" s="160"/>
      <c r="BSE57" s="157"/>
      <c r="BSF57" s="158"/>
      <c r="BSG57" s="159"/>
      <c r="BSH57" s="159"/>
      <c r="BSI57" s="160"/>
      <c r="BSJ57" s="157"/>
      <c r="BSK57" s="158"/>
      <c r="BSL57" s="159"/>
      <c r="BSM57" s="159"/>
      <c r="BSN57" s="160"/>
      <c r="BSO57" s="157"/>
      <c r="BSP57" s="158"/>
      <c r="BSQ57" s="159"/>
      <c r="BSR57" s="159"/>
      <c r="BSS57" s="160"/>
      <c r="BST57" s="157"/>
      <c r="BSU57" s="158"/>
      <c r="BSV57" s="159"/>
      <c r="BSW57" s="159"/>
      <c r="BSX57" s="160"/>
      <c r="BSY57" s="157"/>
      <c r="BSZ57" s="158"/>
      <c r="BTA57" s="159"/>
      <c r="BTB57" s="159"/>
      <c r="BTC57" s="160"/>
      <c r="BTD57" s="157"/>
      <c r="BTE57" s="158"/>
      <c r="BTF57" s="159"/>
      <c r="BTG57" s="159"/>
      <c r="BTH57" s="160"/>
      <c r="BTI57" s="157"/>
      <c r="BTJ57" s="158"/>
      <c r="BTK57" s="159"/>
      <c r="BTL57" s="159"/>
      <c r="BTM57" s="160"/>
      <c r="BTN57" s="157"/>
      <c r="BTO57" s="158"/>
      <c r="BTP57" s="159"/>
      <c r="BTQ57" s="159"/>
      <c r="BTR57" s="160"/>
      <c r="BTS57" s="157"/>
      <c r="BTT57" s="158"/>
      <c r="BTU57" s="159"/>
      <c r="BTV57" s="159"/>
      <c r="BTW57" s="160"/>
      <c r="BTX57" s="157"/>
      <c r="BTY57" s="158"/>
      <c r="BTZ57" s="159"/>
      <c r="BUA57" s="159"/>
      <c r="BUB57" s="160"/>
      <c r="BUC57" s="157"/>
      <c r="BUD57" s="158"/>
      <c r="BUE57" s="159"/>
      <c r="BUF57" s="159"/>
      <c r="BUG57" s="160"/>
      <c r="BUH57" s="157"/>
      <c r="BUI57" s="158"/>
      <c r="BUJ57" s="159"/>
      <c r="BUK57" s="159"/>
      <c r="BUL57" s="160"/>
      <c r="BUM57" s="157"/>
      <c r="BUN57" s="158"/>
      <c r="BUO57" s="159"/>
      <c r="BUP57" s="159"/>
      <c r="BUQ57" s="160"/>
      <c r="BUR57" s="157"/>
      <c r="BUS57" s="158"/>
      <c r="BUT57" s="159"/>
      <c r="BUU57" s="159"/>
      <c r="BUV57" s="160"/>
      <c r="BUW57" s="157"/>
      <c r="BUX57" s="158"/>
      <c r="BUY57" s="159"/>
      <c r="BUZ57" s="159"/>
      <c r="BVA57" s="160"/>
      <c r="BVB57" s="157"/>
      <c r="BVC57" s="158"/>
      <c r="BVD57" s="159"/>
      <c r="BVE57" s="159"/>
      <c r="BVF57" s="160"/>
      <c r="BVG57" s="157"/>
      <c r="BVH57" s="158"/>
      <c r="BVI57" s="159"/>
      <c r="BVJ57" s="159"/>
      <c r="BVK57" s="160"/>
      <c r="BVL57" s="157"/>
      <c r="BVM57" s="158"/>
      <c r="BVN57" s="159"/>
      <c r="BVO57" s="159"/>
      <c r="BVP57" s="160"/>
      <c r="BVQ57" s="157"/>
      <c r="BVR57" s="158"/>
      <c r="BVS57" s="159"/>
      <c r="BVT57" s="159"/>
      <c r="BVU57" s="160"/>
      <c r="BVV57" s="157"/>
      <c r="BVW57" s="158"/>
      <c r="BVX57" s="159"/>
      <c r="BVY57" s="159"/>
      <c r="BVZ57" s="160"/>
      <c r="BWA57" s="157"/>
      <c r="BWB57" s="158"/>
      <c r="BWC57" s="159"/>
      <c r="BWD57" s="159"/>
      <c r="BWE57" s="160"/>
      <c r="BWF57" s="157"/>
      <c r="BWG57" s="158"/>
      <c r="BWH57" s="159"/>
      <c r="BWI57" s="159"/>
      <c r="BWJ57" s="160"/>
      <c r="BWK57" s="157"/>
      <c r="BWL57" s="158"/>
      <c r="BWM57" s="159"/>
      <c r="BWN57" s="159"/>
      <c r="BWO57" s="160"/>
      <c r="BWP57" s="157"/>
      <c r="BWQ57" s="158"/>
      <c r="BWR57" s="159"/>
      <c r="BWS57" s="159"/>
      <c r="BWT57" s="160"/>
      <c r="BWU57" s="157"/>
      <c r="BWV57" s="158"/>
      <c r="BWW57" s="159"/>
      <c r="BWX57" s="159"/>
      <c r="BWY57" s="160"/>
      <c r="BWZ57" s="157"/>
      <c r="BXA57" s="158"/>
      <c r="BXB57" s="159"/>
      <c r="BXC57" s="159"/>
      <c r="BXD57" s="160"/>
      <c r="BXE57" s="157"/>
      <c r="BXF57" s="158"/>
      <c r="BXG57" s="159"/>
      <c r="BXH57" s="159"/>
      <c r="BXI57" s="160"/>
      <c r="BXJ57" s="157"/>
      <c r="BXK57" s="158"/>
      <c r="BXL57" s="159"/>
      <c r="BXM57" s="159"/>
      <c r="BXN57" s="160"/>
      <c r="BXO57" s="157"/>
      <c r="BXP57" s="158"/>
      <c r="BXQ57" s="159"/>
      <c r="BXR57" s="159"/>
      <c r="BXS57" s="160"/>
      <c r="BXT57" s="157"/>
      <c r="BXU57" s="158"/>
      <c r="BXV57" s="159"/>
      <c r="BXW57" s="159"/>
      <c r="BXX57" s="160"/>
      <c r="BXY57" s="157"/>
      <c r="BXZ57" s="158"/>
      <c r="BYA57" s="159"/>
      <c r="BYB57" s="159"/>
      <c r="BYC57" s="160"/>
      <c r="BYD57" s="157"/>
      <c r="BYE57" s="158"/>
      <c r="BYF57" s="159"/>
      <c r="BYG57" s="159"/>
      <c r="BYH57" s="160"/>
      <c r="BYI57" s="157"/>
      <c r="BYJ57" s="158"/>
      <c r="BYK57" s="159"/>
      <c r="BYL57" s="159"/>
      <c r="BYM57" s="160"/>
      <c r="BYN57" s="157"/>
      <c r="BYO57" s="158"/>
      <c r="BYP57" s="159"/>
      <c r="BYQ57" s="159"/>
      <c r="BYR57" s="160"/>
      <c r="BYS57" s="157"/>
      <c r="BYT57" s="158"/>
      <c r="BYU57" s="159"/>
      <c r="BYV57" s="159"/>
      <c r="BYW57" s="160"/>
      <c r="BYX57" s="157"/>
      <c r="BYY57" s="158"/>
      <c r="BYZ57" s="159"/>
      <c r="BZA57" s="159"/>
      <c r="BZB57" s="160"/>
      <c r="BZC57" s="157"/>
      <c r="BZD57" s="158"/>
      <c r="BZE57" s="159"/>
      <c r="BZF57" s="159"/>
      <c r="BZG57" s="160"/>
      <c r="BZH57" s="157"/>
      <c r="BZI57" s="158"/>
      <c r="BZJ57" s="159"/>
      <c r="BZK57" s="159"/>
      <c r="BZL57" s="160"/>
      <c r="BZM57" s="157"/>
      <c r="BZN57" s="158"/>
      <c r="BZO57" s="159"/>
      <c r="BZP57" s="159"/>
      <c r="BZQ57" s="160"/>
      <c r="BZR57" s="157"/>
      <c r="BZS57" s="158"/>
      <c r="BZT57" s="159"/>
      <c r="BZU57" s="159"/>
      <c r="BZV57" s="160"/>
      <c r="BZW57" s="157"/>
      <c r="BZX57" s="158"/>
      <c r="BZY57" s="159"/>
      <c r="BZZ57" s="159"/>
      <c r="CAA57" s="160"/>
      <c r="CAB57" s="157"/>
      <c r="CAC57" s="158"/>
      <c r="CAD57" s="159"/>
      <c r="CAE57" s="159"/>
      <c r="CAF57" s="160"/>
      <c r="CAG57" s="157"/>
      <c r="CAH57" s="158"/>
      <c r="CAI57" s="159"/>
      <c r="CAJ57" s="159"/>
      <c r="CAK57" s="160"/>
      <c r="CAL57" s="157"/>
      <c r="CAM57" s="158"/>
      <c r="CAN57" s="159"/>
      <c r="CAO57" s="159"/>
      <c r="CAP57" s="160"/>
      <c r="CAQ57" s="157"/>
      <c r="CAR57" s="158"/>
      <c r="CAS57" s="159"/>
      <c r="CAT57" s="159"/>
      <c r="CAU57" s="160"/>
      <c r="CAV57" s="157"/>
      <c r="CAW57" s="158"/>
      <c r="CAX57" s="159"/>
      <c r="CAY57" s="159"/>
      <c r="CAZ57" s="160"/>
      <c r="CBA57" s="157"/>
      <c r="CBB57" s="158"/>
      <c r="CBC57" s="159"/>
      <c r="CBD57" s="159"/>
      <c r="CBE57" s="160"/>
      <c r="CBF57" s="157"/>
      <c r="CBG57" s="158"/>
      <c r="CBH57" s="159"/>
      <c r="CBI57" s="159"/>
      <c r="CBJ57" s="160"/>
      <c r="CBK57" s="157"/>
      <c r="CBL57" s="158"/>
      <c r="CBM57" s="159"/>
      <c r="CBN57" s="159"/>
      <c r="CBO57" s="160"/>
      <c r="CBP57" s="157"/>
      <c r="CBQ57" s="158"/>
      <c r="CBR57" s="159"/>
      <c r="CBS57" s="159"/>
      <c r="CBT57" s="160"/>
      <c r="CBU57" s="157"/>
      <c r="CBV57" s="158"/>
      <c r="CBW57" s="159"/>
      <c r="CBX57" s="159"/>
      <c r="CBY57" s="160"/>
      <c r="CBZ57" s="157"/>
      <c r="CCA57" s="158"/>
      <c r="CCB57" s="159"/>
      <c r="CCC57" s="159"/>
      <c r="CCD57" s="160"/>
      <c r="CCE57" s="157"/>
      <c r="CCF57" s="158"/>
      <c r="CCG57" s="159"/>
      <c r="CCH57" s="159"/>
      <c r="CCI57" s="160"/>
      <c r="CCJ57" s="157"/>
      <c r="CCK57" s="158"/>
      <c r="CCL57" s="159"/>
      <c r="CCM57" s="159"/>
      <c r="CCN57" s="160"/>
      <c r="CCO57" s="157"/>
      <c r="CCP57" s="158"/>
      <c r="CCQ57" s="159"/>
      <c r="CCR57" s="159"/>
      <c r="CCS57" s="160"/>
      <c r="CCT57" s="157"/>
      <c r="CCU57" s="158"/>
      <c r="CCV57" s="159"/>
      <c r="CCW57" s="159"/>
      <c r="CCX57" s="160"/>
      <c r="CCY57" s="157"/>
      <c r="CCZ57" s="158"/>
      <c r="CDA57" s="159"/>
      <c r="CDB57" s="159"/>
      <c r="CDC57" s="160"/>
      <c r="CDD57" s="157"/>
      <c r="CDE57" s="158"/>
      <c r="CDF57" s="159"/>
      <c r="CDG57" s="159"/>
      <c r="CDH57" s="160"/>
      <c r="CDI57" s="157"/>
      <c r="CDJ57" s="158"/>
      <c r="CDK57" s="159"/>
      <c r="CDL57" s="159"/>
      <c r="CDM57" s="160"/>
      <c r="CDN57" s="157"/>
      <c r="CDO57" s="158"/>
      <c r="CDP57" s="159"/>
      <c r="CDQ57" s="159"/>
      <c r="CDR57" s="160"/>
      <c r="CDS57" s="157"/>
      <c r="CDT57" s="158"/>
      <c r="CDU57" s="159"/>
      <c r="CDV57" s="159"/>
      <c r="CDW57" s="160"/>
      <c r="CDX57" s="157"/>
      <c r="CDY57" s="158"/>
      <c r="CDZ57" s="159"/>
      <c r="CEA57" s="159"/>
      <c r="CEB57" s="160"/>
      <c r="CEC57" s="157"/>
      <c r="CED57" s="158"/>
      <c r="CEE57" s="159"/>
      <c r="CEF57" s="159"/>
      <c r="CEG57" s="160"/>
      <c r="CEH57" s="157"/>
      <c r="CEI57" s="158"/>
      <c r="CEJ57" s="159"/>
      <c r="CEK57" s="159"/>
      <c r="CEL57" s="160"/>
      <c r="CEM57" s="157"/>
      <c r="CEN57" s="158"/>
      <c r="CEO57" s="159"/>
      <c r="CEP57" s="159"/>
      <c r="CEQ57" s="160"/>
      <c r="CER57" s="157"/>
      <c r="CES57" s="158"/>
      <c r="CET57" s="159"/>
      <c r="CEU57" s="159"/>
      <c r="CEV57" s="160"/>
      <c r="CEW57" s="157"/>
      <c r="CEX57" s="158"/>
      <c r="CEY57" s="159"/>
      <c r="CEZ57" s="159"/>
      <c r="CFA57" s="160"/>
      <c r="CFB57" s="157"/>
      <c r="CFC57" s="158"/>
      <c r="CFD57" s="159"/>
      <c r="CFE57" s="159"/>
      <c r="CFF57" s="160"/>
      <c r="CFG57" s="157"/>
      <c r="CFH57" s="158"/>
      <c r="CFI57" s="159"/>
      <c r="CFJ57" s="159"/>
      <c r="CFK57" s="160"/>
      <c r="CFL57" s="157"/>
      <c r="CFM57" s="158"/>
      <c r="CFN57" s="159"/>
      <c r="CFO57" s="159"/>
      <c r="CFP57" s="160"/>
      <c r="CFQ57" s="157"/>
      <c r="CFR57" s="158"/>
      <c r="CFS57" s="159"/>
      <c r="CFT57" s="159"/>
      <c r="CFU57" s="160"/>
      <c r="CFV57" s="157"/>
      <c r="CFW57" s="158"/>
      <c r="CFX57" s="159"/>
      <c r="CFY57" s="159"/>
      <c r="CFZ57" s="160"/>
      <c r="CGA57" s="157"/>
      <c r="CGB57" s="158"/>
      <c r="CGC57" s="159"/>
      <c r="CGD57" s="159"/>
      <c r="CGE57" s="160"/>
      <c r="CGF57" s="157"/>
      <c r="CGG57" s="158"/>
      <c r="CGH57" s="159"/>
      <c r="CGI57" s="159"/>
      <c r="CGJ57" s="160"/>
      <c r="CGK57" s="157"/>
      <c r="CGL57" s="158"/>
      <c r="CGM57" s="159"/>
      <c r="CGN57" s="159"/>
      <c r="CGO57" s="160"/>
      <c r="CGP57" s="157"/>
      <c r="CGQ57" s="158"/>
      <c r="CGR57" s="159"/>
      <c r="CGS57" s="159"/>
      <c r="CGT57" s="160"/>
      <c r="CGU57" s="157"/>
      <c r="CGV57" s="158"/>
      <c r="CGW57" s="159"/>
      <c r="CGX57" s="159"/>
      <c r="CGY57" s="160"/>
      <c r="CGZ57" s="157"/>
      <c r="CHA57" s="158"/>
      <c r="CHB57" s="159"/>
      <c r="CHC57" s="159"/>
      <c r="CHD57" s="160"/>
      <c r="CHE57" s="157"/>
      <c r="CHF57" s="158"/>
      <c r="CHG57" s="159"/>
      <c r="CHH57" s="159"/>
      <c r="CHI57" s="160"/>
      <c r="CHJ57" s="157"/>
      <c r="CHK57" s="158"/>
      <c r="CHL57" s="159"/>
      <c r="CHM57" s="159"/>
      <c r="CHN57" s="160"/>
      <c r="CHO57" s="157"/>
      <c r="CHP57" s="158"/>
      <c r="CHQ57" s="159"/>
      <c r="CHR57" s="159"/>
      <c r="CHS57" s="160"/>
      <c r="CHT57" s="157"/>
      <c r="CHU57" s="158"/>
      <c r="CHV57" s="159"/>
      <c r="CHW57" s="159"/>
      <c r="CHX57" s="160"/>
      <c r="CHY57" s="157"/>
      <c r="CHZ57" s="158"/>
      <c r="CIA57" s="159"/>
      <c r="CIB57" s="159"/>
      <c r="CIC57" s="160"/>
      <c r="CID57" s="157"/>
      <c r="CIE57" s="158"/>
      <c r="CIF57" s="159"/>
      <c r="CIG57" s="159"/>
      <c r="CIH57" s="160"/>
      <c r="CII57" s="157"/>
      <c r="CIJ57" s="158"/>
      <c r="CIK57" s="159"/>
      <c r="CIL57" s="159"/>
      <c r="CIM57" s="160"/>
      <c r="CIN57" s="157"/>
      <c r="CIO57" s="158"/>
      <c r="CIP57" s="159"/>
      <c r="CIQ57" s="159"/>
      <c r="CIR57" s="160"/>
      <c r="CIS57" s="157"/>
      <c r="CIT57" s="158"/>
      <c r="CIU57" s="159"/>
      <c r="CIV57" s="159"/>
      <c r="CIW57" s="160"/>
      <c r="CIX57" s="157"/>
      <c r="CIY57" s="158"/>
      <c r="CIZ57" s="159"/>
      <c r="CJA57" s="159"/>
      <c r="CJB57" s="160"/>
      <c r="CJC57" s="157"/>
      <c r="CJD57" s="158"/>
      <c r="CJE57" s="159"/>
      <c r="CJF57" s="159"/>
      <c r="CJG57" s="160"/>
      <c r="CJH57" s="157"/>
      <c r="CJI57" s="158"/>
      <c r="CJJ57" s="159"/>
      <c r="CJK57" s="159"/>
      <c r="CJL57" s="160"/>
      <c r="CJM57" s="157"/>
      <c r="CJN57" s="158"/>
      <c r="CJO57" s="159"/>
      <c r="CJP57" s="159"/>
      <c r="CJQ57" s="160"/>
      <c r="CJR57" s="157"/>
      <c r="CJS57" s="158"/>
      <c r="CJT57" s="159"/>
      <c r="CJU57" s="159"/>
      <c r="CJV57" s="160"/>
      <c r="CJW57" s="157"/>
      <c r="CJX57" s="158"/>
      <c r="CJY57" s="159"/>
      <c r="CJZ57" s="159"/>
      <c r="CKA57" s="160"/>
      <c r="CKB57" s="157"/>
      <c r="CKC57" s="158"/>
      <c r="CKD57" s="159"/>
      <c r="CKE57" s="159"/>
      <c r="CKF57" s="160"/>
      <c r="CKG57" s="157"/>
      <c r="CKH57" s="158"/>
      <c r="CKI57" s="159"/>
      <c r="CKJ57" s="159"/>
      <c r="CKK57" s="160"/>
      <c r="CKL57" s="157"/>
      <c r="CKM57" s="158"/>
      <c r="CKN57" s="159"/>
      <c r="CKO57" s="159"/>
      <c r="CKP57" s="160"/>
      <c r="CKQ57" s="157"/>
      <c r="CKR57" s="158"/>
      <c r="CKS57" s="159"/>
      <c r="CKT57" s="159"/>
      <c r="CKU57" s="160"/>
      <c r="CKV57" s="157"/>
      <c r="CKW57" s="158"/>
      <c r="CKX57" s="159"/>
      <c r="CKY57" s="159"/>
      <c r="CKZ57" s="160"/>
      <c r="CLA57" s="157"/>
      <c r="CLB57" s="158"/>
      <c r="CLC57" s="159"/>
      <c r="CLD57" s="159"/>
      <c r="CLE57" s="160"/>
      <c r="CLF57" s="157"/>
      <c r="CLG57" s="158"/>
      <c r="CLH57" s="159"/>
      <c r="CLI57" s="159"/>
      <c r="CLJ57" s="160"/>
      <c r="CLK57" s="157"/>
      <c r="CLL57" s="158"/>
      <c r="CLM57" s="159"/>
      <c r="CLN57" s="159"/>
      <c r="CLO57" s="160"/>
      <c r="CLP57" s="157"/>
      <c r="CLQ57" s="158"/>
      <c r="CLR57" s="159"/>
      <c r="CLS57" s="159"/>
      <c r="CLT57" s="160"/>
      <c r="CLU57" s="157"/>
      <c r="CLV57" s="158"/>
      <c r="CLW57" s="159"/>
      <c r="CLX57" s="159"/>
      <c r="CLY57" s="160"/>
      <c r="CLZ57" s="157"/>
      <c r="CMA57" s="158"/>
      <c r="CMB57" s="159"/>
      <c r="CMC57" s="159"/>
      <c r="CMD57" s="160"/>
      <c r="CME57" s="157"/>
      <c r="CMF57" s="158"/>
      <c r="CMG57" s="159"/>
      <c r="CMH57" s="159"/>
      <c r="CMI57" s="160"/>
      <c r="CMJ57" s="157"/>
      <c r="CMK57" s="158"/>
      <c r="CML57" s="159"/>
      <c r="CMM57" s="159"/>
      <c r="CMN57" s="160"/>
      <c r="CMO57" s="157"/>
      <c r="CMP57" s="158"/>
      <c r="CMQ57" s="159"/>
      <c r="CMR57" s="159"/>
      <c r="CMS57" s="160"/>
      <c r="CMT57" s="157"/>
      <c r="CMU57" s="158"/>
      <c r="CMV57" s="159"/>
      <c r="CMW57" s="159"/>
      <c r="CMX57" s="160"/>
      <c r="CMY57" s="157"/>
      <c r="CMZ57" s="158"/>
      <c r="CNA57" s="159"/>
      <c r="CNB57" s="159"/>
      <c r="CNC57" s="160"/>
      <c r="CND57" s="157"/>
      <c r="CNE57" s="158"/>
      <c r="CNF57" s="159"/>
      <c r="CNG57" s="159"/>
      <c r="CNH57" s="160"/>
      <c r="CNI57" s="157"/>
      <c r="CNJ57" s="158"/>
      <c r="CNK57" s="159"/>
      <c r="CNL57" s="159"/>
      <c r="CNM57" s="160"/>
      <c r="CNN57" s="157"/>
      <c r="CNO57" s="158"/>
      <c r="CNP57" s="159"/>
      <c r="CNQ57" s="159"/>
      <c r="CNR57" s="160"/>
      <c r="CNS57" s="157"/>
      <c r="CNT57" s="158"/>
      <c r="CNU57" s="159"/>
      <c r="CNV57" s="159"/>
      <c r="CNW57" s="160"/>
      <c r="CNX57" s="157"/>
      <c r="CNY57" s="158"/>
      <c r="CNZ57" s="159"/>
      <c r="COA57" s="159"/>
      <c r="COB57" s="160"/>
      <c r="COC57" s="157"/>
      <c r="COD57" s="158"/>
      <c r="COE57" s="159"/>
      <c r="COF57" s="159"/>
      <c r="COG57" s="160"/>
      <c r="COH57" s="157"/>
      <c r="COI57" s="158"/>
      <c r="COJ57" s="159"/>
      <c r="COK57" s="159"/>
      <c r="COL57" s="160"/>
      <c r="COM57" s="157"/>
      <c r="CON57" s="158"/>
      <c r="COO57" s="159"/>
      <c r="COP57" s="159"/>
      <c r="COQ57" s="160"/>
      <c r="COR57" s="157"/>
      <c r="COS57" s="158"/>
      <c r="COT57" s="159"/>
      <c r="COU57" s="159"/>
      <c r="COV57" s="160"/>
      <c r="COW57" s="157"/>
      <c r="COX57" s="158"/>
      <c r="COY57" s="159"/>
      <c r="COZ57" s="159"/>
      <c r="CPA57" s="160"/>
      <c r="CPB57" s="157"/>
      <c r="CPC57" s="158"/>
      <c r="CPD57" s="159"/>
      <c r="CPE57" s="159"/>
      <c r="CPF57" s="160"/>
      <c r="CPG57" s="157"/>
      <c r="CPH57" s="158"/>
      <c r="CPI57" s="159"/>
      <c r="CPJ57" s="159"/>
      <c r="CPK57" s="160"/>
      <c r="CPL57" s="157"/>
      <c r="CPM57" s="158"/>
      <c r="CPN57" s="159"/>
      <c r="CPO57" s="159"/>
      <c r="CPP57" s="160"/>
      <c r="CPQ57" s="157"/>
      <c r="CPR57" s="158"/>
      <c r="CPS57" s="159"/>
      <c r="CPT57" s="159"/>
      <c r="CPU57" s="160"/>
      <c r="CPV57" s="157"/>
      <c r="CPW57" s="158"/>
      <c r="CPX57" s="159"/>
      <c r="CPY57" s="159"/>
      <c r="CPZ57" s="160"/>
      <c r="CQA57" s="157"/>
      <c r="CQB57" s="158"/>
      <c r="CQC57" s="159"/>
      <c r="CQD57" s="159"/>
      <c r="CQE57" s="160"/>
      <c r="CQF57" s="157"/>
      <c r="CQG57" s="158"/>
      <c r="CQH57" s="159"/>
      <c r="CQI57" s="159"/>
      <c r="CQJ57" s="160"/>
      <c r="CQK57" s="157"/>
      <c r="CQL57" s="158"/>
      <c r="CQM57" s="159"/>
      <c r="CQN57" s="159"/>
      <c r="CQO57" s="160"/>
      <c r="CQP57" s="157"/>
      <c r="CQQ57" s="158"/>
      <c r="CQR57" s="159"/>
      <c r="CQS57" s="159"/>
      <c r="CQT57" s="160"/>
      <c r="CQU57" s="157"/>
      <c r="CQV57" s="158"/>
      <c r="CQW57" s="159"/>
      <c r="CQX57" s="159"/>
      <c r="CQY57" s="160"/>
      <c r="CQZ57" s="157"/>
      <c r="CRA57" s="158"/>
      <c r="CRB57" s="159"/>
      <c r="CRC57" s="159"/>
      <c r="CRD57" s="160"/>
      <c r="CRE57" s="157"/>
      <c r="CRF57" s="158"/>
      <c r="CRG57" s="159"/>
      <c r="CRH57" s="159"/>
      <c r="CRI57" s="160"/>
      <c r="CRJ57" s="157"/>
      <c r="CRK57" s="158"/>
      <c r="CRL57" s="159"/>
      <c r="CRM57" s="159"/>
      <c r="CRN57" s="160"/>
      <c r="CRO57" s="157"/>
      <c r="CRP57" s="158"/>
      <c r="CRQ57" s="159"/>
      <c r="CRR57" s="159"/>
      <c r="CRS57" s="160"/>
      <c r="CRT57" s="157"/>
      <c r="CRU57" s="158"/>
      <c r="CRV57" s="159"/>
      <c r="CRW57" s="159"/>
      <c r="CRX57" s="160"/>
      <c r="CRY57" s="157"/>
      <c r="CRZ57" s="158"/>
      <c r="CSA57" s="159"/>
      <c r="CSB57" s="159"/>
      <c r="CSC57" s="160"/>
      <c r="CSD57" s="157"/>
      <c r="CSE57" s="158"/>
      <c r="CSF57" s="159"/>
      <c r="CSG57" s="159"/>
      <c r="CSH57" s="160"/>
      <c r="CSI57" s="157"/>
      <c r="CSJ57" s="158"/>
      <c r="CSK57" s="159"/>
      <c r="CSL57" s="159"/>
      <c r="CSM57" s="160"/>
      <c r="CSN57" s="157"/>
      <c r="CSO57" s="158"/>
      <c r="CSP57" s="159"/>
      <c r="CSQ57" s="159"/>
      <c r="CSR57" s="160"/>
      <c r="CSS57" s="157"/>
      <c r="CST57" s="158"/>
      <c r="CSU57" s="159"/>
      <c r="CSV57" s="159"/>
      <c r="CSW57" s="160"/>
      <c r="CSX57" s="157"/>
      <c r="CSY57" s="158"/>
      <c r="CSZ57" s="159"/>
      <c r="CTA57" s="159"/>
      <c r="CTB57" s="160"/>
      <c r="CTC57" s="157"/>
      <c r="CTD57" s="158"/>
      <c r="CTE57" s="159"/>
      <c r="CTF57" s="159"/>
      <c r="CTG57" s="160"/>
      <c r="CTH57" s="157"/>
      <c r="CTI57" s="158"/>
      <c r="CTJ57" s="159"/>
      <c r="CTK57" s="159"/>
      <c r="CTL57" s="160"/>
      <c r="CTM57" s="157"/>
      <c r="CTN57" s="158"/>
      <c r="CTO57" s="159"/>
      <c r="CTP57" s="159"/>
      <c r="CTQ57" s="160"/>
      <c r="CTR57" s="157"/>
      <c r="CTS57" s="158"/>
      <c r="CTT57" s="159"/>
      <c r="CTU57" s="159"/>
      <c r="CTV57" s="160"/>
      <c r="CTW57" s="157"/>
      <c r="CTX57" s="158"/>
      <c r="CTY57" s="159"/>
      <c r="CTZ57" s="159"/>
      <c r="CUA57" s="160"/>
      <c r="CUB57" s="157"/>
      <c r="CUC57" s="158"/>
      <c r="CUD57" s="159"/>
      <c r="CUE57" s="159"/>
      <c r="CUF57" s="160"/>
      <c r="CUG57" s="157"/>
      <c r="CUH57" s="158"/>
      <c r="CUI57" s="159"/>
      <c r="CUJ57" s="159"/>
      <c r="CUK57" s="160"/>
      <c r="CUL57" s="157"/>
      <c r="CUM57" s="158"/>
      <c r="CUN57" s="159"/>
      <c r="CUO57" s="159"/>
      <c r="CUP57" s="160"/>
      <c r="CUQ57" s="157"/>
      <c r="CUR57" s="158"/>
      <c r="CUS57" s="159"/>
      <c r="CUT57" s="159"/>
      <c r="CUU57" s="160"/>
      <c r="CUV57" s="157"/>
      <c r="CUW57" s="158"/>
      <c r="CUX57" s="159"/>
      <c r="CUY57" s="159"/>
      <c r="CUZ57" s="160"/>
      <c r="CVA57" s="157"/>
      <c r="CVB57" s="158"/>
      <c r="CVC57" s="159"/>
      <c r="CVD57" s="159"/>
      <c r="CVE57" s="160"/>
      <c r="CVF57" s="157"/>
      <c r="CVG57" s="158"/>
      <c r="CVH57" s="159"/>
      <c r="CVI57" s="159"/>
      <c r="CVJ57" s="160"/>
      <c r="CVK57" s="157"/>
      <c r="CVL57" s="158"/>
      <c r="CVM57" s="159"/>
      <c r="CVN57" s="159"/>
      <c r="CVO57" s="160"/>
      <c r="CVP57" s="157"/>
      <c r="CVQ57" s="158"/>
      <c r="CVR57" s="159"/>
      <c r="CVS57" s="159"/>
      <c r="CVT57" s="160"/>
      <c r="CVU57" s="157"/>
      <c r="CVV57" s="158"/>
      <c r="CVW57" s="159"/>
      <c r="CVX57" s="159"/>
      <c r="CVY57" s="160"/>
      <c r="CVZ57" s="157"/>
      <c r="CWA57" s="158"/>
      <c r="CWB57" s="159"/>
      <c r="CWC57" s="159"/>
      <c r="CWD57" s="160"/>
      <c r="CWE57" s="157"/>
      <c r="CWF57" s="158"/>
      <c r="CWG57" s="159"/>
      <c r="CWH57" s="159"/>
      <c r="CWI57" s="160"/>
      <c r="CWJ57" s="157"/>
      <c r="CWK57" s="158"/>
      <c r="CWL57" s="159"/>
      <c r="CWM57" s="159"/>
      <c r="CWN57" s="160"/>
      <c r="CWO57" s="157"/>
      <c r="CWP57" s="158"/>
      <c r="CWQ57" s="159"/>
      <c r="CWR57" s="159"/>
      <c r="CWS57" s="160"/>
      <c r="CWT57" s="157"/>
      <c r="CWU57" s="158"/>
      <c r="CWV57" s="159"/>
      <c r="CWW57" s="159"/>
      <c r="CWX57" s="160"/>
      <c r="CWY57" s="157"/>
      <c r="CWZ57" s="158"/>
      <c r="CXA57" s="159"/>
      <c r="CXB57" s="159"/>
      <c r="CXC57" s="160"/>
      <c r="CXD57" s="157"/>
      <c r="CXE57" s="158"/>
      <c r="CXF57" s="159"/>
      <c r="CXG57" s="159"/>
      <c r="CXH57" s="160"/>
      <c r="CXI57" s="157"/>
      <c r="CXJ57" s="158"/>
      <c r="CXK57" s="159"/>
      <c r="CXL57" s="159"/>
      <c r="CXM57" s="160"/>
      <c r="CXN57" s="157"/>
      <c r="CXO57" s="158"/>
      <c r="CXP57" s="159"/>
      <c r="CXQ57" s="159"/>
      <c r="CXR57" s="160"/>
      <c r="CXS57" s="157"/>
      <c r="CXT57" s="158"/>
      <c r="CXU57" s="159"/>
      <c r="CXV57" s="159"/>
      <c r="CXW57" s="160"/>
      <c r="CXX57" s="157"/>
      <c r="CXY57" s="158"/>
      <c r="CXZ57" s="159"/>
      <c r="CYA57" s="159"/>
      <c r="CYB57" s="160"/>
      <c r="CYC57" s="157"/>
      <c r="CYD57" s="158"/>
      <c r="CYE57" s="159"/>
      <c r="CYF57" s="159"/>
      <c r="CYG57" s="160"/>
      <c r="CYH57" s="157"/>
      <c r="CYI57" s="158"/>
      <c r="CYJ57" s="159"/>
      <c r="CYK57" s="159"/>
      <c r="CYL57" s="160"/>
      <c r="CYM57" s="157"/>
      <c r="CYN57" s="158"/>
      <c r="CYO57" s="159"/>
      <c r="CYP57" s="159"/>
      <c r="CYQ57" s="160"/>
      <c r="CYR57" s="157"/>
      <c r="CYS57" s="158"/>
      <c r="CYT57" s="159"/>
      <c r="CYU57" s="159"/>
      <c r="CYV57" s="160"/>
      <c r="CYW57" s="157"/>
      <c r="CYX57" s="158"/>
      <c r="CYY57" s="159"/>
      <c r="CYZ57" s="159"/>
      <c r="CZA57" s="160"/>
      <c r="CZB57" s="157"/>
      <c r="CZC57" s="158"/>
      <c r="CZD57" s="159"/>
      <c r="CZE57" s="159"/>
      <c r="CZF57" s="160"/>
      <c r="CZG57" s="157"/>
      <c r="CZH57" s="158"/>
      <c r="CZI57" s="159"/>
      <c r="CZJ57" s="159"/>
      <c r="CZK57" s="160"/>
      <c r="CZL57" s="157"/>
      <c r="CZM57" s="158"/>
      <c r="CZN57" s="159"/>
      <c r="CZO57" s="159"/>
      <c r="CZP57" s="160"/>
      <c r="CZQ57" s="157"/>
      <c r="CZR57" s="158"/>
      <c r="CZS57" s="159"/>
      <c r="CZT57" s="159"/>
      <c r="CZU57" s="160"/>
      <c r="CZV57" s="157"/>
      <c r="CZW57" s="158"/>
      <c r="CZX57" s="159"/>
      <c r="CZY57" s="159"/>
      <c r="CZZ57" s="160"/>
      <c r="DAA57" s="157"/>
      <c r="DAB57" s="158"/>
      <c r="DAC57" s="159"/>
      <c r="DAD57" s="159"/>
      <c r="DAE57" s="160"/>
      <c r="DAF57" s="157"/>
      <c r="DAG57" s="158"/>
      <c r="DAH57" s="159"/>
      <c r="DAI57" s="159"/>
      <c r="DAJ57" s="160"/>
      <c r="DAK57" s="157"/>
      <c r="DAL57" s="158"/>
      <c r="DAM57" s="159"/>
      <c r="DAN57" s="159"/>
      <c r="DAO57" s="160"/>
      <c r="DAP57" s="157"/>
      <c r="DAQ57" s="158"/>
      <c r="DAR57" s="159"/>
      <c r="DAS57" s="159"/>
      <c r="DAT57" s="160"/>
      <c r="DAU57" s="157"/>
      <c r="DAV57" s="158"/>
      <c r="DAW57" s="159"/>
      <c r="DAX57" s="159"/>
      <c r="DAY57" s="160"/>
      <c r="DAZ57" s="157"/>
      <c r="DBA57" s="158"/>
      <c r="DBB57" s="159"/>
      <c r="DBC57" s="159"/>
      <c r="DBD57" s="160"/>
      <c r="DBE57" s="157"/>
      <c r="DBF57" s="158"/>
      <c r="DBG57" s="159"/>
      <c r="DBH57" s="159"/>
      <c r="DBI57" s="160"/>
      <c r="DBJ57" s="157"/>
      <c r="DBK57" s="158"/>
      <c r="DBL57" s="159"/>
      <c r="DBM57" s="159"/>
      <c r="DBN57" s="160"/>
      <c r="DBO57" s="157"/>
      <c r="DBP57" s="158"/>
      <c r="DBQ57" s="159"/>
      <c r="DBR57" s="159"/>
      <c r="DBS57" s="160"/>
      <c r="DBT57" s="157"/>
      <c r="DBU57" s="158"/>
      <c r="DBV57" s="159"/>
      <c r="DBW57" s="159"/>
      <c r="DBX57" s="160"/>
      <c r="DBY57" s="157"/>
      <c r="DBZ57" s="158"/>
      <c r="DCA57" s="159"/>
      <c r="DCB57" s="159"/>
      <c r="DCC57" s="160"/>
      <c r="DCD57" s="157"/>
      <c r="DCE57" s="158"/>
      <c r="DCF57" s="159"/>
      <c r="DCG57" s="159"/>
      <c r="DCH57" s="160"/>
      <c r="DCI57" s="157"/>
      <c r="DCJ57" s="158"/>
      <c r="DCK57" s="159"/>
      <c r="DCL57" s="159"/>
      <c r="DCM57" s="160"/>
      <c r="DCN57" s="157"/>
      <c r="DCO57" s="158"/>
      <c r="DCP57" s="159"/>
      <c r="DCQ57" s="159"/>
      <c r="DCR57" s="160"/>
      <c r="DCS57" s="157"/>
      <c r="DCT57" s="158"/>
      <c r="DCU57" s="159"/>
      <c r="DCV57" s="159"/>
      <c r="DCW57" s="160"/>
      <c r="DCX57" s="157"/>
      <c r="DCY57" s="158"/>
      <c r="DCZ57" s="159"/>
      <c r="DDA57" s="159"/>
      <c r="DDB57" s="160"/>
      <c r="DDC57" s="157"/>
      <c r="DDD57" s="158"/>
      <c r="DDE57" s="159"/>
      <c r="DDF57" s="159"/>
      <c r="DDG57" s="160"/>
      <c r="DDH57" s="157"/>
      <c r="DDI57" s="158"/>
      <c r="DDJ57" s="159"/>
      <c r="DDK57" s="159"/>
      <c r="DDL57" s="160"/>
      <c r="DDM57" s="157"/>
      <c r="DDN57" s="158"/>
      <c r="DDO57" s="159"/>
      <c r="DDP57" s="159"/>
      <c r="DDQ57" s="160"/>
      <c r="DDR57" s="157"/>
      <c r="DDS57" s="158"/>
      <c r="DDT57" s="159"/>
      <c r="DDU57" s="159"/>
      <c r="DDV57" s="160"/>
      <c r="DDW57" s="157"/>
      <c r="DDX57" s="158"/>
      <c r="DDY57" s="159"/>
      <c r="DDZ57" s="159"/>
      <c r="DEA57" s="160"/>
      <c r="DEB57" s="157"/>
      <c r="DEC57" s="158"/>
      <c r="DED57" s="159"/>
      <c r="DEE57" s="159"/>
      <c r="DEF57" s="160"/>
      <c r="DEG57" s="157"/>
      <c r="DEH57" s="158"/>
      <c r="DEI57" s="159"/>
      <c r="DEJ57" s="159"/>
      <c r="DEK57" s="160"/>
      <c r="DEL57" s="157"/>
      <c r="DEM57" s="158"/>
      <c r="DEN57" s="159"/>
      <c r="DEO57" s="159"/>
      <c r="DEP57" s="160"/>
      <c r="DEQ57" s="157"/>
      <c r="DER57" s="158"/>
      <c r="DES57" s="159"/>
      <c r="DET57" s="159"/>
      <c r="DEU57" s="160"/>
      <c r="DEV57" s="157"/>
      <c r="DEW57" s="158"/>
      <c r="DEX57" s="159"/>
      <c r="DEY57" s="159"/>
      <c r="DEZ57" s="160"/>
      <c r="DFA57" s="157"/>
      <c r="DFB57" s="158"/>
      <c r="DFC57" s="159"/>
      <c r="DFD57" s="159"/>
      <c r="DFE57" s="160"/>
      <c r="DFF57" s="157"/>
      <c r="DFG57" s="158"/>
      <c r="DFH57" s="159"/>
      <c r="DFI57" s="159"/>
      <c r="DFJ57" s="160"/>
      <c r="DFK57" s="157"/>
      <c r="DFL57" s="158"/>
      <c r="DFM57" s="159"/>
      <c r="DFN57" s="159"/>
      <c r="DFO57" s="160"/>
      <c r="DFP57" s="157"/>
      <c r="DFQ57" s="158"/>
      <c r="DFR57" s="159"/>
      <c r="DFS57" s="159"/>
      <c r="DFT57" s="160"/>
      <c r="DFU57" s="157"/>
      <c r="DFV57" s="158"/>
      <c r="DFW57" s="159"/>
      <c r="DFX57" s="159"/>
      <c r="DFY57" s="160"/>
      <c r="DFZ57" s="157"/>
      <c r="DGA57" s="158"/>
      <c r="DGB57" s="159"/>
      <c r="DGC57" s="159"/>
      <c r="DGD57" s="160"/>
      <c r="DGE57" s="157"/>
      <c r="DGF57" s="158"/>
      <c r="DGG57" s="159"/>
      <c r="DGH57" s="159"/>
      <c r="DGI57" s="160"/>
      <c r="DGJ57" s="157"/>
      <c r="DGK57" s="158"/>
      <c r="DGL57" s="159"/>
      <c r="DGM57" s="159"/>
      <c r="DGN57" s="160"/>
      <c r="DGO57" s="157"/>
      <c r="DGP57" s="158"/>
      <c r="DGQ57" s="159"/>
      <c r="DGR57" s="159"/>
      <c r="DGS57" s="160"/>
      <c r="DGT57" s="157"/>
      <c r="DGU57" s="158"/>
      <c r="DGV57" s="159"/>
      <c r="DGW57" s="159"/>
      <c r="DGX57" s="160"/>
      <c r="DGY57" s="157"/>
      <c r="DGZ57" s="158"/>
      <c r="DHA57" s="159"/>
      <c r="DHB57" s="159"/>
      <c r="DHC57" s="160"/>
      <c r="DHD57" s="157"/>
      <c r="DHE57" s="158"/>
      <c r="DHF57" s="159"/>
      <c r="DHG57" s="159"/>
      <c r="DHH57" s="160"/>
      <c r="DHI57" s="157"/>
      <c r="DHJ57" s="158"/>
      <c r="DHK57" s="159"/>
      <c r="DHL57" s="159"/>
      <c r="DHM57" s="160"/>
      <c r="DHN57" s="157"/>
      <c r="DHO57" s="158"/>
      <c r="DHP57" s="159"/>
      <c r="DHQ57" s="159"/>
      <c r="DHR57" s="160"/>
      <c r="DHS57" s="157"/>
      <c r="DHT57" s="158"/>
      <c r="DHU57" s="159"/>
      <c r="DHV57" s="159"/>
      <c r="DHW57" s="160"/>
      <c r="DHX57" s="157"/>
      <c r="DHY57" s="158"/>
      <c r="DHZ57" s="159"/>
      <c r="DIA57" s="159"/>
      <c r="DIB57" s="160"/>
      <c r="DIC57" s="157"/>
      <c r="DID57" s="158"/>
      <c r="DIE57" s="159"/>
      <c r="DIF57" s="159"/>
      <c r="DIG57" s="160"/>
      <c r="DIH57" s="157"/>
      <c r="DII57" s="158"/>
      <c r="DIJ57" s="159"/>
      <c r="DIK57" s="159"/>
      <c r="DIL57" s="160"/>
      <c r="DIM57" s="157"/>
      <c r="DIN57" s="158"/>
      <c r="DIO57" s="159"/>
      <c r="DIP57" s="159"/>
      <c r="DIQ57" s="160"/>
      <c r="DIR57" s="157"/>
      <c r="DIS57" s="158"/>
      <c r="DIT57" s="159"/>
      <c r="DIU57" s="159"/>
      <c r="DIV57" s="160"/>
      <c r="DIW57" s="157"/>
      <c r="DIX57" s="158"/>
      <c r="DIY57" s="159"/>
      <c r="DIZ57" s="159"/>
      <c r="DJA57" s="160"/>
      <c r="DJB57" s="157"/>
      <c r="DJC57" s="158"/>
      <c r="DJD57" s="159"/>
      <c r="DJE57" s="159"/>
      <c r="DJF57" s="160"/>
      <c r="DJG57" s="157"/>
      <c r="DJH57" s="158"/>
      <c r="DJI57" s="159"/>
      <c r="DJJ57" s="159"/>
      <c r="DJK57" s="160"/>
      <c r="DJL57" s="157"/>
      <c r="DJM57" s="158"/>
      <c r="DJN57" s="159"/>
      <c r="DJO57" s="159"/>
      <c r="DJP57" s="160"/>
      <c r="DJQ57" s="157"/>
      <c r="DJR57" s="158"/>
      <c r="DJS57" s="159"/>
      <c r="DJT57" s="159"/>
      <c r="DJU57" s="160"/>
      <c r="DJV57" s="157"/>
      <c r="DJW57" s="158"/>
      <c r="DJX57" s="159"/>
      <c r="DJY57" s="159"/>
      <c r="DJZ57" s="160"/>
      <c r="DKA57" s="157"/>
      <c r="DKB57" s="158"/>
      <c r="DKC57" s="159"/>
      <c r="DKD57" s="159"/>
      <c r="DKE57" s="160"/>
      <c r="DKF57" s="157"/>
      <c r="DKG57" s="158"/>
      <c r="DKH57" s="159"/>
      <c r="DKI57" s="159"/>
      <c r="DKJ57" s="160"/>
      <c r="DKK57" s="157"/>
      <c r="DKL57" s="158"/>
      <c r="DKM57" s="159"/>
      <c r="DKN57" s="159"/>
      <c r="DKO57" s="160"/>
      <c r="DKP57" s="157"/>
      <c r="DKQ57" s="158"/>
      <c r="DKR57" s="159"/>
      <c r="DKS57" s="159"/>
      <c r="DKT57" s="160"/>
      <c r="DKU57" s="157"/>
      <c r="DKV57" s="158"/>
      <c r="DKW57" s="159"/>
      <c r="DKX57" s="159"/>
      <c r="DKY57" s="160"/>
      <c r="DKZ57" s="157"/>
      <c r="DLA57" s="158"/>
      <c r="DLB57" s="159"/>
      <c r="DLC57" s="159"/>
      <c r="DLD57" s="160"/>
      <c r="DLE57" s="157"/>
      <c r="DLF57" s="158"/>
      <c r="DLG57" s="159"/>
      <c r="DLH57" s="159"/>
      <c r="DLI57" s="160"/>
      <c r="DLJ57" s="157"/>
      <c r="DLK57" s="158"/>
      <c r="DLL57" s="159"/>
      <c r="DLM57" s="159"/>
      <c r="DLN57" s="160"/>
      <c r="DLO57" s="157"/>
      <c r="DLP57" s="158"/>
      <c r="DLQ57" s="159"/>
      <c r="DLR57" s="159"/>
      <c r="DLS57" s="160"/>
      <c r="DLT57" s="157"/>
      <c r="DLU57" s="158"/>
      <c r="DLV57" s="159"/>
      <c r="DLW57" s="159"/>
      <c r="DLX57" s="160"/>
      <c r="DLY57" s="157"/>
      <c r="DLZ57" s="158"/>
      <c r="DMA57" s="159"/>
      <c r="DMB57" s="159"/>
      <c r="DMC57" s="160"/>
      <c r="DMD57" s="157"/>
      <c r="DME57" s="158"/>
      <c r="DMF57" s="159"/>
      <c r="DMG57" s="159"/>
      <c r="DMH57" s="160"/>
      <c r="DMI57" s="157"/>
      <c r="DMJ57" s="158"/>
      <c r="DMK57" s="159"/>
      <c r="DML57" s="159"/>
      <c r="DMM57" s="160"/>
      <c r="DMN57" s="157"/>
      <c r="DMO57" s="158"/>
      <c r="DMP57" s="159"/>
      <c r="DMQ57" s="159"/>
      <c r="DMR57" s="160"/>
      <c r="DMS57" s="157"/>
      <c r="DMT57" s="158"/>
      <c r="DMU57" s="159"/>
      <c r="DMV57" s="159"/>
      <c r="DMW57" s="160"/>
      <c r="DMX57" s="157"/>
      <c r="DMY57" s="158"/>
      <c r="DMZ57" s="159"/>
      <c r="DNA57" s="159"/>
      <c r="DNB57" s="160"/>
      <c r="DNC57" s="157"/>
      <c r="DND57" s="158"/>
      <c r="DNE57" s="159"/>
      <c r="DNF57" s="159"/>
      <c r="DNG57" s="160"/>
      <c r="DNH57" s="157"/>
      <c r="DNI57" s="158"/>
      <c r="DNJ57" s="159"/>
      <c r="DNK57" s="159"/>
      <c r="DNL57" s="160"/>
      <c r="DNM57" s="157"/>
      <c r="DNN57" s="158"/>
      <c r="DNO57" s="159"/>
      <c r="DNP57" s="159"/>
      <c r="DNQ57" s="160"/>
      <c r="DNR57" s="157"/>
      <c r="DNS57" s="158"/>
      <c r="DNT57" s="159"/>
      <c r="DNU57" s="159"/>
      <c r="DNV57" s="160"/>
      <c r="DNW57" s="157"/>
      <c r="DNX57" s="158"/>
      <c r="DNY57" s="159"/>
      <c r="DNZ57" s="159"/>
      <c r="DOA57" s="160"/>
      <c r="DOB57" s="157"/>
      <c r="DOC57" s="158"/>
      <c r="DOD57" s="159"/>
      <c r="DOE57" s="159"/>
      <c r="DOF57" s="160"/>
      <c r="DOG57" s="157"/>
      <c r="DOH57" s="158"/>
      <c r="DOI57" s="159"/>
      <c r="DOJ57" s="159"/>
      <c r="DOK57" s="160"/>
      <c r="DOL57" s="157"/>
      <c r="DOM57" s="158"/>
      <c r="DON57" s="159"/>
      <c r="DOO57" s="159"/>
      <c r="DOP57" s="160"/>
      <c r="DOQ57" s="157"/>
      <c r="DOR57" s="158"/>
      <c r="DOS57" s="159"/>
      <c r="DOT57" s="159"/>
      <c r="DOU57" s="160"/>
      <c r="DOV57" s="157"/>
      <c r="DOW57" s="158"/>
      <c r="DOX57" s="159"/>
      <c r="DOY57" s="159"/>
      <c r="DOZ57" s="160"/>
      <c r="DPA57" s="157"/>
      <c r="DPB57" s="158"/>
      <c r="DPC57" s="159"/>
      <c r="DPD57" s="159"/>
      <c r="DPE57" s="160"/>
      <c r="DPF57" s="157"/>
      <c r="DPG57" s="158"/>
      <c r="DPH57" s="159"/>
      <c r="DPI57" s="159"/>
      <c r="DPJ57" s="160"/>
      <c r="DPK57" s="157"/>
      <c r="DPL57" s="158"/>
      <c r="DPM57" s="159"/>
      <c r="DPN57" s="159"/>
      <c r="DPO57" s="160"/>
      <c r="DPP57" s="157"/>
      <c r="DPQ57" s="158"/>
      <c r="DPR57" s="159"/>
      <c r="DPS57" s="159"/>
      <c r="DPT57" s="160"/>
      <c r="DPU57" s="157"/>
      <c r="DPV57" s="158"/>
      <c r="DPW57" s="159"/>
      <c r="DPX57" s="159"/>
      <c r="DPY57" s="160"/>
      <c r="DPZ57" s="157"/>
      <c r="DQA57" s="158"/>
      <c r="DQB57" s="159"/>
      <c r="DQC57" s="159"/>
      <c r="DQD57" s="160"/>
      <c r="DQE57" s="157"/>
      <c r="DQF57" s="158"/>
      <c r="DQG57" s="159"/>
      <c r="DQH57" s="159"/>
      <c r="DQI57" s="160"/>
      <c r="DQJ57" s="157"/>
      <c r="DQK57" s="158"/>
      <c r="DQL57" s="159"/>
      <c r="DQM57" s="159"/>
      <c r="DQN57" s="160"/>
      <c r="DQO57" s="157"/>
      <c r="DQP57" s="158"/>
      <c r="DQQ57" s="159"/>
      <c r="DQR57" s="159"/>
      <c r="DQS57" s="160"/>
      <c r="DQT57" s="157"/>
      <c r="DQU57" s="158"/>
      <c r="DQV57" s="159"/>
      <c r="DQW57" s="159"/>
      <c r="DQX57" s="160"/>
      <c r="DQY57" s="157"/>
      <c r="DQZ57" s="158"/>
      <c r="DRA57" s="159"/>
      <c r="DRB57" s="159"/>
      <c r="DRC57" s="160"/>
      <c r="DRD57" s="157"/>
      <c r="DRE57" s="158"/>
      <c r="DRF57" s="159"/>
      <c r="DRG57" s="159"/>
      <c r="DRH57" s="160"/>
      <c r="DRI57" s="157"/>
      <c r="DRJ57" s="158"/>
      <c r="DRK57" s="159"/>
      <c r="DRL57" s="159"/>
      <c r="DRM57" s="160"/>
      <c r="DRN57" s="157"/>
      <c r="DRO57" s="158"/>
      <c r="DRP57" s="159"/>
      <c r="DRQ57" s="159"/>
      <c r="DRR57" s="160"/>
      <c r="DRS57" s="157"/>
      <c r="DRT57" s="158"/>
      <c r="DRU57" s="159"/>
      <c r="DRV57" s="159"/>
      <c r="DRW57" s="160"/>
      <c r="DRX57" s="157"/>
      <c r="DRY57" s="158"/>
      <c r="DRZ57" s="159"/>
      <c r="DSA57" s="159"/>
      <c r="DSB57" s="160"/>
      <c r="DSC57" s="157"/>
      <c r="DSD57" s="158"/>
      <c r="DSE57" s="159"/>
      <c r="DSF57" s="159"/>
      <c r="DSG57" s="160"/>
      <c r="DSH57" s="157"/>
      <c r="DSI57" s="158"/>
      <c r="DSJ57" s="159"/>
      <c r="DSK57" s="159"/>
      <c r="DSL57" s="160"/>
      <c r="DSM57" s="157"/>
      <c r="DSN57" s="158"/>
      <c r="DSO57" s="159"/>
      <c r="DSP57" s="159"/>
      <c r="DSQ57" s="160"/>
      <c r="DSR57" s="157"/>
      <c r="DSS57" s="158"/>
      <c r="DST57" s="159"/>
      <c r="DSU57" s="159"/>
      <c r="DSV57" s="160"/>
      <c r="DSW57" s="157"/>
      <c r="DSX57" s="158"/>
      <c r="DSY57" s="159"/>
      <c r="DSZ57" s="159"/>
      <c r="DTA57" s="160"/>
      <c r="DTB57" s="157"/>
      <c r="DTC57" s="158"/>
      <c r="DTD57" s="159"/>
      <c r="DTE57" s="159"/>
      <c r="DTF57" s="160"/>
      <c r="DTG57" s="157"/>
      <c r="DTH57" s="158"/>
      <c r="DTI57" s="159"/>
      <c r="DTJ57" s="159"/>
      <c r="DTK57" s="160"/>
      <c r="DTL57" s="157"/>
      <c r="DTM57" s="158"/>
      <c r="DTN57" s="159"/>
      <c r="DTO57" s="159"/>
      <c r="DTP57" s="160"/>
      <c r="DTQ57" s="157"/>
      <c r="DTR57" s="158"/>
      <c r="DTS57" s="159"/>
      <c r="DTT57" s="159"/>
      <c r="DTU57" s="160"/>
      <c r="DTV57" s="157"/>
      <c r="DTW57" s="158"/>
      <c r="DTX57" s="159"/>
      <c r="DTY57" s="159"/>
      <c r="DTZ57" s="160"/>
      <c r="DUA57" s="157"/>
      <c r="DUB57" s="158"/>
      <c r="DUC57" s="159"/>
      <c r="DUD57" s="159"/>
      <c r="DUE57" s="160"/>
      <c r="DUF57" s="157"/>
      <c r="DUG57" s="158"/>
      <c r="DUH57" s="159"/>
      <c r="DUI57" s="159"/>
      <c r="DUJ57" s="160"/>
      <c r="DUK57" s="157"/>
      <c r="DUL57" s="158"/>
      <c r="DUM57" s="159"/>
      <c r="DUN57" s="159"/>
      <c r="DUO57" s="160"/>
      <c r="DUP57" s="157"/>
      <c r="DUQ57" s="158"/>
      <c r="DUR57" s="159"/>
      <c r="DUS57" s="159"/>
      <c r="DUT57" s="160"/>
      <c r="DUU57" s="157"/>
      <c r="DUV57" s="158"/>
      <c r="DUW57" s="159"/>
      <c r="DUX57" s="159"/>
      <c r="DUY57" s="160"/>
      <c r="DUZ57" s="157"/>
      <c r="DVA57" s="158"/>
      <c r="DVB57" s="159"/>
      <c r="DVC57" s="159"/>
      <c r="DVD57" s="160"/>
      <c r="DVE57" s="157"/>
      <c r="DVF57" s="158"/>
      <c r="DVG57" s="159"/>
      <c r="DVH57" s="159"/>
      <c r="DVI57" s="160"/>
      <c r="DVJ57" s="157"/>
      <c r="DVK57" s="158"/>
      <c r="DVL57" s="159"/>
      <c r="DVM57" s="159"/>
      <c r="DVN57" s="160"/>
      <c r="DVO57" s="157"/>
      <c r="DVP57" s="158"/>
      <c r="DVQ57" s="159"/>
      <c r="DVR57" s="159"/>
      <c r="DVS57" s="160"/>
      <c r="DVT57" s="157"/>
      <c r="DVU57" s="158"/>
      <c r="DVV57" s="159"/>
      <c r="DVW57" s="159"/>
      <c r="DVX57" s="160"/>
      <c r="DVY57" s="157"/>
      <c r="DVZ57" s="158"/>
      <c r="DWA57" s="159"/>
      <c r="DWB57" s="159"/>
      <c r="DWC57" s="160"/>
      <c r="DWD57" s="157"/>
      <c r="DWE57" s="158"/>
      <c r="DWF57" s="159"/>
      <c r="DWG57" s="159"/>
      <c r="DWH57" s="160"/>
      <c r="DWI57" s="157"/>
      <c r="DWJ57" s="158"/>
      <c r="DWK57" s="159"/>
      <c r="DWL57" s="159"/>
      <c r="DWM57" s="160"/>
      <c r="DWN57" s="157"/>
      <c r="DWO57" s="158"/>
      <c r="DWP57" s="159"/>
      <c r="DWQ57" s="159"/>
      <c r="DWR57" s="160"/>
      <c r="DWS57" s="157"/>
      <c r="DWT57" s="158"/>
      <c r="DWU57" s="159"/>
      <c r="DWV57" s="159"/>
      <c r="DWW57" s="160"/>
      <c r="DWX57" s="157"/>
      <c r="DWY57" s="158"/>
      <c r="DWZ57" s="159"/>
      <c r="DXA57" s="159"/>
      <c r="DXB57" s="160"/>
      <c r="DXC57" s="157"/>
      <c r="DXD57" s="158"/>
      <c r="DXE57" s="159"/>
      <c r="DXF57" s="159"/>
      <c r="DXG57" s="160"/>
      <c r="DXH57" s="157"/>
      <c r="DXI57" s="158"/>
      <c r="DXJ57" s="159"/>
      <c r="DXK57" s="159"/>
      <c r="DXL57" s="160"/>
      <c r="DXM57" s="157"/>
      <c r="DXN57" s="158"/>
      <c r="DXO57" s="159"/>
      <c r="DXP57" s="159"/>
      <c r="DXQ57" s="160"/>
      <c r="DXR57" s="157"/>
      <c r="DXS57" s="158"/>
      <c r="DXT57" s="159"/>
      <c r="DXU57" s="159"/>
      <c r="DXV57" s="160"/>
      <c r="DXW57" s="157"/>
      <c r="DXX57" s="158"/>
      <c r="DXY57" s="159"/>
      <c r="DXZ57" s="159"/>
      <c r="DYA57" s="160"/>
      <c r="DYB57" s="157"/>
      <c r="DYC57" s="158"/>
      <c r="DYD57" s="159"/>
      <c r="DYE57" s="159"/>
      <c r="DYF57" s="160"/>
      <c r="DYG57" s="157"/>
      <c r="DYH57" s="158"/>
      <c r="DYI57" s="159"/>
      <c r="DYJ57" s="159"/>
      <c r="DYK57" s="160"/>
      <c r="DYL57" s="157"/>
      <c r="DYM57" s="158"/>
      <c r="DYN57" s="159"/>
      <c r="DYO57" s="159"/>
      <c r="DYP57" s="160"/>
      <c r="DYQ57" s="157"/>
      <c r="DYR57" s="158"/>
      <c r="DYS57" s="159"/>
      <c r="DYT57" s="159"/>
      <c r="DYU57" s="160"/>
      <c r="DYV57" s="157"/>
      <c r="DYW57" s="158"/>
      <c r="DYX57" s="159"/>
      <c r="DYY57" s="159"/>
      <c r="DYZ57" s="160"/>
      <c r="DZA57" s="157"/>
      <c r="DZB57" s="158"/>
      <c r="DZC57" s="159"/>
      <c r="DZD57" s="159"/>
      <c r="DZE57" s="160"/>
      <c r="DZF57" s="157"/>
      <c r="DZG57" s="158"/>
      <c r="DZH57" s="159"/>
      <c r="DZI57" s="159"/>
      <c r="DZJ57" s="160"/>
      <c r="DZK57" s="157"/>
      <c r="DZL57" s="158"/>
      <c r="DZM57" s="159"/>
      <c r="DZN57" s="159"/>
      <c r="DZO57" s="160"/>
      <c r="DZP57" s="157"/>
      <c r="DZQ57" s="158"/>
      <c r="DZR57" s="159"/>
      <c r="DZS57" s="159"/>
      <c r="DZT57" s="160"/>
      <c r="DZU57" s="157"/>
      <c r="DZV57" s="158"/>
      <c r="DZW57" s="159"/>
      <c r="DZX57" s="159"/>
      <c r="DZY57" s="160"/>
      <c r="DZZ57" s="157"/>
      <c r="EAA57" s="158"/>
      <c r="EAB57" s="159"/>
      <c r="EAC57" s="159"/>
      <c r="EAD57" s="160"/>
      <c r="EAE57" s="157"/>
      <c r="EAF57" s="158"/>
      <c r="EAG57" s="159"/>
      <c r="EAH57" s="159"/>
      <c r="EAI57" s="160"/>
      <c r="EAJ57" s="157"/>
      <c r="EAK57" s="158"/>
      <c r="EAL57" s="159"/>
      <c r="EAM57" s="159"/>
      <c r="EAN57" s="160"/>
      <c r="EAO57" s="157"/>
      <c r="EAP57" s="158"/>
      <c r="EAQ57" s="159"/>
      <c r="EAR57" s="159"/>
      <c r="EAS57" s="160"/>
      <c r="EAT57" s="157"/>
      <c r="EAU57" s="158"/>
      <c r="EAV57" s="159"/>
      <c r="EAW57" s="159"/>
      <c r="EAX57" s="160"/>
      <c r="EAY57" s="157"/>
      <c r="EAZ57" s="158"/>
      <c r="EBA57" s="159"/>
      <c r="EBB57" s="159"/>
      <c r="EBC57" s="160"/>
      <c r="EBD57" s="157"/>
      <c r="EBE57" s="158"/>
      <c r="EBF57" s="159"/>
      <c r="EBG57" s="159"/>
      <c r="EBH57" s="160"/>
      <c r="EBI57" s="157"/>
      <c r="EBJ57" s="158"/>
      <c r="EBK57" s="159"/>
      <c r="EBL57" s="159"/>
      <c r="EBM57" s="160"/>
      <c r="EBN57" s="157"/>
      <c r="EBO57" s="158"/>
      <c r="EBP57" s="159"/>
      <c r="EBQ57" s="159"/>
      <c r="EBR57" s="160"/>
      <c r="EBS57" s="157"/>
      <c r="EBT57" s="158"/>
      <c r="EBU57" s="159"/>
      <c r="EBV57" s="159"/>
      <c r="EBW57" s="160"/>
      <c r="EBX57" s="157"/>
      <c r="EBY57" s="158"/>
      <c r="EBZ57" s="159"/>
      <c r="ECA57" s="159"/>
      <c r="ECB57" s="160"/>
      <c r="ECC57" s="157"/>
      <c r="ECD57" s="158"/>
      <c r="ECE57" s="159"/>
      <c r="ECF57" s="159"/>
      <c r="ECG57" s="160"/>
      <c r="ECH57" s="157"/>
      <c r="ECI57" s="158"/>
      <c r="ECJ57" s="159"/>
      <c r="ECK57" s="159"/>
      <c r="ECL57" s="160"/>
      <c r="ECM57" s="157"/>
      <c r="ECN57" s="158"/>
      <c r="ECO57" s="159"/>
      <c r="ECP57" s="159"/>
      <c r="ECQ57" s="160"/>
      <c r="ECR57" s="157"/>
      <c r="ECS57" s="158"/>
      <c r="ECT57" s="159"/>
      <c r="ECU57" s="159"/>
      <c r="ECV57" s="160"/>
      <c r="ECW57" s="157"/>
      <c r="ECX57" s="158"/>
      <c r="ECY57" s="159"/>
      <c r="ECZ57" s="159"/>
      <c r="EDA57" s="160"/>
      <c r="EDB57" s="157"/>
      <c r="EDC57" s="158"/>
      <c r="EDD57" s="159"/>
      <c r="EDE57" s="159"/>
      <c r="EDF57" s="160"/>
      <c r="EDG57" s="157"/>
      <c r="EDH57" s="158"/>
      <c r="EDI57" s="159"/>
      <c r="EDJ57" s="159"/>
      <c r="EDK57" s="160"/>
      <c r="EDL57" s="157"/>
      <c r="EDM57" s="158"/>
      <c r="EDN57" s="159"/>
      <c r="EDO57" s="159"/>
      <c r="EDP57" s="160"/>
      <c r="EDQ57" s="157"/>
      <c r="EDR57" s="158"/>
      <c r="EDS57" s="159"/>
      <c r="EDT57" s="159"/>
      <c r="EDU57" s="160"/>
      <c r="EDV57" s="157"/>
      <c r="EDW57" s="158"/>
      <c r="EDX57" s="159"/>
      <c r="EDY57" s="159"/>
      <c r="EDZ57" s="160"/>
      <c r="EEA57" s="157"/>
      <c r="EEB57" s="158"/>
      <c r="EEC57" s="159"/>
      <c r="EED57" s="159"/>
      <c r="EEE57" s="160"/>
      <c r="EEF57" s="157"/>
      <c r="EEG57" s="158"/>
      <c r="EEH57" s="159"/>
      <c r="EEI57" s="159"/>
      <c r="EEJ57" s="160"/>
      <c r="EEK57" s="157"/>
      <c r="EEL57" s="158"/>
      <c r="EEM57" s="159"/>
      <c r="EEN57" s="159"/>
      <c r="EEO57" s="160"/>
      <c r="EEP57" s="157"/>
      <c r="EEQ57" s="158"/>
      <c r="EER57" s="159"/>
      <c r="EES57" s="159"/>
      <c r="EET57" s="160"/>
      <c r="EEU57" s="157"/>
      <c r="EEV57" s="158"/>
      <c r="EEW57" s="159"/>
      <c r="EEX57" s="159"/>
      <c r="EEY57" s="160"/>
      <c r="EEZ57" s="157"/>
      <c r="EFA57" s="158"/>
      <c r="EFB57" s="159"/>
      <c r="EFC57" s="159"/>
      <c r="EFD57" s="160"/>
      <c r="EFE57" s="157"/>
      <c r="EFF57" s="158"/>
      <c r="EFG57" s="159"/>
      <c r="EFH57" s="159"/>
      <c r="EFI57" s="160"/>
      <c r="EFJ57" s="157"/>
      <c r="EFK57" s="158"/>
      <c r="EFL57" s="159"/>
      <c r="EFM57" s="159"/>
      <c r="EFN57" s="160"/>
      <c r="EFO57" s="157"/>
      <c r="EFP57" s="158"/>
      <c r="EFQ57" s="159"/>
      <c r="EFR57" s="159"/>
      <c r="EFS57" s="160"/>
      <c r="EFT57" s="157"/>
      <c r="EFU57" s="158"/>
      <c r="EFV57" s="159"/>
      <c r="EFW57" s="159"/>
      <c r="EFX57" s="160"/>
      <c r="EFY57" s="157"/>
      <c r="EFZ57" s="158"/>
      <c r="EGA57" s="159"/>
      <c r="EGB57" s="159"/>
      <c r="EGC57" s="160"/>
      <c r="EGD57" s="157"/>
      <c r="EGE57" s="158"/>
      <c r="EGF57" s="159"/>
      <c r="EGG57" s="159"/>
      <c r="EGH57" s="160"/>
      <c r="EGI57" s="157"/>
      <c r="EGJ57" s="158"/>
      <c r="EGK57" s="159"/>
      <c r="EGL57" s="159"/>
      <c r="EGM57" s="160"/>
      <c r="EGN57" s="157"/>
      <c r="EGO57" s="158"/>
      <c r="EGP57" s="159"/>
      <c r="EGQ57" s="159"/>
      <c r="EGR57" s="160"/>
      <c r="EGS57" s="157"/>
      <c r="EGT57" s="158"/>
      <c r="EGU57" s="159"/>
      <c r="EGV57" s="159"/>
      <c r="EGW57" s="160"/>
      <c r="EGX57" s="157"/>
      <c r="EGY57" s="158"/>
      <c r="EGZ57" s="159"/>
      <c r="EHA57" s="159"/>
      <c r="EHB57" s="160"/>
      <c r="EHC57" s="157"/>
      <c r="EHD57" s="158"/>
      <c r="EHE57" s="159"/>
      <c r="EHF57" s="159"/>
      <c r="EHG57" s="160"/>
      <c r="EHH57" s="157"/>
      <c r="EHI57" s="158"/>
      <c r="EHJ57" s="159"/>
      <c r="EHK57" s="159"/>
      <c r="EHL57" s="160"/>
      <c r="EHM57" s="157"/>
      <c r="EHN57" s="158"/>
      <c r="EHO57" s="159"/>
      <c r="EHP57" s="159"/>
      <c r="EHQ57" s="160"/>
      <c r="EHR57" s="157"/>
      <c r="EHS57" s="158"/>
      <c r="EHT57" s="159"/>
      <c r="EHU57" s="159"/>
      <c r="EHV57" s="160"/>
      <c r="EHW57" s="157"/>
      <c r="EHX57" s="158"/>
      <c r="EHY57" s="159"/>
      <c r="EHZ57" s="159"/>
      <c r="EIA57" s="160"/>
      <c r="EIB57" s="157"/>
      <c r="EIC57" s="158"/>
      <c r="EID57" s="159"/>
      <c r="EIE57" s="159"/>
      <c r="EIF57" s="160"/>
      <c r="EIG57" s="157"/>
      <c r="EIH57" s="158"/>
      <c r="EII57" s="159"/>
      <c r="EIJ57" s="159"/>
      <c r="EIK57" s="160"/>
      <c r="EIL57" s="157"/>
      <c r="EIM57" s="158"/>
      <c r="EIN57" s="159"/>
      <c r="EIO57" s="159"/>
      <c r="EIP57" s="160"/>
      <c r="EIQ57" s="157"/>
      <c r="EIR57" s="158"/>
      <c r="EIS57" s="159"/>
      <c r="EIT57" s="159"/>
      <c r="EIU57" s="160"/>
      <c r="EIV57" s="157"/>
      <c r="EIW57" s="158"/>
      <c r="EIX57" s="159"/>
      <c r="EIY57" s="159"/>
      <c r="EIZ57" s="160"/>
      <c r="EJA57" s="157"/>
      <c r="EJB57" s="158"/>
      <c r="EJC57" s="159"/>
      <c r="EJD57" s="159"/>
      <c r="EJE57" s="160"/>
      <c r="EJF57" s="157"/>
      <c r="EJG57" s="158"/>
      <c r="EJH57" s="159"/>
      <c r="EJI57" s="159"/>
      <c r="EJJ57" s="160"/>
      <c r="EJK57" s="157"/>
      <c r="EJL57" s="158"/>
      <c r="EJM57" s="159"/>
      <c r="EJN57" s="159"/>
      <c r="EJO57" s="160"/>
      <c r="EJP57" s="157"/>
      <c r="EJQ57" s="158"/>
      <c r="EJR57" s="159"/>
      <c r="EJS57" s="159"/>
      <c r="EJT57" s="160"/>
      <c r="EJU57" s="157"/>
      <c r="EJV57" s="158"/>
      <c r="EJW57" s="159"/>
      <c r="EJX57" s="159"/>
      <c r="EJY57" s="160"/>
      <c r="EJZ57" s="157"/>
      <c r="EKA57" s="158"/>
      <c r="EKB57" s="159"/>
      <c r="EKC57" s="159"/>
      <c r="EKD57" s="160"/>
      <c r="EKE57" s="157"/>
      <c r="EKF57" s="158"/>
      <c r="EKG57" s="159"/>
      <c r="EKH57" s="159"/>
      <c r="EKI57" s="160"/>
      <c r="EKJ57" s="157"/>
      <c r="EKK57" s="158"/>
      <c r="EKL57" s="159"/>
      <c r="EKM57" s="159"/>
      <c r="EKN57" s="160"/>
      <c r="EKO57" s="157"/>
      <c r="EKP57" s="158"/>
      <c r="EKQ57" s="159"/>
      <c r="EKR57" s="159"/>
      <c r="EKS57" s="160"/>
      <c r="EKT57" s="157"/>
      <c r="EKU57" s="158"/>
      <c r="EKV57" s="159"/>
      <c r="EKW57" s="159"/>
      <c r="EKX57" s="160"/>
      <c r="EKY57" s="157"/>
      <c r="EKZ57" s="158"/>
      <c r="ELA57" s="159"/>
      <c r="ELB57" s="159"/>
      <c r="ELC57" s="160"/>
      <c r="ELD57" s="157"/>
      <c r="ELE57" s="158"/>
      <c r="ELF57" s="159"/>
      <c r="ELG57" s="159"/>
      <c r="ELH57" s="160"/>
      <c r="ELI57" s="157"/>
      <c r="ELJ57" s="158"/>
      <c r="ELK57" s="159"/>
      <c r="ELL57" s="159"/>
      <c r="ELM57" s="160"/>
      <c r="ELN57" s="157"/>
      <c r="ELO57" s="158"/>
      <c r="ELP57" s="159"/>
      <c r="ELQ57" s="159"/>
      <c r="ELR57" s="160"/>
      <c r="ELS57" s="157"/>
      <c r="ELT57" s="158"/>
      <c r="ELU57" s="159"/>
      <c r="ELV57" s="159"/>
      <c r="ELW57" s="160"/>
      <c r="ELX57" s="157"/>
      <c r="ELY57" s="158"/>
      <c r="ELZ57" s="159"/>
      <c r="EMA57" s="159"/>
      <c r="EMB57" s="160"/>
      <c r="EMC57" s="157"/>
      <c r="EMD57" s="158"/>
      <c r="EME57" s="159"/>
      <c r="EMF57" s="159"/>
      <c r="EMG57" s="160"/>
      <c r="EMH57" s="157"/>
      <c r="EMI57" s="158"/>
      <c r="EMJ57" s="159"/>
      <c r="EMK57" s="159"/>
      <c r="EML57" s="160"/>
      <c r="EMM57" s="157"/>
      <c r="EMN57" s="158"/>
      <c r="EMO57" s="159"/>
      <c r="EMP57" s="159"/>
      <c r="EMQ57" s="160"/>
      <c r="EMR57" s="157"/>
      <c r="EMS57" s="158"/>
      <c r="EMT57" s="159"/>
      <c r="EMU57" s="159"/>
      <c r="EMV57" s="160"/>
      <c r="EMW57" s="157"/>
      <c r="EMX57" s="158"/>
      <c r="EMY57" s="159"/>
      <c r="EMZ57" s="159"/>
      <c r="ENA57" s="160"/>
      <c r="ENB57" s="157"/>
      <c r="ENC57" s="158"/>
      <c r="END57" s="159"/>
      <c r="ENE57" s="159"/>
      <c r="ENF57" s="160"/>
      <c r="ENG57" s="157"/>
      <c r="ENH57" s="158"/>
      <c r="ENI57" s="159"/>
      <c r="ENJ57" s="159"/>
      <c r="ENK57" s="160"/>
      <c r="ENL57" s="157"/>
      <c r="ENM57" s="158"/>
      <c r="ENN57" s="159"/>
      <c r="ENO57" s="159"/>
      <c r="ENP57" s="160"/>
      <c r="ENQ57" s="157"/>
      <c r="ENR57" s="158"/>
      <c r="ENS57" s="159"/>
      <c r="ENT57" s="159"/>
      <c r="ENU57" s="160"/>
      <c r="ENV57" s="157"/>
      <c r="ENW57" s="158"/>
      <c r="ENX57" s="159"/>
      <c r="ENY57" s="159"/>
      <c r="ENZ57" s="160"/>
      <c r="EOA57" s="157"/>
      <c r="EOB57" s="158"/>
      <c r="EOC57" s="159"/>
      <c r="EOD57" s="159"/>
      <c r="EOE57" s="160"/>
      <c r="EOF57" s="157"/>
      <c r="EOG57" s="158"/>
      <c r="EOH57" s="159"/>
      <c r="EOI57" s="159"/>
      <c r="EOJ57" s="160"/>
      <c r="EOK57" s="157"/>
      <c r="EOL57" s="158"/>
      <c r="EOM57" s="159"/>
      <c r="EON57" s="159"/>
      <c r="EOO57" s="160"/>
      <c r="EOP57" s="157"/>
      <c r="EOQ57" s="158"/>
      <c r="EOR57" s="159"/>
      <c r="EOS57" s="159"/>
      <c r="EOT57" s="160"/>
      <c r="EOU57" s="157"/>
      <c r="EOV57" s="158"/>
      <c r="EOW57" s="159"/>
      <c r="EOX57" s="159"/>
      <c r="EOY57" s="160"/>
      <c r="EOZ57" s="157"/>
      <c r="EPA57" s="158"/>
      <c r="EPB57" s="159"/>
      <c r="EPC57" s="159"/>
      <c r="EPD57" s="160"/>
      <c r="EPE57" s="157"/>
      <c r="EPF57" s="158"/>
      <c r="EPG57" s="159"/>
      <c r="EPH57" s="159"/>
      <c r="EPI57" s="160"/>
      <c r="EPJ57" s="157"/>
      <c r="EPK57" s="158"/>
      <c r="EPL57" s="159"/>
      <c r="EPM57" s="159"/>
      <c r="EPN57" s="160"/>
      <c r="EPO57" s="157"/>
      <c r="EPP57" s="158"/>
      <c r="EPQ57" s="159"/>
      <c r="EPR57" s="159"/>
      <c r="EPS57" s="160"/>
      <c r="EPT57" s="157"/>
      <c r="EPU57" s="158"/>
      <c r="EPV57" s="159"/>
      <c r="EPW57" s="159"/>
      <c r="EPX57" s="160"/>
      <c r="EPY57" s="157"/>
      <c r="EPZ57" s="158"/>
      <c r="EQA57" s="159"/>
      <c r="EQB57" s="159"/>
      <c r="EQC57" s="160"/>
      <c r="EQD57" s="157"/>
      <c r="EQE57" s="158"/>
      <c r="EQF57" s="159"/>
      <c r="EQG57" s="159"/>
      <c r="EQH57" s="160"/>
      <c r="EQI57" s="157"/>
      <c r="EQJ57" s="158"/>
      <c r="EQK57" s="159"/>
      <c r="EQL57" s="159"/>
      <c r="EQM57" s="160"/>
      <c r="EQN57" s="157"/>
      <c r="EQO57" s="158"/>
      <c r="EQP57" s="159"/>
      <c r="EQQ57" s="159"/>
      <c r="EQR57" s="160"/>
      <c r="EQS57" s="157"/>
      <c r="EQT57" s="158"/>
      <c r="EQU57" s="159"/>
      <c r="EQV57" s="159"/>
      <c r="EQW57" s="160"/>
      <c r="EQX57" s="157"/>
      <c r="EQY57" s="158"/>
      <c r="EQZ57" s="159"/>
      <c r="ERA57" s="159"/>
      <c r="ERB57" s="160"/>
      <c r="ERC57" s="157"/>
      <c r="ERD57" s="158"/>
      <c r="ERE57" s="159"/>
      <c r="ERF57" s="159"/>
      <c r="ERG57" s="160"/>
      <c r="ERH57" s="157"/>
      <c r="ERI57" s="158"/>
      <c r="ERJ57" s="159"/>
      <c r="ERK57" s="159"/>
      <c r="ERL57" s="160"/>
      <c r="ERM57" s="157"/>
      <c r="ERN57" s="158"/>
      <c r="ERO57" s="159"/>
      <c r="ERP57" s="159"/>
      <c r="ERQ57" s="160"/>
      <c r="ERR57" s="157"/>
      <c r="ERS57" s="158"/>
      <c r="ERT57" s="159"/>
      <c r="ERU57" s="159"/>
      <c r="ERV57" s="160"/>
      <c r="ERW57" s="157"/>
      <c r="ERX57" s="158"/>
      <c r="ERY57" s="159"/>
      <c r="ERZ57" s="159"/>
      <c r="ESA57" s="160"/>
      <c r="ESB57" s="157"/>
      <c r="ESC57" s="158"/>
      <c r="ESD57" s="159"/>
      <c r="ESE57" s="159"/>
      <c r="ESF57" s="160"/>
      <c r="ESG57" s="157"/>
      <c r="ESH57" s="158"/>
      <c r="ESI57" s="159"/>
      <c r="ESJ57" s="159"/>
      <c r="ESK57" s="160"/>
      <c r="ESL57" s="157"/>
      <c r="ESM57" s="158"/>
      <c r="ESN57" s="159"/>
      <c r="ESO57" s="159"/>
      <c r="ESP57" s="160"/>
      <c r="ESQ57" s="157"/>
      <c r="ESR57" s="158"/>
      <c r="ESS57" s="159"/>
      <c r="EST57" s="159"/>
      <c r="ESU57" s="160"/>
      <c r="ESV57" s="157"/>
      <c r="ESW57" s="158"/>
      <c r="ESX57" s="159"/>
      <c r="ESY57" s="159"/>
      <c r="ESZ57" s="160"/>
      <c r="ETA57" s="157"/>
      <c r="ETB57" s="158"/>
      <c r="ETC57" s="159"/>
      <c r="ETD57" s="159"/>
      <c r="ETE57" s="160"/>
      <c r="ETF57" s="157"/>
      <c r="ETG57" s="158"/>
      <c r="ETH57" s="159"/>
      <c r="ETI57" s="159"/>
      <c r="ETJ57" s="160"/>
      <c r="ETK57" s="157"/>
      <c r="ETL57" s="158"/>
      <c r="ETM57" s="159"/>
      <c r="ETN57" s="159"/>
      <c r="ETO57" s="160"/>
      <c r="ETP57" s="157"/>
      <c r="ETQ57" s="158"/>
      <c r="ETR57" s="159"/>
      <c r="ETS57" s="159"/>
      <c r="ETT57" s="160"/>
      <c r="ETU57" s="157"/>
      <c r="ETV57" s="158"/>
      <c r="ETW57" s="159"/>
      <c r="ETX57" s="159"/>
      <c r="ETY57" s="160"/>
      <c r="ETZ57" s="157"/>
      <c r="EUA57" s="158"/>
      <c r="EUB57" s="159"/>
      <c r="EUC57" s="159"/>
      <c r="EUD57" s="160"/>
      <c r="EUE57" s="157"/>
      <c r="EUF57" s="158"/>
      <c r="EUG57" s="159"/>
      <c r="EUH57" s="159"/>
      <c r="EUI57" s="160"/>
      <c r="EUJ57" s="157"/>
      <c r="EUK57" s="158"/>
      <c r="EUL57" s="159"/>
      <c r="EUM57" s="159"/>
      <c r="EUN57" s="160"/>
      <c r="EUO57" s="157"/>
      <c r="EUP57" s="158"/>
      <c r="EUQ57" s="159"/>
      <c r="EUR57" s="159"/>
      <c r="EUS57" s="160"/>
      <c r="EUT57" s="157"/>
      <c r="EUU57" s="158"/>
      <c r="EUV57" s="159"/>
      <c r="EUW57" s="159"/>
      <c r="EUX57" s="160"/>
      <c r="EUY57" s="157"/>
      <c r="EUZ57" s="158"/>
      <c r="EVA57" s="159"/>
      <c r="EVB57" s="159"/>
      <c r="EVC57" s="160"/>
      <c r="EVD57" s="157"/>
      <c r="EVE57" s="158"/>
      <c r="EVF57" s="159"/>
      <c r="EVG57" s="159"/>
      <c r="EVH57" s="160"/>
      <c r="EVI57" s="157"/>
      <c r="EVJ57" s="158"/>
      <c r="EVK57" s="159"/>
      <c r="EVL57" s="159"/>
      <c r="EVM57" s="160"/>
      <c r="EVN57" s="157"/>
      <c r="EVO57" s="158"/>
      <c r="EVP57" s="159"/>
      <c r="EVQ57" s="159"/>
      <c r="EVR57" s="160"/>
      <c r="EVS57" s="157"/>
      <c r="EVT57" s="158"/>
      <c r="EVU57" s="159"/>
      <c r="EVV57" s="159"/>
      <c r="EVW57" s="160"/>
      <c r="EVX57" s="157"/>
      <c r="EVY57" s="158"/>
      <c r="EVZ57" s="159"/>
      <c r="EWA57" s="159"/>
      <c r="EWB57" s="160"/>
      <c r="EWC57" s="157"/>
      <c r="EWD57" s="158"/>
      <c r="EWE57" s="159"/>
      <c r="EWF57" s="159"/>
      <c r="EWG57" s="160"/>
      <c r="EWH57" s="157"/>
      <c r="EWI57" s="158"/>
      <c r="EWJ57" s="159"/>
      <c r="EWK57" s="159"/>
      <c r="EWL57" s="160"/>
      <c r="EWM57" s="157"/>
      <c r="EWN57" s="158"/>
      <c r="EWO57" s="159"/>
      <c r="EWP57" s="159"/>
      <c r="EWQ57" s="160"/>
      <c r="EWR57" s="157"/>
      <c r="EWS57" s="158"/>
      <c r="EWT57" s="159"/>
      <c r="EWU57" s="159"/>
      <c r="EWV57" s="160"/>
      <c r="EWW57" s="157"/>
      <c r="EWX57" s="158"/>
      <c r="EWY57" s="159"/>
      <c r="EWZ57" s="159"/>
      <c r="EXA57" s="160"/>
      <c r="EXB57" s="157"/>
      <c r="EXC57" s="158"/>
      <c r="EXD57" s="159"/>
      <c r="EXE57" s="159"/>
      <c r="EXF57" s="160"/>
      <c r="EXG57" s="157"/>
      <c r="EXH57" s="158"/>
      <c r="EXI57" s="159"/>
      <c r="EXJ57" s="159"/>
      <c r="EXK57" s="160"/>
      <c r="EXL57" s="157"/>
      <c r="EXM57" s="158"/>
      <c r="EXN57" s="159"/>
      <c r="EXO57" s="159"/>
      <c r="EXP57" s="160"/>
      <c r="EXQ57" s="157"/>
      <c r="EXR57" s="158"/>
      <c r="EXS57" s="159"/>
      <c r="EXT57" s="159"/>
      <c r="EXU57" s="160"/>
      <c r="EXV57" s="157"/>
      <c r="EXW57" s="158"/>
      <c r="EXX57" s="159"/>
      <c r="EXY57" s="159"/>
      <c r="EXZ57" s="160"/>
      <c r="EYA57" s="157"/>
      <c r="EYB57" s="158"/>
      <c r="EYC57" s="159"/>
      <c r="EYD57" s="159"/>
      <c r="EYE57" s="160"/>
      <c r="EYF57" s="157"/>
      <c r="EYG57" s="158"/>
      <c r="EYH57" s="159"/>
      <c r="EYI57" s="159"/>
      <c r="EYJ57" s="160"/>
      <c r="EYK57" s="157"/>
      <c r="EYL57" s="158"/>
      <c r="EYM57" s="159"/>
      <c r="EYN57" s="159"/>
      <c r="EYO57" s="160"/>
      <c r="EYP57" s="157"/>
      <c r="EYQ57" s="158"/>
      <c r="EYR57" s="159"/>
      <c r="EYS57" s="159"/>
      <c r="EYT57" s="160"/>
      <c r="EYU57" s="157"/>
      <c r="EYV57" s="158"/>
      <c r="EYW57" s="159"/>
      <c r="EYX57" s="159"/>
      <c r="EYY57" s="160"/>
      <c r="EYZ57" s="157"/>
      <c r="EZA57" s="158"/>
      <c r="EZB57" s="159"/>
      <c r="EZC57" s="159"/>
      <c r="EZD57" s="160"/>
      <c r="EZE57" s="157"/>
      <c r="EZF57" s="158"/>
      <c r="EZG57" s="159"/>
      <c r="EZH57" s="159"/>
      <c r="EZI57" s="160"/>
      <c r="EZJ57" s="157"/>
      <c r="EZK57" s="158"/>
      <c r="EZL57" s="159"/>
      <c r="EZM57" s="159"/>
      <c r="EZN57" s="160"/>
      <c r="EZO57" s="157"/>
      <c r="EZP57" s="158"/>
      <c r="EZQ57" s="159"/>
      <c r="EZR57" s="159"/>
      <c r="EZS57" s="160"/>
      <c r="EZT57" s="157"/>
      <c r="EZU57" s="158"/>
      <c r="EZV57" s="159"/>
      <c r="EZW57" s="159"/>
      <c r="EZX57" s="160"/>
      <c r="EZY57" s="157"/>
      <c r="EZZ57" s="158"/>
      <c r="FAA57" s="159"/>
      <c r="FAB57" s="159"/>
      <c r="FAC57" s="160"/>
      <c r="FAD57" s="157"/>
      <c r="FAE57" s="158"/>
      <c r="FAF57" s="159"/>
      <c r="FAG57" s="159"/>
      <c r="FAH57" s="160"/>
      <c r="FAI57" s="157"/>
      <c r="FAJ57" s="158"/>
      <c r="FAK57" s="159"/>
      <c r="FAL57" s="159"/>
      <c r="FAM57" s="160"/>
      <c r="FAN57" s="157"/>
      <c r="FAO57" s="158"/>
      <c r="FAP57" s="159"/>
      <c r="FAQ57" s="159"/>
      <c r="FAR57" s="160"/>
      <c r="FAS57" s="157"/>
      <c r="FAT57" s="158"/>
      <c r="FAU57" s="159"/>
      <c r="FAV57" s="159"/>
      <c r="FAW57" s="160"/>
      <c r="FAX57" s="157"/>
      <c r="FAY57" s="158"/>
      <c r="FAZ57" s="159"/>
      <c r="FBA57" s="159"/>
      <c r="FBB57" s="160"/>
      <c r="FBC57" s="157"/>
      <c r="FBD57" s="158"/>
      <c r="FBE57" s="159"/>
      <c r="FBF57" s="159"/>
      <c r="FBG57" s="160"/>
      <c r="FBH57" s="157"/>
      <c r="FBI57" s="158"/>
      <c r="FBJ57" s="159"/>
      <c r="FBK57" s="159"/>
      <c r="FBL57" s="160"/>
      <c r="FBM57" s="157"/>
      <c r="FBN57" s="158"/>
      <c r="FBO57" s="159"/>
      <c r="FBP57" s="159"/>
      <c r="FBQ57" s="160"/>
      <c r="FBR57" s="157"/>
      <c r="FBS57" s="158"/>
      <c r="FBT57" s="159"/>
      <c r="FBU57" s="159"/>
      <c r="FBV57" s="160"/>
      <c r="FBW57" s="157"/>
      <c r="FBX57" s="158"/>
      <c r="FBY57" s="159"/>
      <c r="FBZ57" s="159"/>
      <c r="FCA57" s="160"/>
      <c r="FCB57" s="157"/>
      <c r="FCC57" s="158"/>
      <c r="FCD57" s="159"/>
      <c r="FCE57" s="159"/>
      <c r="FCF57" s="160"/>
      <c r="FCG57" s="157"/>
      <c r="FCH57" s="158"/>
      <c r="FCI57" s="159"/>
      <c r="FCJ57" s="159"/>
      <c r="FCK57" s="160"/>
      <c r="FCL57" s="157"/>
      <c r="FCM57" s="158"/>
      <c r="FCN57" s="159"/>
      <c r="FCO57" s="159"/>
      <c r="FCP57" s="160"/>
      <c r="FCQ57" s="157"/>
      <c r="FCR57" s="158"/>
      <c r="FCS57" s="159"/>
      <c r="FCT57" s="159"/>
      <c r="FCU57" s="160"/>
      <c r="FCV57" s="157"/>
      <c r="FCW57" s="158"/>
      <c r="FCX57" s="159"/>
      <c r="FCY57" s="159"/>
      <c r="FCZ57" s="160"/>
      <c r="FDA57" s="157"/>
      <c r="FDB57" s="158"/>
      <c r="FDC57" s="159"/>
      <c r="FDD57" s="159"/>
      <c r="FDE57" s="160"/>
      <c r="FDF57" s="157"/>
      <c r="FDG57" s="158"/>
      <c r="FDH57" s="159"/>
      <c r="FDI57" s="159"/>
      <c r="FDJ57" s="160"/>
      <c r="FDK57" s="157"/>
      <c r="FDL57" s="158"/>
      <c r="FDM57" s="159"/>
      <c r="FDN57" s="159"/>
      <c r="FDO57" s="160"/>
      <c r="FDP57" s="157"/>
      <c r="FDQ57" s="158"/>
      <c r="FDR57" s="159"/>
      <c r="FDS57" s="159"/>
      <c r="FDT57" s="160"/>
      <c r="FDU57" s="157"/>
      <c r="FDV57" s="158"/>
      <c r="FDW57" s="159"/>
      <c r="FDX57" s="159"/>
      <c r="FDY57" s="160"/>
      <c r="FDZ57" s="157"/>
      <c r="FEA57" s="158"/>
      <c r="FEB57" s="159"/>
      <c r="FEC57" s="159"/>
      <c r="FED57" s="160"/>
      <c r="FEE57" s="157"/>
      <c r="FEF57" s="158"/>
      <c r="FEG57" s="159"/>
      <c r="FEH57" s="159"/>
      <c r="FEI57" s="160"/>
      <c r="FEJ57" s="157"/>
      <c r="FEK57" s="158"/>
      <c r="FEL57" s="159"/>
      <c r="FEM57" s="159"/>
      <c r="FEN57" s="160"/>
      <c r="FEO57" s="157"/>
      <c r="FEP57" s="158"/>
      <c r="FEQ57" s="159"/>
      <c r="FER57" s="159"/>
      <c r="FES57" s="160"/>
      <c r="FET57" s="157"/>
      <c r="FEU57" s="158"/>
      <c r="FEV57" s="159"/>
      <c r="FEW57" s="159"/>
      <c r="FEX57" s="160"/>
      <c r="FEY57" s="157"/>
      <c r="FEZ57" s="158"/>
      <c r="FFA57" s="159"/>
      <c r="FFB57" s="159"/>
      <c r="FFC57" s="160"/>
      <c r="FFD57" s="157"/>
      <c r="FFE57" s="158"/>
      <c r="FFF57" s="159"/>
      <c r="FFG57" s="159"/>
      <c r="FFH57" s="160"/>
      <c r="FFI57" s="157"/>
      <c r="FFJ57" s="158"/>
      <c r="FFK57" s="159"/>
      <c r="FFL57" s="159"/>
      <c r="FFM57" s="160"/>
      <c r="FFN57" s="157"/>
      <c r="FFO57" s="158"/>
      <c r="FFP57" s="159"/>
      <c r="FFQ57" s="159"/>
      <c r="FFR57" s="160"/>
      <c r="FFS57" s="157"/>
      <c r="FFT57" s="158"/>
      <c r="FFU57" s="159"/>
      <c r="FFV57" s="159"/>
      <c r="FFW57" s="160"/>
      <c r="FFX57" s="157"/>
      <c r="FFY57" s="158"/>
      <c r="FFZ57" s="159"/>
      <c r="FGA57" s="159"/>
      <c r="FGB57" s="160"/>
      <c r="FGC57" s="157"/>
      <c r="FGD57" s="158"/>
      <c r="FGE57" s="159"/>
      <c r="FGF57" s="159"/>
      <c r="FGG57" s="160"/>
      <c r="FGH57" s="157"/>
      <c r="FGI57" s="158"/>
      <c r="FGJ57" s="159"/>
      <c r="FGK57" s="159"/>
      <c r="FGL57" s="160"/>
      <c r="FGM57" s="157"/>
      <c r="FGN57" s="158"/>
      <c r="FGO57" s="159"/>
      <c r="FGP57" s="159"/>
      <c r="FGQ57" s="160"/>
      <c r="FGR57" s="157"/>
      <c r="FGS57" s="158"/>
      <c r="FGT57" s="159"/>
      <c r="FGU57" s="159"/>
      <c r="FGV57" s="160"/>
      <c r="FGW57" s="157"/>
      <c r="FGX57" s="158"/>
      <c r="FGY57" s="159"/>
      <c r="FGZ57" s="159"/>
      <c r="FHA57" s="160"/>
      <c r="FHB57" s="157"/>
      <c r="FHC57" s="158"/>
      <c r="FHD57" s="159"/>
      <c r="FHE57" s="159"/>
      <c r="FHF57" s="160"/>
      <c r="FHG57" s="157"/>
      <c r="FHH57" s="158"/>
      <c r="FHI57" s="159"/>
      <c r="FHJ57" s="159"/>
      <c r="FHK57" s="160"/>
      <c r="FHL57" s="157"/>
      <c r="FHM57" s="158"/>
      <c r="FHN57" s="159"/>
      <c r="FHO57" s="159"/>
      <c r="FHP57" s="160"/>
      <c r="FHQ57" s="157"/>
      <c r="FHR57" s="158"/>
      <c r="FHS57" s="159"/>
      <c r="FHT57" s="159"/>
      <c r="FHU57" s="160"/>
      <c r="FHV57" s="157"/>
      <c r="FHW57" s="158"/>
      <c r="FHX57" s="159"/>
      <c r="FHY57" s="159"/>
      <c r="FHZ57" s="160"/>
      <c r="FIA57" s="157"/>
      <c r="FIB57" s="158"/>
      <c r="FIC57" s="159"/>
      <c r="FID57" s="159"/>
      <c r="FIE57" s="160"/>
      <c r="FIF57" s="157"/>
      <c r="FIG57" s="158"/>
      <c r="FIH57" s="159"/>
      <c r="FII57" s="159"/>
      <c r="FIJ57" s="160"/>
      <c r="FIK57" s="157"/>
      <c r="FIL57" s="158"/>
      <c r="FIM57" s="159"/>
      <c r="FIN57" s="159"/>
      <c r="FIO57" s="160"/>
      <c r="FIP57" s="157"/>
      <c r="FIQ57" s="158"/>
      <c r="FIR57" s="159"/>
      <c r="FIS57" s="159"/>
      <c r="FIT57" s="160"/>
      <c r="FIU57" s="157"/>
      <c r="FIV57" s="158"/>
      <c r="FIW57" s="159"/>
      <c r="FIX57" s="159"/>
      <c r="FIY57" s="160"/>
      <c r="FIZ57" s="157"/>
      <c r="FJA57" s="158"/>
      <c r="FJB57" s="159"/>
      <c r="FJC57" s="159"/>
      <c r="FJD57" s="160"/>
      <c r="FJE57" s="157"/>
      <c r="FJF57" s="158"/>
      <c r="FJG57" s="159"/>
      <c r="FJH57" s="159"/>
      <c r="FJI57" s="160"/>
      <c r="FJJ57" s="157"/>
      <c r="FJK57" s="158"/>
      <c r="FJL57" s="159"/>
      <c r="FJM57" s="159"/>
      <c r="FJN57" s="160"/>
      <c r="FJO57" s="157"/>
      <c r="FJP57" s="158"/>
      <c r="FJQ57" s="159"/>
      <c r="FJR57" s="159"/>
      <c r="FJS57" s="160"/>
      <c r="FJT57" s="157"/>
      <c r="FJU57" s="158"/>
      <c r="FJV57" s="159"/>
      <c r="FJW57" s="159"/>
      <c r="FJX57" s="160"/>
      <c r="FJY57" s="157"/>
      <c r="FJZ57" s="158"/>
      <c r="FKA57" s="159"/>
      <c r="FKB57" s="159"/>
      <c r="FKC57" s="160"/>
      <c r="FKD57" s="157"/>
      <c r="FKE57" s="158"/>
      <c r="FKF57" s="159"/>
      <c r="FKG57" s="159"/>
      <c r="FKH57" s="160"/>
      <c r="FKI57" s="157"/>
      <c r="FKJ57" s="158"/>
      <c r="FKK57" s="159"/>
      <c r="FKL57" s="159"/>
      <c r="FKM57" s="160"/>
      <c r="FKN57" s="157"/>
      <c r="FKO57" s="158"/>
      <c r="FKP57" s="159"/>
      <c r="FKQ57" s="159"/>
      <c r="FKR57" s="160"/>
      <c r="FKS57" s="157"/>
      <c r="FKT57" s="158"/>
      <c r="FKU57" s="159"/>
      <c r="FKV57" s="159"/>
      <c r="FKW57" s="160"/>
      <c r="FKX57" s="157"/>
      <c r="FKY57" s="158"/>
      <c r="FKZ57" s="159"/>
      <c r="FLA57" s="159"/>
      <c r="FLB57" s="160"/>
      <c r="FLC57" s="157"/>
      <c r="FLD57" s="158"/>
      <c r="FLE57" s="159"/>
      <c r="FLF57" s="159"/>
      <c r="FLG57" s="160"/>
      <c r="FLH57" s="157"/>
      <c r="FLI57" s="158"/>
      <c r="FLJ57" s="159"/>
      <c r="FLK57" s="159"/>
      <c r="FLL57" s="160"/>
      <c r="FLM57" s="157"/>
      <c r="FLN57" s="158"/>
      <c r="FLO57" s="159"/>
      <c r="FLP57" s="159"/>
      <c r="FLQ57" s="160"/>
      <c r="FLR57" s="157"/>
      <c r="FLS57" s="158"/>
      <c r="FLT57" s="159"/>
      <c r="FLU57" s="159"/>
      <c r="FLV57" s="160"/>
      <c r="FLW57" s="157"/>
      <c r="FLX57" s="158"/>
      <c r="FLY57" s="159"/>
      <c r="FLZ57" s="159"/>
      <c r="FMA57" s="160"/>
      <c r="FMB57" s="157"/>
      <c r="FMC57" s="158"/>
      <c r="FMD57" s="159"/>
      <c r="FME57" s="159"/>
      <c r="FMF57" s="160"/>
      <c r="FMG57" s="157"/>
      <c r="FMH57" s="158"/>
      <c r="FMI57" s="159"/>
      <c r="FMJ57" s="159"/>
      <c r="FMK57" s="160"/>
      <c r="FML57" s="157"/>
      <c r="FMM57" s="158"/>
      <c r="FMN57" s="159"/>
      <c r="FMO57" s="159"/>
      <c r="FMP57" s="160"/>
      <c r="FMQ57" s="157"/>
      <c r="FMR57" s="158"/>
      <c r="FMS57" s="159"/>
      <c r="FMT57" s="159"/>
      <c r="FMU57" s="160"/>
      <c r="FMV57" s="157"/>
      <c r="FMW57" s="158"/>
      <c r="FMX57" s="159"/>
      <c r="FMY57" s="159"/>
      <c r="FMZ57" s="160"/>
      <c r="FNA57" s="157"/>
      <c r="FNB57" s="158"/>
      <c r="FNC57" s="159"/>
      <c r="FND57" s="159"/>
      <c r="FNE57" s="160"/>
      <c r="FNF57" s="157"/>
      <c r="FNG57" s="158"/>
      <c r="FNH57" s="159"/>
      <c r="FNI57" s="159"/>
      <c r="FNJ57" s="160"/>
      <c r="FNK57" s="157"/>
      <c r="FNL57" s="158"/>
      <c r="FNM57" s="159"/>
      <c r="FNN57" s="159"/>
      <c r="FNO57" s="160"/>
      <c r="FNP57" s="157"/>
      <c r="FNQ57" s="158"/>
      <c r="FNR57" s="159"/>
      <c r="FNS57" s="159"/>
      <c r="FNT57" s="160"/>
      <c r="FNU57" s="157"/>
      <c r="FNV57" s="158"/>
      <c r="FNW57" s="159"/>
      <c r="FNX57" s="159"/>
      <c r="FNY57" s="160"/>
      <c r="FNZ57" s="157"/>
      <c r="FOA57" s="158"/>
      <c r="FOB57" s="159"/>
      <c r="FOC57" s="159"/>
      <c r="FOD57" s="160"/>
      <c r="FOE57" s="157"/>
      <c r="FOF57" s="158"/>
      <c r="FOG57" s="159"/>
      <c r="FOH57" s="159"/>
      <c r="FOI57" s="160"/>
      <c r="FOJ57" s="157"/>
      <c r="FOK57" s="158"/>
      <c r="FOL57" s="159"/>
      <c r="FOM57" s="159"/>
      <c r="FON57" s="160"/>
      <c r="FOO57" s="157"/>
      <c r="FOP57" s="158"/>
      <c r="FOQ57" s="159"/>
      <c r="FOR57" s="159"/>
      <c r="FOS57" s="160"/>
      <c r="FOT57" s="157"/>
      <c r="FOU57" s="158"/>
      <c r="FOV57" s="159"/>
      <c r="FOW57" s="159"/>
      <c r="FOX57" s="160"/>
      <c r="FOY57" s="157"/>
      <c r="FOZ57" s="158"/>
      <c r="FPA57" s="159"/>
      <c r="FPB57" s="159"/>
      <c r="FPC57" s="160"/>
      <c r="FPD57" s="157"/>
      <c r="FPE57" s="158"/>
      <c r="FPF57" s="159"/>
      <c r="FPG57" s="159"/>
      <c r="FPH57" s="160"/>
      <c r="FPI57" s="157"/>
      <c r="FPJ57" s="158"/>
      <c r="FPK57" s="159"/>
      <c r="FPL57" s="159"/>
      <c r="FPM57" s="160"/>
      <c r="FPN57" s="157"/>
      <c r="FPO57" s="158"/>
      <c r="FPP57" s="159"/>
      <c r="FPQ57" s="159"/>
      <c r="FPR57" s="160"/>
      <c r="FPS57" s="157"/>
      <c r="FPT57" s="158"/>
      <c r="FPU57" s="159"/>
      <c r="FPV57" s="159"/>
      <c r="FPW57" s="160"/>
      <c r="FPX57" s="157"/>
      <c r="FPY57" s="158"/>
      <c r="FPZ57" s="159"/>
      <c r="FQA57" s="159"/>
      <c r="FQB57" s="160"/>
      <c r="FQC57" s="157"/>
      <c r="FQD57" s="158"/>
      <c r="FQE57" s="159"/>
      <c r="FQF57" s="159"/>
      <c r="FQG57" s="160"/>
      <c r="FQH57" s="157"/>
      <c r="FQI57" s="158"/>
      <c r="FQJ57" s="159"/>
      <c r="FQK57" s="159"/>
      <c r="FQL57" s="160"/>
      <c r="FQM57" s="157"/>
      <c r="FQN57" s="158"/>
      <c r="FQO57" s="159"/>
      <c r="FQP57" s="159"/>
      <c r="FQQ57" s="160"/>
      <c r="FQR57" s="157"/>
      <c r="FQS57" s="158"/>
      <c r="FQT57" s="159"/>
      <c r="FQU57" s="159"/>
      <c r="FQV57" s="160"/>
      <c r="FQW57" s="157"/>
      <c r="FQX57" s="158"/>
      <c r="FQY57" s="159"/>
      <c r="FQZ57" s="159"/>
      <c r="FRA57" s="160"/>
      <c r="FRB57" s="157"/>
      <c r="FRC57" s="158"/>
      <c r="FRD57" s="159"/>
      <c r="FRE57" s="159"/>
      <c r="FRF57" s="160"/>
      <c r="FRG57" s="157"/>
      <c r="FRH57" s="158"/>
      <c r="FRI57" s="159"/>
      <c r="FRJ57" s="159"/>
      <c r="FRK57" s="160"/>
      <c r="FRL57" s="157"/>
      <c r="FRM57" s="158"/>
      <c r="FRN57" s="159"/>
      <c r="FRO57" s="159"/>
      <c r="FRP57" s="160"/>
      <c r="FRQ57" s="157"/>
      <c r="FRR57" s="158"/>
      <c r="FRS57" s="159"/>
      <c r="FRT57" s="159"/>
      <c r="FRU57" s="160"/>
      <c r="FRV57" s="157"/>
      <c r="FRW57" s="158"/>
      <c r="FRX57" s="159"/>
      <c r="FRY57" s="159"/>
      <c r="FRZ57" s="160"/>
      <c r="FSA57" s="157"/>
      <c r="FSB57" s="158"/>
      <c r="FSC57" s="159"/>
      <c r="FSD57" s="159"/>
      <c r="FSE57" s="160"/>
      <c r="FSF57" s="157"/>
      <c r="FSG57" s="158"/>
      <c r="FSH57" s="159"/>
      <c r="FSI57" s="159"/>
      <c r="FSJ57" s="160"/>
      <c r="FSK57" s="157"/>
      <c r="FSL57" s="158"/>
      <c r="FSM57" s="159"/>
      <c r="FSN57" s="159"/>
      <c r="FSO57" s="160"/>
      <c r="FSP57" s="157"/>
      <c r="FSQ57" s="158"/>
      <c r="FSR57" s="159"/>
      <c r="FSS57" s="159"/>
      <c r="FST57" s="160"/>
      <c r="FSU57" s="157"/>
      <c r="FSV57" s="158"/>
      <c r="FSW57" s="159"/>
      <c r="FSX57" s="159"/>
      <c r="FSY57" s="160"/>
      <c r="FSZ57" s="157"/>
      <c r="FTA57" s="158"/>
      <c r="FTB57" s="159"/>
      <c r="FTC57" s="159"/>
      <c r="FTD57" s="160"/>
      <c r="FTE57" s="157"/>
      <c r="FTF57" s="158"/>
      <c r="FTG57" s="159"/>
      <c r="FTH57" s="159"/>
      <c r="FTI57" s="160"/>
      <c r="FTJ57" s="157"/>
      <c r="FTK57" s="158"/>
      <c r="FTL57" s="159"/>
      <c r="FTM57" s="159"/>
      <c r="FTN57" s="160"/>
      <c r="FTO57" s="157"/>
      <c r="FTP57" s="158"/>
      <c r="FTQ57" s="159"/>
      <c r="FTR57" s="159"/>
      <c r="FTS57" s="160"/>
      <c r="FTT57" s="157"/>
      <c r="FTU57" s="158"/>
      <c r="FTV57" s="159"/>
      <c r="FTW57" s="159"/>
      <c r="FTX57" s="160"/>
      <c r="FTY57" s="157"/>
      <c r="FTZ57" s="158"/>
      <c r="FUA57" s="159"/>
      <c r="FUB57" s="159"/>
      <c r="FUC57" s="160"/>
      <c r="FUD57" s="157"/>
      <c r="FUE57" s="158"/>
      <c r="FUF57" s="159"/>
      <c r="FUG57" s="159"/>
      <c r="FUH57" s="160"/>
      <c r="FUI57" s="157"/>
      <c r="FUJ57" s="158"/>
      <c r="FUK57" s="159"/>
      <c r="FUL57" s="159"/>
      <c r="FUM57" s="160"/>
      <c r="FUN57" s="157"/>
      <c r="FUO57" s="158"/>
      <c r="FUP57" s="159"/>
      <c r="FUQ57" s="159"/>
      <c r="FUR57" s="160"/>
      <c r="FUS57" s="157"/>
      <c r="FUT57" s="158"/>
      <c r="FUU57" s="159"/>
      <c r="FUV57" s="159"/>
      <c r="FUW57" s="160"/>
      <c r="FUX57" s="157"/>
      <c r="FUY57" s="158"/>
      <c r="FUZ57" s="159"/>
      <c r="FVA57" s="159"/>
      <c r="FVB57" s="160"/>
      <c r="FVC57" s="157"/>
      <c r="FVD57" s="158"/>
      <c r="FVE57" s="159"/>
      <c r="FVF57" s="159"/>
      <c r="FVG57" s="160"/>
      <c r="FVH57" s="157"/>
      <c r="FVI57" s="158"/>
      <c r="FVJ57" s="159"/>
      <c r="FVK57" s="159"/>
      <c r="FVL57" s="160"/>
      <c r="FVM57" s="157"/>
      <c r="FVN57" s="158"/>
      <c r="FVO57" s="159"/>
      <c r="FVP57" s="159"/>
      <c r="FVQ57" s="160"/>
      <c r="FVR57" s="157"/>
      <c r="FVS57" s="158"/>
      <c r="FVT57" s="159"/>
      <c r="FVU57" s="159"/>
      <c r="FVV57" s="160"/>
      <c r="FVW57" s="157"/>
      <c r="FVX57" s="158"/>
      <c r="FVY57" s="159"/>
      <c r="FVZ57" s="159"/>
      <c r="FWA57" s="160"/>
      <c r="FWB57" s="157"/>
      <c r="FWC57" s="158"/>
      <c r="FWD57" s="159"/>
      <c r="FWE57" s="159"/>
      <c r="FWF57" s="160"/>
      <c r="FWG57" s="157"/>
      <c r="FWH57" s="158"/>
      <c r="FWI57" s="159"/>
      <c r="FWJ57" s="159"/>
      <c r="FWK57" s="160"/>
      <c r="FWL57" s="157"/>
      <c r="FWM57" s="158"/>
      <c r="FWN57" s="159"/>
      <c r="FWO57" s="159"/>
      <c r="FWP57" s="160"/>
      <c r="FWQ57" s="157"/>
      <c r="FWR57" s="158"/>
      <c r="FWS57" s="159"/>
      <c r="FWT57" s="159"/>
      <c r="FWU57" s="160"/>
      <c r="FWV57" s="157"/>
      <c r="FWW57" s="158"/>
      <c r="FWX57" s="159"/>
      <c r="FWY57" s="159"/>
      <c r="FWZ57" s="160"/>
      <c r="FXA57" s="157"/>
      <c r="FXB57" s="158"/>
      <c r="FXC57" s="159"/>
      <c r="FXD57" s="159"/>
      <c r="FXE57" s="160"/>
      <c r="FXF57" s="157"/>
      <c r="FXG57" s="158"/>
      <c r="FXH57" s="159"/>
      <c r="FXI57" s="159"/>
      <c r="FXJ57" s="160"/>
      <c r="FXK57" s="157"/>
      <c r="FXL57" s="158"/>
      <c r="FXM57" s="159"/>
      <c r="FXN57" s="159"/>
      <c r="FXO57" s="160"/>
      <c r="FXP57" s="157"/>
      <c r="FXQ57" s="158"/>
      <c r="FXR57" s="159"/>
      <c r="FXS57" s="159"/>
      <c r="FXT57" s="160"/>
      <c r="FXU57" s="157"/>
      <c r="FXV57" s="158"/>
      <c r="FXW57" s="159"/>
      <c r="FXX57" s="159"/>
      <c r="FXY57" s="160"/>
      <c r="FXZ57" s="157"/>
      <c r="FYA57" s="158"/>
      <c r="FYB57" s="159"/>
      <c r="FYC57" s="159"/>
      <c r="FYD57" s="160"/>
      <c r="FYE57" s="157"/>
      <c r="FYF57" s="158"/>
      <c r="FYG57" s="159"/>
      <c r="FYH57" s="159"/>
      <c r="FYI57" s="160"/>
      <c r="FYJ57" s="157"/>
      <c r="FYK57" s="158"/>
      <c r="FYL57" s="159"/>
      <c r="FYM57" s="159"/>
      <c r="FYN57" s="160"/>
      <c r="FYO57" s="157"/>
      <c r="FYP57" s="158"/>
      <c r="FYQ57" s="159"/>
      <c r="FYR57" s="159"/>
      <c r="FYS57" s="160"/>
      <c r="FYT57" s="157"/>
      <c r="FYU57" s="158"/>
      <c r="FYV57" s="159"/>
      <c r="FYW57" s="159"/>
      <c r="FYX57" s="160"/>
      <c r="FYY57" s="157"/>
      <c r="FYZ57" s="158"/>
      <c r="FZA57" s="159"/>
      <c r="FZB57" s="159"/>
      <c r="FZC57" s="160"/>
      <c r="FZD57" s="157"/>
      <c r="FZE57" s="158"/>
      <c r="FZF57" s="159"/>
      <c r="FZG57" s="159"/>
      <c r="FZH57" s="160"/>
      <c r="FZI57" s="157"/>
      <c r="FZJ57" s="158"/>
      <c r="FZK57" s="159"/>
      <c r="FZL57" s="159"/>
      <c r="FZM57" s="160"/>
      <c r="FZN57" s="157"/>
      <c r="FZO57" s="158"/>
      <c r="FZP57" s="159"/>
      <c r="FZQ57" s="159"/>
      <c r="FZR57" s="160"/>
      <c r="FZS57" s="157"/>
      <c r="FZT57" s="158"/>
      <c r="FZU57" s="159"/>
      <c r="FZV57" s="159"/>
      <c r="FZW57" s="160"/>
      <c r="FZX57" s="157"/>
      <c r="FZY57" s="158"/>
      <c r="FZZ57" s="159"/>
      <c r="GAA57" s="159"/>
      <c r="GAB57" s="160"/>
      <c r="GAC57" s="157"/>
      <c r="GAD57" s="158"/>
      <c r="GAE57" s="159"/>
      <c r="GAF57" s="159"/>
      <c r="GAG57" s="160"/>
      <c r="GAH57" s="157"/>
      <c r="GAI57" s="158"/>
      <c r="GAJ57" s="159"/>
      <c r="GAK57" s="159"/>
      <c r="GAL57" s="160"/>
      <c r="GAM57" s="157"/>
      <c r="GAN57" s="158"/>
      <c r="GAO57" s="159"/>
      <c r="GAP57" s="159"/>
      <c r="GAQ57" s="160"/>
      <c r="GAR57" s="157"/>
      <c r="GAS57" s="158"/>
      <c r="GAT57" s="159"/>
      <c r="GAU57" s="159"/>
      <c r="GAV57" s="160"/>
      <c r="GAW57" s="157"/>
      <c r="GAX57" s="158"/>
      <c r="GAY57" s="159"/>
      <c r="GAZ57" s="159"/>
      <c r="GBA57" s="160"/>
      <c r="GBB57" s="157"/>
      <c r="GBC57" s="158"/>
      <c r="GBD57" s="159"/>
      <c r="GBE57" s="159"/>
      <c r="GBF57" s="160"/>
      <c r="GBG57" s="157"/>
      <c r="GBH57" s="158"/>
      <c r="GBI57" s="159"/>
      <c r="GBJ57" s="159"/>
      <c r="GBK57" s="160"/>
      <c r="GBL57" s="157"/>
      <c r="GBM57" s="158"/>
      <c r="GBN57" s="159"/>
      <c r="GBO57" s="159"/>
      <c r="GBP57" s="160"/>
      <c r="GBQ57" s="157"/>
      <c r="GBR57" s="158"/>
      <c r="GBS57" s="159"/>
      <c r="GBT57" s="159"/>
      <c r="GBU57" s="160"/>
      <c r="GBV57" s="157"/>
      <c r="GBW57" s="158"/>
      <c r="GBX57" s="159"/>
      <c r="GBY57" s="159"/>
      <c r="GBZ57" s="160"/>
      <c r="GCA57" s="157"/>
      <c r="GCB57" s="158"/>
      <c r="GCC57" s="159"/>
      <c r="GCD57" s="159"/>
      <c r="GCE57" s="160"/>
      <c r="GCF57" s="157"/>
      <c r="GCG57" s="158"/>
      <c r="GCH57" s="159"/>
      <c r="GCI57" s="159"/>
      <c r="GCJ57" s="160"/>
      <c r="GCK57" s="157"/>
      <c r="GCL57" s="158"/>
      <c r="GCM57" s="159"/>
      <c r="GCN57" s="159"/>
      <c r="GCO57" s="160"/>
      <c r="GCP57" s="157"/>
      <c r="GCQ57" s="158"/>
      <c r="GCR57" s="159"/>
      <c r="GCS57" s="159"/>
      <c r="GCT57" s="160"/>
      <c r="GCU57" s="157"/>
      <c r="GCV57" s="158"/>
      <c r="GCW57" s="159"/>
      <c r="GCX57" s="159"/>
      <c r="GCY57" s="160"/>
      <c r="GCZ57" s="157"/>
      <c r="GDA57" s="158"/>
      <c r="GDB57" s="159"/>
      <c r="GDC57" s="159"/>
      <c r="GDD57" s="160"/>
      <c r="GDE57" s="157"/>
      <c r="GDF57" s="158"/>
      <c r="GDG57" s="159"/>
      <c r="GDH57" s="159"/>
      <c r="GDI57" s="160"/>
      <c r="GDJ57" s="157"/>
      <c r="GDK57" s="158"/>
      <c r="GDL57" s="159"/>
      <c r="GDM57" s="159"/>
      <c r="GDN57" s="160"/>
      <c r="GDO57" s="157"/>
      <c r="GDP57" s="158"/>
      <c r="GDQ57" s="159"/>
      <c r="GDR57" s="159"/>
      <c r="GDS57" s="160"/>
      <c r="GDT57" s="157"/>
      <c r="GDU57" s="158"/>
      <c r="GDV57" s="159"/>
      <c r="GDW57" s="159"/>
      <c r="GDX57" s="160"/>
      <c r="GDY57" s="157"/>
      <c r="GDZ57" s="158"/>
      <c r="GEA57" s="159"/>
      <c r="GEB57" s="159"/>
      <c r="GEC57" s="160"/>
      <c r="GED57" s="157"/>
      <c r="GEE57" s="158"/>
      <c r="GEF57" s="159"/>
      <c r="GEG57" s="159"/>
      <c r="GEH57" s="160"/>
      <c r="GEI57" s="157"/>
      <c r="GEJ57" s="158"/>
      <c r="GEK57" s="159"/>
      <c r="GEL57" s="159"/>
      <c r="GEM57" s="160"/>
      <c r="GEN57" s="157"/>
      <c r="GEO57" s="158"/>
      <c r="GEP57" s="159"/>
      <c r="GEQ57" s="159"/>
      <c r="GER57" s="160"/>
      <c r="GES57" s="157"/>
      <c r="GET57" s="158"/>
      <c r="GEU57" s="159"/>
      <c r="GEV57" s="159"/>
      <c r="GEW57" s="160"/>
      <c r="GEX57" s="157"/>
      <c r="GEY57" s="158"/>
      <c r="GEZ57" s="159"/>
      <c r="GFA57" s="159"/>
      <c r="GFB57" s="160"/>
      <c r="GFC57" s="157"/>
      <c r="GFD57" s="158"/>
      <c r="GFE57" s="159"/>
      <c r="GFF57" s="159"/>
      <c r="GFG57" s="160"/>
      <c r="GFH57" s="157"/>
      <c r="GFI57" s="158"/>
      <c r="GFJ57" s="159"/>
      <c r="GFK57" s="159"/>
      <c r="GFL57" s="160"/>
      <c r="GFM57" s="157"/>
      <c r="GFN57" s="158"/>
      <c r="GFO57" s="159"/>
      <c r="GFP57" s="159"/>
      <c r="GFQ57" s="160"/>
      <c r="GFR57" s="157"/>
      <c r="GFS57" s="158"/>
      <c r="GFT57" s="159"/>
      <c r="GFU57" s="159"/>
      <c r="GFV57" s="160"/>
      <c r="GFW57" s="157"/>
      <c r="GFX57" s="158"/>
      <c r="GFY57" s="159"/>
      <c r="GFZ57" s="159"/>
      <c r="GGA57" s="160"/>
      <c r="GGB57" s="157"/>
      <c r="GGC57" s="158"/>
      <c r="GGD57" s="159"/>
      <c r="GGE57" s="159"/>
      <c r="GGF57" s="160"/>
      <c r="GGG57" s="157"/>
      <c r="GGH57" s="158"/>
      <c r="GGI57" s="159"/>
      <c r="GGJ57" s="159"/>
      <c r="GGK57" s="160"/>
      <c r="GGL57" s="157"/>
      <c r="GGM57" s="158"/>
      <c r="GGN57" s="159"/>
      <c r="GGO57" s="159"/>
      <c r="GGP57" s="160"/>
      <c r="GGQ57" s="157"/>
      <c r="GGR57" s="158"/>
      <c r="GGS57" s="159"/>
      <c r="GGT57" s="159"/>
      <c r="GGU57" s="160"/>
      <c r="GGV57" s="157"/>
      <c r="GGW57" s="158"/>
      <c r="GGX57" s="159"/>
      <c r="GGY57" s="159"/>
      <c r="GGZ57" s="160"/>
      <c r="GHA57" s="157"/>
      <c r="GHB57" s="158"/>
      <c r="GHC57" s="159"/>
      <c r="GHD57" s="159"/>
      <c r="GHE57" s="160"/>
      <c r="GHF57" s="157"/>
      <c r="GHG57" s="158"/>
      <c r="GHH57" s="159"/>
      <c r="GHI57" s="159"/>
      <c r="GHJ57" s="160"/>
      <c r="GHK57" s="157"/>
      <c r="GHL57" s="158"/>
      <c r="GHM57" s="159"/>
      <c r="GHN57" s="159"/>
      <c r="GHO57" s="160"/>
      <c r="GHP57" s="157"/>
      <c r="GHQ57" s="158"/>
      <c r="GHR57" s="159"/>
      <c r="GHS57" s="159"/>
      <c r="GHT57" s="160"/>
      <c r="GHU57" s="157"/>
      <c r="GHV57" s="158"/>
      <c r="GHW57" s="159"/>
      <c r="GHX57" s="159"/>
      <c r="GHY57" s="160"/>
      <c r="GHZ57" s="157"/>
      <c r="GIA57" s="158"/>
      <c r="GIB57" s="159"/>
      <c r="GIC57" s="159"/>
      <c r="GID57" s="160"/>
      <c r="GIE57" s="157"/>
      <c r="GIF57" s="158"/>
      <c r="GIG57" s="159"/>
      <c r="GIH57" s="159"/>
      <c r="GII57" s="160"/>
      <c r="GIJ57" s="157"/>
      <c r="GIK57" s="158"/>
      <c r="GIL57" s="159"/>
      <c r="GIM57" s="159"/>
      <c r="GIN57" s="160"/>
      <c r="GIO57" s="157"/>
      <c r="GIP57" s="158"/>
      <c r="GIQ57" s="159"/>
      <c r="GIR57" s="159"/>
      <c r="GIS57" s="160"/>
      <c r="GIT57" s="157"/>
      <c r="GIU57" s="158"/>
      <c r="GIV57" s="159"/>
      <c r="GIW57" s="159"/>
      <c r="GIX57" s="160"/>
      <c r="GIY57" s="157"/>
      <c r="GIZ57" s="158"/>
      <c r="GJA57" s="159"/>
      <c r="GJB57" s="159"/>
      <c r="GJC57" s="160"/>
      <c r="GJD57" s="157"/>
      <c r="GJE57" s="158"/>
      <c r="GJF57" s="159"/>
      <c r="GJG57" s="159"/>
      <c r="GJH57" s="160"/>
      <c r="GJI57" s="157"/>
      <c r="GJJ57" s="158"/>
      <c r="GJK57" s="159"/>
      <c r="GJL57" s="159"/>
      <c r="GJM57" s="160"/>
      <c r="GJN57" s="157"/>
      <c r="GJO57" s="158"/>
      <c r="GJP57" s="159"/>
      <c r="GJQ57" s="159"/>
      <c r="GJR57" s="160"/>
      <c r="GJS57" s="157"/>
      <c r="GJT57" s="158"/>
      <c r="GJU57" s="159"/>
      <c r="GJV57" s="159"/>
      <c r="GJW57" s="160"/>
      <c r="GJX57" s="157"/>
      <c r="GJY57" s="158"/>
      <c r="GJZ57" s="159"/>
      <c r="GKA57" s="159"/>
      <c r="GKB57" s="160"/>
      <c r="GKC57" s="157"/>
      <c r="GKD57" s="158"/>
      <c r="GKE57" s="159"/>
      <c r="GKF57" s="159"/>
      <c r="GKG57" s="160"/>
      <c r="GKH57" s="157"/>
      <c r="GKI57" s="158"/>
      <c r="GKJ57" s="159"/>
      <c r="GKK57" s="159"/>
      <c r="GKL57" s="160"/>
      <c r="GKM57" s="157"/>
      <c r="GKN57" s="158"/>
      <c r="GKO57" s="159"/>
      <c r="GKP57" s="159"/>
      <c r="GKQ57" s="160"/>
      <c r="GKR57" s="157"/>
      <c r="GKS57" s="158"/>
      <c r="GKT57" s="159"/>
      <c r="GKU57" s="159"/>
      <c r="GKV57" s="160"/>
      <c r="GKW57" s="157"/>
      <c r="GKX57" s="158"/>
      <c r="GKY57" s="159"/>
      <c r="GKZ57" s="159"/>
      <c r="GLA57" s="160"/>
      <c r="GLB57" s="157"/>
      <c r="GLC57" s="158"/>
      <c r="GLD57" s="159"/>
      <c r="GLE57" s="159"/>
      <c r="GLF57" s="160"/>
      <c r="GLG57" s="157"/>
      <c r="GLH57" s="158"/>
      <c r="GLI57" s="159"/>
      <c r="GLJ57" s="159"/>
      <c r="GLK57" s="160"/>
      <c r="GLL57" s="157"/>
      <c r="GLM57" s="158"/>
      <c r="GLN57" s="159"/>
      <c r="GLO57" s="159"/>
      <c r="GLP57" s="160"/>
      <c r="GLQ57" s="157"/>
      <c r="GLR57" s="158"/>
      <c r="GLS57" s="159"/>
      <c r="GLT57" s="159"/>
      <c r="GLU57" s="160"/>
      <c r="GLV57" s="157"/>
      <c r="GLW57" s="158"/>
      <c r="GLX57" s="159"/>
      <c r="GLY57" s="159"/>
      <c r="GLZ57" s="160"/>
      <c r="GMA57" s="157"/>
      <c r="GMB57" s="158"/>
      <c r="GMC57" s="159"/>
      <c r="GMD57" s="159"/>
      <c r="GME57" s="160"/>
      <c r="GMF57" s="157"/>
      <c r="GMG57" s="158"/>
      <c r="GMH57" s="159"/>
      <c r="GMI57" s="159"/>
      <c r="GMJ57" s="160"/>
      <c r="GMK57" s="157"/>
      <c r="GML57" s="158"/>
      <c r="GMM57" s="159"/>
      <c r="GMN57" s="159"/>
      <c r="GMO57" s="160"/>
      <c r="GMP57" s="157"/>
      <c r="GMQ57" s="158"/>
      <c r="GMR57" s="159"/>
      <c r="GMS57" s="159"/>
      <c r="GMT57" s="160"/>
      <c r="GMU57" s="157"/>
      <c r="GMV57" s="158"/>
      <c r="GMW57" s="159"/>
      <c r="GMX57" s="159"/>
      <c r="GMY57" s="160"/>
      <c r="GMZ57" s="157"/>
      <c r="GNA57" s="158"/>
      <c r="GNB57" s="159"/>
      <c r="GNC57" s="159"/>
      <c r="GND57" s="160"/>
      <c r="GNE57" s="157"/>
      <c r="GNF57" s="158"/>
      <c r="GNG57" s="159"/>
      <c r="GNH57" s="159"/>
      <c r="GNI57" s="160"/>
      <c r="GNJ57" s="157"/>
      <c r="GNK57" s="158"/>
      <c r="GNL57" s="159"/>
      <c r="GNM57" s="159"/>
      <c r="GNN57" s="160"/>
      <c r="GNO57" s="157"/>
      <c r="GNP57" s="158"/>
      <c r="GNQ57" s="159"/>
      <c r="GNR57" s="159"/>
      <c r="GNS57" s="160"/>
      <c r="GNT57" s="157"/>
      <c r="GNU57" s="158"/>
      <c r="GNV57" s="159"/>
      <c r="GNW57" s="159"/>
      <c r="GNX57" s="160"/>
      <c r="GNY57" s="157"/>
      <c r="GNZ57" s="158"/>
      <c r="GOA57" s="159"/>
      <c r="GOB57" s="159"/>
      <c r="GOC57" s="160"/>
      <c r="GOD57" s="157"/>
      <c r="GOE57" s="158"/>
      <c r="GOF57" s="159"/>
      <c r="GOG57" s="159"/>
      <c r="GOH57" s="160"/>
      <c r="GOI57" s="157"/>
      <c r="GOJ57" s="158"/>
      <c r="GOK57" s="159"/>
      <c r="GOL57" s="159"/>
      <c r="GOM57" s="160"/>
      <c r="GON57" s="157"/>
      <c r="GOO57" s="158"/>
      <c r="GOP57" s="159"/>
      <c r="GOQ57" s="159"/>
      <c r="GOR57" s="160"/>
      <c r="GOS57" s="157"/>
      <c r="GOT57" s="158"/>
      <c r="GOU57" s="159"/>
      <c r="GOV57" s="159"/>
      <c r="GOW57" s="160"/>
      <c r="GOX57" s="157"/>
      <c r="GOY57" s="158"/>
      <c r="GOZ57" s="159"/>
      <c r="GPA57" s="159"/>
      <c r="GPB57" s="160"/>
      <c r="GPC57" s="157"/>
      <c r="GPD57" s="158"/>
      <c r="GPE57" s="159"/>
      <c r="GPF57" s="159"/>
      <c r="GPG57" s="160"/>
      <c r="GPH57" s="157"/>
      <c r="GPI57" s="158"/>
      <c r="GPJ57" s="159"/>
      <c r="GPK57" s="159"/>
      <c r="GPL57" s="160"/>
      <c r="GPM57" s="157"/>
      <c r="GPN57" s="158"/>
      <c r="GPO57" s="159"/>
      <c r="GPP57" s="159"/>
      <c r="GPQ57" s="160"/>
      <c r="GPR57" s="157"/>
      <c r="GPS57" s="158"/>
      <c r="GPT57" s="159"/>
      <c r="GPU57" s="159"/>
      <c r="GPV57" s="160"/>
      <c r="GPW57" s="157"/>
      <c r="GPX57" s="158"/>
      <c r="GPY57" s="159"/>
      <c r="GPZ57" s="159"/>
      <c r="GQA57" s="160"/>
      <c r="GQB57" s="157"/>
      <c r="GQC57" s="158"/>
      <c r="GQD57" s="159"/>
      <c r="GQE57" s="159"/>
      <c r="GQF57" s="160"/>
      <c r="GQG57" s="157"/>
      <c r="GQH57" s="158"/>
      <c r="GQI57" s="159"/>
      <c r="GQJ57" s="159"/>
      <c r="GQK57" s="160"/>
      <c r="GQL57" s="157"/>
      <c r="GQM57" s="158"/>
      <c r="GQN57" s="159"/>
      <c r="GQO57" s="159"/>
      <c r="GQP57" s="160"/>
      <c r="GQQ57" s="157"/>
      <c r="GQR57" s="158"/>
      <c r="GQS57" s="159"/>
      <c r="GQT57" s="159"/>
      <c r="GQU57" s="160"/>
      <c r="GQV57" s="157"/>
      <c r="GQW57" s="158"/>
      <c r="GQX57" s="159"/>
      <c r="GQY57" s="159"/>
      <c r="GQZ57" s="160"/>
      <c r="GRA57" s="157"/>
      <c r="GRB57" s="158"/>
      <c r="GRC57" s="159"/>
      <c r="GRD57" s="159"/>
      <c r="GRE57" s="160"/>
      <c r="GRF57" s="157"/>
      <c r="GRG57" s="158"/>
      <c r="GRH57" s="159"/>
      <c r="GRI57" s="159"/>
      <c r="GRJ57" s="160"/>
      <c r="GRK57" s="157"/>
      <c r="GRL57" s="158"/>
      <c r="GRM57" s="159"/>
      <c r="GRN57" s="159"/>
      <c r="GRO57" s="160"/>
      <c r="GRP57" s="157"/>
      <c r="GRQ57" s="158"/>
      <c r="GRR57" s="159"/>
      <c r="GRS57" s="159"/>
      <c r="GRT57" s="160"/>
      <c r="GRU57" s="157"/>
      <c r="GRV57" s="158"/>
      <c r="GRW57" s="159"/>
      <c r="GRX57" s="159"/>
      <c r="GRY57" s="160"/>
      <c r="GRZ57" s="157"/>
      <c r="GSA57" s="158"/>
      <c r="GSB57" s="159"/>
      <c r="GSC57" s="159"/>
      <c r="GSD57" s="160"/>
      <c r="GSE57" s="157"/>
      <c r="GSF57" s="158"/>
      <c r="GSG57" s="159"/>
      <c r="GSH57" s="159"/>
      <c r="GSI57" s="160"/>
      <c r="GSJ57" s="157"/>
      <c r="GSK57" s="158"/>
      <c r="GSL57" s="159"/>
      <c r="GSM57" s="159"/>
      <c r="GSN57" s="160"/>
      <c r="GSO57" s="157"/>
      <c r="GSP57" s="158"/>
      <c r="GSQ57" s="159"/>
      <c r="GSR57" s="159"/>
      <c r="GSS57" s="160"/>
      <c r="GST57" s="157"/>
      <c r="GSU57" s="158"/>
      <c r="GSV57" s="159"/>
      <c r="GSW57" s="159"/>
      <c r="GSX57" s="160"/>
      <c r="GSY57" s="157"/>
      <c r="GSZ57" s="158"/>
      <c r="GTA57" s="159"/>
      <c r="GTB57" s="159"/>
      <c r="GTC57" s="160"/>
      <c r="GTD57" s="157"/>
      <c r="GTE57" s="158"/>
      <c r="GTF57" s="159"/>
      <c r="GTG57" s="159"/>
      <c r="GTH57" s="160"/>
      <c r="GTI57" s="157"/>
      <c r="GTJ57" s="158"/>
      <c r="GTK57" s="159"/>
      <c r="GTL57" s="159"/>
      <c r="GTM57" s="160"/>
      <c r="GTN57" s="157"/>
      <c r="GTO57" s="158"/>
      <c r="GTP57" s="159"/>
      <c r="GTQ57" s="159"/>
      <c r="GTR57" s="160"/>
      <c r="GTS57" s="157"/>
      <c r="GTT57" s="158"/>
      <c r="GTU57" s="159"/>
      <c r="GTV57" s="159"/>
      <c r="GTW57" s="160"/>
      <c r="GTX57" s="157"/>
      <c r="GTY57" s="158"/>
      <c r="GTZ57" s="159"/>
      <c r="GUA57" s="159"/>
      <c r="GUB57" s="160"/>
      <c r="GUC57" s="157"/>
      <c r="GUD57" s="158"/>
      <c r="GUE57" s="159"/>
      <c r="GUF57" s="159"/>
      <c r="GUG57" s="160"/>
      <c r="GUH57" s="157"/>
      <c r="GUI57" s="158"/>
      <c r="GUJ57" s="159"/>
      <c r="GUK57" s="159"/>
      <c r="GUL57" s="160"/>
      <c r="GUM57" s="157"/>
      <c r="GUN57" s="158"/>
      <c r="GUO57" s="159"/>
      <c r="GUP57" s="159"/>
      <c r="GUQ57" s="160"/>
      <c r="GUR57" s="157"/>
      <c r="GUS57" s="158"/>
      <c r="GUT57" s="159"/>
      <c r="GUU57" s="159"/>
      <c r="GUV57" s="160"/>
      <c r="GUW57" s="157"/>
      <c r="GUX57" s="158"/>
      <c r="GUY57" s="159"/>
      <c r="GUZ57" s="159"/>
      <c r="GVA57" s="160"/>
      <c r="GVB57" s="157"/>
      <c r="GVC57" s="158"/>
      <c r="GVD57" s="159"/>
      <c r="GVE57" s="159"/>
      <c r="GVF57" s="160"/>
      <c r="GVG57" s="157"/>
      <c r="GVH57" s="158"/>
      <c r="GVI57" s="159"/>
      <c r="GVJ57" s="159"/>
      <c r="GVK57" s="160"/>
      <c r="GVL57" s="157"/>
      <c r="GVM57" s="158"/>
      <c r="GVN57" s="159"/>
      <c r="GVO57" s="159"/>
      <c r="GVP57" s="160"/>
      <c r="GVQ57" s="157"/>
      <c r="GVR57" s="158"/>
      <c r="GVS57" s="159"/>
      <c r="GVT57" s="159"/>
      <c r="GVU57" s="160"/>
      <c r="GVV57" s="157"/>
      <c r="GVW57" s="158"/>
      <c r="GVX57" s="159"/>
      <c r="GVY57" s="159"/>
      <c r="GVZ57" s="160"/>
      <c r="GWA57" s="157"/>
      <c r="GWB57" s="158"/>
      <c r="GWC57" s="159"/>
      <c r="GWD57" s="159"/>
      <c r="GWE57" s="160"/>
      <c r="GWF57" s="157"/>
      <c r="GWG57" s="158"/>
      <c r="GWH57" s="159"/>
      <c r="GWI57" s="159"/>
      <c r="GWJ57" s="160"/>
      <c r="GWK57" s="157"/>
      <c r="GWL57" s="158"/>
      <c r="GWM57" s="159"/>
      <c r="GWN57" s="159"/>
      <c r="GWO57" s="160"/>
      <c r="GWP57" s="157"/>
      <c r="GWQ57" s="158"/>
      <c r="GWR57" s="159"/>
      <c r="GWS57" s="159"/>
      <c r="GWT57" s="160"/>
      <c r="GWU57" s="157"/>
      <c r="GWV57" s="158"/>
      <c r="GWW57" s="159"/>
      <c r="GWX57" s="159"/>
      <c r="GWY57" s="160"/>
      <c r="GWZ57" s="157"/>
      <c r="GXA57" s="158"/>
      <c r="GXB57" s="159"/>
      <c r="GXC57" s="159"/>
      <c r="GXD57" s="160"/>
      <c r="GXE57" s="157"/>
      <c r="GXF57" s="158"/>
      <c r="GXG57" s="159"/>
      <c r="GXH57" s="159"/>
      <c r="GXI57" s="160"/>
      <c r="GXJ57" s="157"/>
      <c r="GXK57" s="158"/>
      <c r="GXL57" s="159"/>
      <c r="GXM57" s="159"/>
      <c r="GXN57" s="160"/>
      <c r="GXO57" s="157"/>
      <c r="GXP57" s="158"/>
      <c r="GXQ57" s="159"/>
      <c r="GXR57" s="159"/>
      <c r="GXS57" s="160"/>
      <c r="GXT57" s="157"/>
      <c r="GXU57" s="158"/>
      <c r="GXV57" s="159"/>
      <c r="GXW57" s="159"/>
      <c r="GXX57" s="160"/>
      <c r="GXY57" s="157"/>
      <c r="GXZ57" s="158"/>
      <c r="GYA57" s="159"/>
      <c r="GYB57" s="159"/>
      <c r="GYC57" s="160"/>
      <c r="GYD57" s="157"/>
      <c r="GYE57" s="158"/>
      <c r="GYF57" s="159"/>
      <c r="GYG57" s="159"/>
      <c r="GYH57" s="160"/>
      <c r="GYI57" s="157"/>
      <c r="GYJ57" s="158"/>
      <c r="GYK57" s="159"/>
      <c r="GYL57" s="159"/>
      <c r="GYM57" s="160"/>
      <c r="GYN57" s="157"/>
      <c r="GYO57" s="158"/>
      <c r="GYP57" s="159"/>
      <c r="GYQ57" s="159"/>
      <c r="GYR57" s="160"/>
      <c r="GYS57" s="157"/>
      <c r="GYT57" s="158"/>
      <c r="GYU57" s="159"/>
      <c r="GYV57" s="159"/>
      <c r="GYW57" s="160"/>
      <c r="GYX57" s="157"/>
      <c r="GYY57" s="158"/>
      <c r="GYZ57" s="159"/>
      <c r="GZA57" s="159"/>
      <c r="GZB57" s="160"/>
      <c r="GZC57" s="157"/>
      <c r="GZD57" s="158"/>
      <c r="GZE57" s="159"/>
      <c r="GZF57" s="159"/>
      <c r="GZG57" s="160"/>
      <c r="GZH57" s="157"/>
      <c r="GZI57" s="158"/>
      <c r="GZJ57" s="159"/>
      <c r="GZK57" s="159"/>
      <c r="GZL57" s="160"/>
      <c r="GZM57" s="157"/>
      <c r="GZN57" s="158"/>
      <c r="GZO57" s="159"/>
      <c r="GZP57" s="159"/>
      <c r="GZQ57" s="160"/>
      <c r="GZR57" s="157"/>
      <c r="GZS57" s="158"/>
      <c r="GZT57" s="159"/>
      <c r="GZU57" s="159"/>
      <c r="GZV57" s="160"/>
      <c r="GZW57" s="157"/>
      <c r="GZX57" s="158"/>
      <c r="GZY57" s="159"/>
      <c r="GZZ57" s="159"/>
      <c r="HAA57" s="160"/>
      <c r="HAB57" s="157"/>
      <c r="HAC57" s="158"/>
      <c r="HAD57" s="159"/>
      <c r="HAE57" s="159"/>
      <c r="HAF57" s="160"/>
      <c r="HAG57" s="157"/>
      <c r="HAH57" s="158"/>
      <c r="HAI57" s="159"/>
      <c r="HAJ57" s="159"/>
      <c r="HAK57" s="160"/>
      <c r="HAL57" s="157"/>
      <c r="HAM57" s="158"/>
      <c r="HAN57" s="159"/>
      <c r="HAO57" s="159"/>
      <c r="HAP57" s="160"/>
      <c r="HAQ57" s="157"/>
      <c r="HAR57" s="158"/>
      <c r="HAS57" s="159"/>
      <c r="HAT57" s="159"/>
      <c r="HAU57" s="160"/>
      <c r="HAV57" s="157"/>
      <c r="HAW57" s="158"/>
      <c r="HAX57" s="159"/>
      <c r="HAY57" s="159"/>
      <c r="HAZ57" s="160"/>
      <c r="HBA57" s="157"/>
      <c r="HBB57" s="158"/>
      <c r="HBC57" s="159"/>
      <c r="HBD57" s="159"/>
      <c r="HBE57" s="160"/>
      <c r="HBF57" s="157"/>
      <c r="HBG57" s="158"/>
      <c r="HBH57" s="159"/>
      <c r="HBI57" s="159"/>
      <c r="HBJ57" s="160"/>
      <c r="HBK57" s="157"/>
      <c r="HBL57" s="158"/>
      <c r="HBM57" s="159"/>
      <c r="HBN57" s="159"/>
      <c r="HBO57" s="160"/>
      <c r="HBP57" s="157"/>
      <c r="HBQ57" s="158"/>
      <c r="HBR57" s="159"/>
      <c r="HBS57" s="159"/>
      <c r="HBT57" s="160"/>
      <c r="HBU57" s="157"/>
      <c r="HBV57" s="158"/>
      <c r="HBW57" s="159"/>
      <c r="HBX57" s="159"/>
      <c r="HBY57" s="160"/>
      <c r="HBZ57" s="157"/>
      <c r="HCA57" s="158"/>
      <c r="HCB57" s="159"/>
      <c r="HCC57" s="159"/>
      <c r="HCD57" s="160"/>
      <c r="HCE57" s="157"/>
      <c r="HCF57" s="158"/>
      <c r="HCG57" s="159"/>
      <c r="HCH57" s="159"/>
      <c r="HCI57" s="160"/>
      <c r="HCJ57" s="157"/>
      <c r="HCK57" s="158"/>
      <c r="HCL57" s="159"/>
      <c r="HCM57" s="159"/>
      <c r="HCN57" s="160"/>
      <c r="HCO57" s="157"/>
      <c r="HCP57" s="158"/>
      <c r="HCQ57" s="159"/>
      <c r="HCR57" s="159"/>
      <c r="HCS57" s="160"/>
      <c r="HCT57" s="157"/>
      <c r="HCU57" s="158"/>
      <c r="HCV57" s="159"/>
      <c r="HCW57" s="159"/>
      <c r="HCX57" s="160"/>
      <c r="HCY57" s="157"/>
      <c r="HCZ57" s="158"/>
      <c r="HDA57" s="159"/>
      <c r="HDB57" s="159"/>
      <c r="HDC57" s="160"/>
      <c r="HDD57" s="157"/>
      <c r="HDE57" s="158"/>
      <c r="HDF57" s="159"/>
      <c r="HDG57" s="159"/>
      <c r="HDH57" s="160"/>
      <c r="HDI57" s="157"/>
      <c r="HDJ57" s="158"/>
      <c r="HDK57" s="159"/>
      <c r="HDL57" s="159"/>
      <c r="HDM57" s="160"/>
      <c r="HDN57" s="157"/>
      <c r="HDO57" s="158"/>
      <c r="HDP57" s="159"/>
      <c r="HDQ57" s="159"/>
      <c r="HDR57" s="160"/>
      <c r="HDS57" s="157"/>
      <c r="HDT57" s="158"/>
      <c r="HDU57" s="159"/>
      <c r="HDV57" s="159"/>
      <c r="HDW57" s="160"/>
      <c r="HDX57" s="157"/>
      <c r="HDY57" s="158"/>
      <c r="HDZ57" s="159"/>
      <c r="HEA57" s="159"/>
      <c r="HEB57" s="160"/>
      <c r="HEC57" s="157"/>
      <c r="HED57" s="158"/>
      <c r="HEE57" s="159"/>
      <c r="HEF57" s="159"/>
      <c r="HEG57" s="160"/>
      <c r="HEH57" s="157"/>
      <c r="HEI57" s="158"/>
      <c r="HEJ57" s="159"/>
      <c r="HEK57" s="159"/>
      <c r="HEL57" s="160"/>
      <c r="HEM57" s="157"/>
      <c r="HEN57" s="158"/>
      <c r="HEO57" s="159"/>
      <c r="HEP57" s="159"/>
      <c r="HEQ57" s="160"/>
      <c r="HER57" s="157"/>
      <c r="HES57" s="158"/>
      <c r="HET57" s="159"/>
      <c r="HEU57" s="159"/>
      <c r="HEV57" s="160"/>
      <c r="HEW57" s="157"/>
      <c r="HEX57" s="158"/>
      <c r="HEY57" s="159"/>
      <c r="HEZ57" s="159"/>
      <c r="HFA57" s="160"/>
      <c r="HFB57" s="157"/>
      <c r="HFC57" s="158"/>
      <c r="HFD57" s="159"/>
      <c r="HFE57" s="159"/>
      <c r="HFF57" s="160"/>
      <c r="HFG57" s="157"/>
      <c r="HFH57" s="158"/>
      <c r="HFI57" s="159"/>
      <c r="HFJ57" s="159"/>
      <c r="HFK57" s="160"/>
      <c r="HFL57" s="157"/>
      <c r="HFM57" s="158"/>
      <c r="HFN57" s="159"/>
      <c r="HFO57" s="159"/>
      <c r="HFP57" s="160"/>
      <c r="HFQ57" s="157"/>
      <c r="HFR57" s="158"/>
      <c r="HFS57" s="159"/>
      <c r="HFT57" s="159"/>
      <c r="HFU57" s="160"/>
      <c r="HFV57" s="157"/>
      <c r="HFW57" s="158"/>
      <c r="HFX57" s="159"/>
      <c r="HFY57" s="159"/>
      <c r="HFZ57" s="160"/>
      <c r="HGA57" s="157"/>
      <c r="HGB57" s="158"/>
      <c r="HGC57" s="159"/>
      <c r="HGD57" s="159"/>
      <c r="HGE57" s="160"/>
      <c r="HGF57" s="157"/>
      <c r="HGG57" s="158"/>
      <c r="HGH57" s="159"/>
      <c r="HGI57" s="159"/>
      <c r="HGJ57" s="160"/>
      <c r="HGK57" s="157"/>
      <c r="HGL57" s="158"/>
      <c r="HGM57" s="159"/>
      <c r="HGN57" s="159"/>
      <c r="HGO57" s="160"/>
      <c r="HGP57" s="157"/>
      <c r="HGQ57" s="158"/>
      <c r="HGR57" s="159"/>
      <c r="HGS57" s="159"/>
      <c r="HGT57" s="160"/>
      <c r="HGU57" s="157"/>
      <c r="HGV57" s="158"/>
      <c r="HGW57" s="159"/>
      <c r="HGX57" s="159"/>
      <c r="HGY57" s="160"/>
      <c r="HGZ57" s="157"/>
      <c r="HHA57" s="158"/>
      <c r="HHB57" s="159"/>
      <c r="HHC57" s="159"/>
      <c r="HHD57" s="160"/>
      <c r="HHE57" s="157"/>
      <c r="HHF57" s="158"/>
      <c r="HHG57" s="159"/>
      <c r="HHH57" s="159"/>
      <c r="HHI57" s="160"/>
      <c r="HHJ57" s="157"/>
      <c r="HHK57" s="158"/>
      <c r="HHL57" s="159"/>
      <c r="HHM57" s="159"/>
      <c r="HHN57" s="160"/>
      <c r="HHO57" s="157"/>
      <c r="HHP57" s="158"/>
      <c r="HHQ57" s="159"/>
      <c r="HHR57" s="159"/>
      <c r="HHS57" s="160"/>
      <c r="HHT57" s="157"/>
      <c r="HHU57" s="158"/>
      <c r="HHV57" s="159"/>
      <c r="HHW57" s="159"/>
      <c r="HHX57" s="160"/>
      <c r="HHY57" s="157"/>
      <c r="HHZ57" s="158"/>
      <c r="HIA57" s="159"/>
      <c r="HIB57" s="159"/>
      <c r="HIC57" s="160"/>
      <c r="HID57" s="157"/>
      <c r="HIE57" s="158"/>
      <c r="HIF57" s="159"/>
      <c r="HIG57" s="159"/>
      <c r="HIH57" s="160"/>
      <c r="HII57" s="157"/>
      <c r="HIJ57" s="158"/>
      <c r="HIK57" s="159"/>
      <c r="HIL57" s="159"/>
      <c r="HIM57" s="160"/>
      <c r="HIN57" s="157"/>
      <c r="HIO57" s="158"/>
      <c r="HIP57" s="159"/>
      <c r="HIQ57" s="159"/>
      <c r="HIR57" s="160"/>
      <c r="HIS57" s="157"/>
      <c r="HIT57" s="158"/>
      <c r="HIU57" s="159"/>
      <c r="HIV57" s="159"/>
      <c r="HIW57" s="160"/>
      <c r="HIX57" s="157"/>
      <c r="HIY57" s="158"/>
      <c r="HIZ57" s="159"/>
      <c r="HJA57" s="159"/>
      <c r="HJB57" s="160"/>
      <c r="HJC57" s="157"/>
      <c r="HJD57" s="158"/>
      <c r="HJE57" s="159"/>
      <c r="HJF57" s="159"/>
      <c r="HJG57" s="160"/>
      <c r="HJH57" s="157"/>
      <c r="HJI57" s="158"/>
      <c r="HJJ57" s="159"/>
      <c r="HJK57" s="159"/>
      <c r="HJL57" s="160"/>
      <c r="HJM57" s="157"/>
      <c r="HJN57" s="158"/>
      <c r="HJO57" s="159"/>
      <c r="HJP57" s="159"/>
      <c r="HJQ57" s="160"/>
      <c r="HJR57" s="157"/>
      <c r="HJS57" s="158"/>
      <c r="HJT57" s="159"/>
      <c r="HJU57" s="159"/>
      <c r="HJV57" s="160"/>
      <c r="HJW57" s="157"/>
      <c r="HJX57" s="158"/>
      <c r="HJY57" s="159"/>
      <c r="HJZ57" s="159"/>
      <c r="HKA57" s="160"/>
      <c r="HKB57" s="157"/>
      <c r="HKC57" s="158"/>
      <c r="HKD57" s="159"/>
      <c r="HKE57" s="159"/>
      <c r="HKF57" s="160"/>
      <c r="HKG57" s="157"/>
      <c r="HKH57" s="158"/>
      <c r="HKI57" s="159"/>
      <c r="HKJ57" s="159"/>
      <c r="HKK57" s="160"/>
      <c r="HKL57" s="157"/>
      <c r="HKM57" s="158"/>
      <c r="HKN57" s="159"/>
      <c r="HKO57" s="159"/>
      <c r="HKP57" s="160"/>
      <c r="HKQ57" s="157"/>
      <c r="HKR57" s="158"/>
      <c r="HKS57" s="159"/>
      <c r="HKT57" s="159"/>
      <c r="HKU57" s="160"/>
      <c r="HKV57" s="157"/>
      <c r="HKW57" s="158"/>
      <c r="HKX57" s="159"/>
      <c r="HKY57" s="159"/>
      <c r="HKZ57" s="160"/>
      <c r="HLA57" s="157"/>
      <c r="HLB57" s="158"/>
      <c r="HLC57" s="159"/>
      <c r="HLD57" s="159"/>
      <c r="HLE57" s="160"/>
      <c r="HLF57" s="157"/>
      <c r="HLG57" s="158"/>
      <c r="HLH57" s="159"/>
      <c r="HLI57" s="159"/>
      <c r="HLJ57" s="160"/>
      <c r="HLK57" s="157"/>
      <c r="HLL57" s="158"/>
      <c r="HLM57" s="159"/>
      <c r="HLN57" s="159"/>
      <c r="HLO57" s="160"/>
      <c r="HLP57" s="157"/>
      <c r="HLQ57" s="158"/>
      <c r="HLR57" s="159"/>
      <c r="HLS57" s="159"/>
      <c r="HLT57" s="160"/>
      <c r="HLU57" s="157"/>
      <c r="HLV57" s="158"/>
      <c r="HLW57" s="159"/>
      <c r="HLX57" s="159"/>
      <c r="HLY57" s="160"/>
      <c r="HLZ57" s="157"/>
      <c r="HMA57" s="158"/>
      <c r="HMB57" s="159"/>
      <c r="HMC57" s="159"/>
      <c r="HMD57" s="160"/>
      <c r="HME57" s="157"/>
      <c r="HMF57" s="158"/>
      <c r="HMG57" s="159"/>
      <c r="HMH57" s="159"/>
      <c r="HMI57" s="160"/>
      <c r="HMJ57" s="157"/>
      <c r="HMK57" s="158"/>
      <c r="HML57" s="159"/>
      <c r="HMM57" s="159"/>
      <c r="HMN57" s="160"/>
      <c r="HMO57" s="157"/>
      <c r="HMP57" s="158"/>
      <c r="HMQ57" s="159"/>
      <c r="HMR57" s="159"/>
      <c r="HMS57" s="160"/>
      <c r="HMT57" s="157"/>
      <c r="HMU57" s="158"/>
      <c r="HMV57" s="159"/>
      <c r="HMW57" s="159"/>
      <c r="HMX57" s="160"/>
      <c r="HMY57" s="157"/>
      <c r="HMZ57" s="158"/>
      <c r="HNA57" s="159"/>
      <c r="HNB57" s="159"/>
      <c r="HNC57" s="160"/>
      <c r="HND57" s="157"/>
      <c r="HNE57" s="158"/>
      <c r="HNF57" s="159"/>
      <c r="HNG57" s="159"/>
      <c r="HNH57" s="160"/>
      <c r="HNI57" s="157"/>
      <c r="HNJ57" s="158"/>
      <c r="HNK57" s="159"/>
      <c r="HNL57" s="159"/>
      <c r="HNM57" s="160"/>
      <c r="HNN57" s="157"/>
      <c r="HNO57" s="158"/>
      <c r="HNP57" s="159"/>
      <c r="HNQ57" s="159"/>
      <c r="HNR57" s="160"/>
      <c r="HNS57" s="157"/>
      <c r="HNT57" s="158"/>
      <c r="HNU57" s="159"/>
      <c r="HNV57" s="159"/>
      <c r="HNW57" s="160"/>
      <c r="HNX57" s="157"/>
      <c r="HNY57" s="158"/>
      <c r="HNZ57" s="159"/>
      <c r="HOA57" s="159"/>
      <c r="HOB57" s="160"/>
      <c r="HOC57" s="157"/>
      <c r="HOD57" s="158"/>
      <c r="HOE57" s="159"/>
      <c r="HOF57" s="159"/>
      <c r="HOG57" s="160"/>
      <c r="HOH57" s="157"/>
      <c r="HOI57" s="158"/>
      <c r="HOJ57" s="159"/>
      <c r="HOK57" s="159"/>
      <c r="HOL57" s="160"/>
      <c r="HOM57" s="157"/>
      <c r="HON57" s="158"/>
      <c r="HOO57" s="159"/>
      <c r="HOP57" s="159"/>
      <c r="HOQ57" s="160"/>
      <c r="HOR57" s="157"/>
      <c r="HOS57" s="158"/>
      <c r="HOT57" s="159"/>
      <c r="HOU57" s="159"/>
      <c r="HOV57" s="160"/>
      <c r="HOW57" s="157"/>
      <c r="HOX57" s="158"/>
      <c r="HOY57" s="159"/>
      <c r="HOZ57" s="159"/>
      <c r="HPA57" s="160"/>
      <c r="HPB57" s="157"/>
      <c r="HPC57" s="158"/>
      <c r="HPD57" s="159"/>
      <c r="HPE57" s="159"/>
      <c r="HPF57" s="160"/>
      <c r="HPG57" s="157"/>
      <c r="HPH57" s="158"/>
      <c r="HPI57" s="159"/>
      <c r="HPJ57" s="159"/>
      <c r="HPK57" s="160"/>
      <c r="HPL57" s="157"/>
      <c r="HPM57" s="158"/>
      <c r="HPN57" s="159"/>
      <c r="HPO57" s="159"/>
      <c r="HPP57" s="160"/>
      <c r="HPQ57" s="157"/>
      <c r="HPR57" s="158"/>
      <c r="HPS57" s="159"/>
      <c r="HPT57" s="159"/>
      <c r="HPU57" s="160"/>
      <c r="HPV57" s="157"/>
      <c r="HPW57" s="158"/>
      <c r="HPX57" s="159"/>
      <c r="HPY57" s="159"/>
      <c r="HPZ57" s="160"/>
      <c r="HQA57" s="157"/>
      <c r="HQB57" s="158"/>
      <c r="HQC57" s="159"/>
      <c r="HQD57" s="159"/>
      <c r="HQE57" s="160"/>
      <c r="HQF57" s="157"/>
      <c r="HQG57" s="158"/>
      <c r="HQH57" s="159"/>
      <c r="HQI57" s="159"/>
      <c r="HQJ57" s="160"/>
      <c r="HQK57" s="157"/>
      <c r="HQL57" s="158"/>
      <c r="HQM57" s="159"/>
      <c r="HQN57" s="159"/>
      <c r="HQO57" s="160"/>
      <c r="HQP57" s="157"/>
      <c r="HQQ57" s="158"/>
      <c r="HQR57" s="159"/>
      <c r="HQS57" s="159"/>
      <c r="HQT57" s="160"/>
      <c r="HQU57" s="157"/>
      <c r="HQV57" s="158"/>
      <c r="HQW57" s="159"/>
      <c r="HQX57" s="159"/>
      <c r="HQY57" s="160"/>
      <c r="HQZ57" s="157"/>
      <c r="HRA57" s="158"/>
      <c r="HRB57" s="159"/>
      <c r="HRC57" s="159"/>
      <c r="HRD57" s="160"/>
      <c r="HRE57" s="157"/>
      <c r="HRF57" s="158"/>
      <c r="HRG57" s="159"/>
      <c r="HRH57" s="159"/>
      <c r="HRI57" s="160"/>
      <c r="HRJ57" s="157"/>
      <c r="HRK57" s="158"/>
      <c r="HRL57" s="159"/>
      <c r="HRM57" s="159"/>
      <c r="HRN57" s="160"/>
      <c r="HRO57" s="157"/>
      <c r="HRP57" s="158"/>
      <c r="HRQ57" s="159"/>
      <c r="HRR57" s="159"/>
      <c r="HRS57" s="160"/>
      <c r="HRT57" s="157"/>
      <c r="HRU57" s="158"/>
      <c r="HRV57" s="159"/>
      <c r="HRW57" s="159"/>
      <c r="HRX57" s="160"/>
      <c r="HRY57" s="157"/>
      <c r="HRZ57" s="158"/>
      <c r="HSA57" s="159"/>
      <c r="HSB57" s="159"/>
      <c r="HSC57" s="160"/>
      <c r="HSD57" s="157"/>
      <c r="HSE57" s="158"/>
      <c r="HSF57" s="159"/>
      <c r="HSG57" s="159"/>
      <c r="HSH57" s="160"/>
      <c r="HSI57" s="157"/>
      <c r="HSJ57" s="158"/>
      <c r="HSK57" s="159"/>
      <c r="HSL57" s="159"/>
      <c r="HSM57" s="160"/>
      <c r="HSN57" s="157"/>
      <c r="HSO57" s="158"/>
      <c r="HSP57" s="159"/>
      <c r="HSQ57" s="159"/>
      <c r="HSR57" s="160"/>
      <c r="HSS57" s="157"/>
      <c r="HST57" s="158"/>
      <c r="HSU57" s="159"/>
      <c r="HSV57" s="159"/>
      <c r="HSW57" s="160"/>
      <c r="HSX57" s="157"/>
      <c r="HSY57" s="158"/>
      <c r="HSZ57" s="159"/>
      <c r="HTA57" s="159"/>
      <c r="HTB57" s="160"/>
      <c r="HTC57" s="157"/>
      <c r="HTD57" s="158"/>
      <c r="HTE57" s="159"/>
      <c r="HTF57" s="159"/>
      <c r="HTG57" s="160"/>
      <c r="HTH57" s="157"/>
      <c r="HTI57" s="158"/>
      <c r="HTJ57" s="159"/>
      <c r="HTK57" s="159"/>
      <c r="HTL57" s="160"/>
      <c r="HTM57" s="157"/>
      <c r="HTN57" s="158"/>
      <c r="HTO57" s="159"/>
      <c r="HTP57" s="159"/>
      <c r="HTQ57" s="160"/>
      <c r="HTR57" s="157"/>
      <c r="HTS57" s="158"/>
      <c r="HTT57" s="159"/>
      <c r="HTU57" s="159"/>
      <c r="HTV57" s="160"/>
      <c r="HTW57" s="157"/>
      <c r="HTX57" s="158"/>
      <c r="HTY57" s="159"/>
      <c r="HTZ57" s="159"/>
      <c r="HUA57" s="160"/>
      <c r="HUB57" s="157"/>
      <c r="HUC57" s="158"/>
      <c r="HUD57" s="159"/>
      <c r="HUE57" s="159"/>
      <c r="HUF57" s="160"/>
      <c r="HUG57" s="157"/>
      <c r="HUH57" s="158"/>
      <c r="HUI57" s="159"/>
      <c r="HUJ57" s="159"/>
      <c r="HUK57" s="160"/>
      <c r="HUL57" s="157"/>
      <c r="HUM57" s="158"/>
      <c r="HUN57" s="159"/>
      <c r="HUO57" s="159"/>
      <c r="HUP57" s="160"/>
      <c r="HUQ57" s="157"/>
      <c r="HUR57" s="158"/>
      <c r="HUS57" s="159"/>
      <c r="HUT57" s="159"/>
      <c r="HUU57" s="160"/>
      <c r="HUV57" s="157"/>
      <c r="HUW57" s="158"/>
      <c r="HUX57" s="159"/>
      <c r="HUY57" s="159"/>
      <c r="HUZ57" s="160"/>
      <c r="HVA57" s="157"/>
      <c r="HVB57" s="158"/>
      <c r="HVC57" s="159"/>
      <c r="HVD57" s="159"/>
      <c r="HVE57" s="160"/>
      <c r="HVF57" s="157"/>
      <c r="HVG57" s="158"/>
      <c r="HVH57" s="159"/>
      <c r="HVI57" s="159"/>
      <c r="HVJ57" s="160"/>
      <c r="HVK57" s="157"/>
      <c r="HVL57" s="158"/>
      <c r="HVM57" s="159"/>
      <c r="HVN57" s="159"/>
      <c r="HVO57" s="160"/>
      <c r="HVP57" s="157"/>
      <c r="HVQ57" s="158"/>
      <c r="HVR57" s="159"/>
      <c r="HVS57" s="159"/>
      <c r="HVT57" s="160"/>
      <c r="HVU57" s="157"/>
      <c r="HVV57" s="158"/>
      <c r="HVW57" s="159"/>
      <c r="HVX57" s="159"/>
      <c r="HVY57" s="160"/>
      <c r="HVZ57" s="157"/>
      <c r="HWA57" s="158"/>
      <c r="HWB57" s="159"/>
      <c r="HWC57" s="159"/>
      <c r="HWD57" s="160"/>
      <c r="HWE57" s="157"/>
      <c r="HWF57" s="158"/>
      <c r="HWG57" s="159"/>
      <c r="HWH57" s="159"/>
      <c r="HWI57" s="160"/>
      <c r="HWJ57" s="157"/>
      <c r="HWK57" s="158"/>
      <c r="HWL57" s="159"/>
      <c r="HWM57" s="159"/>
      <c r="HWN57" s="160"/>
      <c r="HWO57" s="157"/>
      <c r="HWP57" s="158"/>
      <c r="HWQ57" s="159"/>
      <c r="HWR57" s="159"/>
      <c r="HWS57" s="160"/>
      <c r="HWT57" s="157"/>
      <c r="HWU57" s="158"/>
      <c r="HWV57" s="159"/>
      <c r="HWW57" s="159"/>
      <c r="HWX57" s="160"/>
      <c r="HWY57" s="157"/>
      <c r="HWZ57" s="158"/>
      <c r="HXA57" s="159"/>
      <c r="HXB57" s="159"/>
      <c r="HXC57" s="160"/>
      <c r="HXD57" s="157"/>
      <c r="HXE57" s="158"/>
      <c r="HXF57" s="159"/>
      <c r="HXG57" s="159"/>
      <c r="HXH57" s="160"/>
      <c r="HXI57" s="157"/>
      <c r="HXJ57" s="158"/>
      <c r="HXK57" s="159"/>
      <c r="HXL57" s="159"/>
      <c r="HXM57" s="160"/>
      <c r="HXN57" s="157"/>
      <c r="HXO57" s="158"/>
      <c r="HXP57" s="159"/>
      <c r="HXQ57" s="159"/>
      <c r="HXR57" s="160"/>
      <c r="HXS57" s="157"/>
      <c r="HXT57" s="158"/>
      <c r="HXU57" s="159"/>
      <c r="HXV57" s="159"/>
      <c r="HXW57" s="160"/>
      <c r="HXX57" s="157"/>
      <c r="HXY57" s="158"/>
      <c r="HXZ57" s="159"/>
      <c r="HYA57" s="159"/>
      <c r="HYB57" s="160"/>
      <c r="HYC57" s="157"/>
      <c r="HYD57" s="158"/>
      <c r="HYE57" s="159"/>
      <c r="HYF57" s="159"/>
      <c r="HYG57" s="160"/>
      <c r="HYH57" s="157"/>
      <c r="HYI57" s="158"/>
      <c r="HYJ57" s="159"/>
      <c r="HYK57" s="159"/>
      <c r="HYL57" s="160"/>
      <c r="HYM57" s="157"/>
      <c r="HYN57" s="158"/>
      <c r="HYO57" s="159"/>
      <c r="HYP57" s="159"/>
      <c r="HYQ57" s="160"/>
      <c r="HYR57" s="157"/>
      <c r="HYS57" s="158"/>
      <c r="HYT57" s="159"/>
      <c r="HYU57" s="159"/>
      <c r="HYV57" s="160"/>
      <c r="HYW57" s="157"/>
      <c r="HYX57" s="158"/>
      <c r="HYY57" s="159"/>
      <c r="HYZ57" s="159"/>
      <c r="HZA57" s="160"/>
      <c r="HZB57" s="157"/>
      <c r="HZC57" s="158"/>
      <c r="HZD57" s="159"/>
      <c r="HZE57" s="159"/>
      <c r="HZF57" s="160"/>
      <c r="HZG57" s="157"/>
      <c r="HZH57" s="158"/>
      <c r="HZI57" s="159"/>
      <c r="HZJ57" s="159"/>
      <c r="HZK57" s="160"/>
      <c r="HZL57" s="157"/>
      <c r="HZM57" s="158"/>
      <c r="HZN57" s="159"/>
      <c r="HZO57" s="159"/>
      <c r="HZP57" s="160"/>
      <c r="HZQ57" s="157"/>
      <c r="HZR57" s="158"/>
      <c r="HZS57" s="159"/>
      <c r="HZT57" s="159"/>
      <c r="HZU57" s="160"/>
      <c r="HZV57" s="157"/>
      <c r="HZW57" s="158"/>
      <c r="HZX57" s="159"/>
      <c r="HZY57" s="159"/>
      <c r="HZZ57" s="160"/>
      <c r="IAA57" s="157"/>
      <c r="IAB57" s="158"/>
      <c r="IAC57" s="159"/>
      <c r="IAD57" s="159"/>
      <c r="IAE57" s="160"/>
      <c r="IAF57" s="157"/>
      <c r="IAG57" s="158"/>
      <c r="IAH57" s="159"/>
      <c r="IAI57" s="159"/>
      <c r="IAJ57" s="160"/>
      <c r="IAK57" s="157"/>
      <c r="IAL57" s="158"/>
      <c r="IAM57" s="159"/>
      <c r="IAN57" s="159"/>
      <c r="IAO57" s="160"/>
      <c r="IAP57" s="157"/>
      <c r="IAQ57" s="158"/>
      <c r="IAR57" s="159"/>
      <c r="IAS57" s="159"/>
      <c r="IAT57" s="160"/>
      <c r="IAU57" s="157"/>
      <c r="IAV57" s="158"/>
      <c r="IAW57" s="159"/>
      <c r="IAX57" s="159"/>
      <c r="IAY57" s="160"/>
      <c r="IAZ57" s="157"/>
      <c r="IBA57" s="158"/>
      <c r="IBB57" s="159"/>
      <c r="IBC57" s="159"/>
      <c r="IBD57" s="160"/>
      <c r="IBE57" s="157"/>
      <c r="IBF57" s="158"/>
      <c r="IBG57" s="159"/>
      <c r="IBH57" s="159"/>
      <c r="IBI57" s="160"/>
      <c r="IBJ57" s="157"/>
      <c r="IBK57" s="158"/>
      <c r="IBL57" s="159"/>
      <c r="IBM57" s="159"/>
      <c r="IBN57" s="160"/>
      <c r="IBO57" s="157"/>
      <c r="IBP57" s="158"/>
      <c r="IBQ57" s="159"/>
      <c r="IBR57" s="159"/>
      <c r="IBS57" s="160"/>
      <c r="IBT57" s="157"/>
      <c r="IBU57" s="158"/>
      <c r="IBV57" s="159"/>
      <c r="IBW57" s="159"/>
      <c r="IBX57" s="160"/>
      <c r="IBY57" s="157"/>
      <c r="IBZ57" s="158"/>
      <c r="ICA57" s="159"/>
      <c r="ICB57" s="159"/>
      <c r="ICC57" s="160"/>
      <c r="ICD57" s="157"/>
      <c r="ICE57" s="158"/>
      <c r="ICF57" s="159"/>
      <c r="ICG57" s="159"/>
      <c r="ICH57" s="160"/>
      <c r="ICI57" s="157"/>
      <c r="ICJ57" s="158"/>
      <c r="ICK57" s="159"/>
      <c r="ICL57" s="159"/>
      <c r="ICM57" s="160"/>
      <c r="ICN57" s="157"/>
      <c r="ICO57" s="158"/>
      <c r="ICP57" s="159"/>
      <c r="ICQ57" s="159"/>
      <c r="ICR57" s="160"/>
      <c r="ICS57" s="157"/>
      <c r="ICT57" s="158"/>
      <c r="ICU57" s="159"/>
      <c r="ICV57" s="159"/>
      <c r="ICW57" s="160"/>
      <c r="ICX57" s="157"/>
      <c r="ICY57" s="158"/>
      <c r="ICZ57" s="159"/>
      <c r="IDA57" s="159"/>
      <c r="IDB57" s="160"/>
      <c r="IDC57" s="157"/>
      <c r="IDD57" s="158"/>
      <c r="IDE57" s="159"/>
      <c r="IDF57" s="159"/>
      <c r="IDG57" s="160"/>
      <c r="IDH57" s="157"/>
      <c r="IDI57" s="158"/>
      <c r="IDJ57" s="159"/>
      <c r="IDK57" s="159"/>
      <c r="IDL57" s="160"/>
      <c r="IDM57" s="157"/>
      <c r="IDN57" s="158"/>
      <c r="IDO57" s="159"/>
      <c r="IDP57" s="159"/>
      <c r="IDQ57" s="160"/>
      <c r="IDR57" s="157"/>
      <c r="IDS57" s="158"/>
      <c r="IDT57" s="159"/>
      <c r="IDU57" s="159"/>
      <c r="IDV57" s="160"/>
      <c r="IDW57" s="157"/>
      <c r="IDX57" s="158"/>
      <c r="IDY57" s="159"/>
      <c r="IDZ57" s="159"/>
      <c r="IEA57" s="160"/>
      <c r="IEB57" s="157"/>
      <c r="IEC57" s="158"/>
      <c r="IED57" s="159"/>
      <c r="IEE57" s="159"/>
      <c r="IEF57" s="160"/>
      <c r="IEG57" s="157"/>
      <c r="IEH57" s="158"/>
      <c r="IEI57" s="159"/>
      <c r="IEJ57" s="159"/>
      <c r="IEK57" s="160"/>
      <c r="IEL57" s="157"/>
      <c r="IEM57" s="158"/>
      <c r="IEN57" s="159"/>
      <c r="IEO57" s="159"/>
      <c r="IEP57" s="160"/>
      <c r="IEQ57" s="157"/>
      <c r="IER57" s="158"/>
      <c r="IES57" s="159"/>
      <c r="IET57" s="159"/>
      <c r="IEU57" s="160"/>
      <c r="IEV57" s="157"/>
      <c r="IEW57" s="158"/>
      <c r="IEX57" s="159"/>
      <c r="IEY57" s="159"/>
      <c r="IEZ57" s="160"/>
      <c r="IFA57" s="157"/>
      <c r="IFB57" s="158"/>
      <c r="IFC57" s="159"/>
      <c r="IFD57" s="159"/>
      <c r="IFE57" s="160"/>
      <c r="IFF57" s="157"/>
      <c r="IFG57" s="158"/>
      <c r="IFH57" s="159"/>
      <c r="IFI57" s="159"/>
      <c r="IFJ57" s="160"/>
      <c r="IFK57" s="157"/>
      <c r="IFL57" s="158"/>
      <c r="IFM57" s="159"/>
      <c r="IFN57" s="159"/>
      <c r="IFO57" s="160"/>
      <c r="IFP57" s="157"/>
      <c r="IFQ57" s="158"/>
      <c r="IFR57" s="159"/>
      <c r="IFS57" s="159"/>
      <c r="IFT57" s="160"/>
      <c r="IFU57" s="157"/>
      <c r="IFV57" s="158"/>
      <c r="IFW57" s="159"/>
      <c r="IFX57" s="159"/>
      <c r="IFY57" s="160"/>
      <c r="IFZ57" s="157"/>
      <c r="IGA57" s="158"/>
      <c r="IGB57" s="159"/>
      <c r="IGC57" s="159"/>
      <c r="IGD57" s="160"/>
      <c r="IGE57" s="157"/>
      <c r="IGF57" s="158"/>
      <c r="IGG57" s="159"/>
      <c r="IGH57" s="159"/>
      <c r="IGI57" s="160"/>
      <c r="IGJ57" s="157"/>
      <c r="IGK57" s="158"/>
      <c r="IGL57" s="159"/>
      <c r="IGM57" s="159"/>
      <c r="IGN57" s="160"/>
      <c r="IGO57" s="157"/>
      <c r="IGP57" s="158"/>
      <c r="IGQ57" s="159"/>
      <c r="IGR57" s="159"/>
      <c r="IGS57" s="160"/>
      <c r="IGT57" s="157"/>
      <c r="IGU57" s="158"/>
      <c r="IGV57" s="159"/>
      <c r="IGW57" s="159"/>
      <c r="IGX57" s="160"/>
      <c r="IGY57" s="157"/>
      <c r="IGZ57" s="158"/>
      <c r="IHA57" s="159"/>
      <c r="IHB57" s="159"/>
      <c r="IHC57" s="160"/>
      <c r="IHD57" s="157"/>
      <c r="IHE57" s="158"/>
      <c r="IHF57" s="159"/>
      <c r="IHG57" s="159"/>
      <c r="IHH57" s="160"/>
      <c r="IHI57" s="157"/>
      <c r="IHJ57" s="158"/>
      <c r="IHK57" s="159"/>
      <c r="IHL57" s="159"/>
      <c r="IHM57" s="160"/>
      <c r="IHN57" s="157"/>
      <c r="IHO57" s="158"/>
      <c r="IHP57" s="159"/>
      <c r="IHQ57" s="159"/>
      <c r="IHR57" s="160"/>
      <c r="IHS57" s="157"/>
      <c r="IHT57" s="158"/>
      <c r="IHU57" s="159"/>
      <c r="IHV57" s="159"/>
      <c r="IHW57" s="160"/>
      <c r="IHX57" s="157"/>
      <c r="IHY57" s="158"/>
      <c r="IHZ57" s="159"/>
      <c r="IIA57" s="159"/>
      <c r="IIB57" s="160"/>
      <c r="IIC57" s="157"/>
      <c r="IID57" s="158"/>
      <c r="IIE57" s="159"/>
      <c r="IIF57" s="159"/>
      <c r="IIG57" s="160"/>
      <c r="IIH57" s="157"/>
      <c r="III57" s="158"/>
      <c r="IIJ57" s="159"/>
      <c r="IIK57" s="159"/>
      <c r="IIL57" s="160"/>
      <c r="IIM57" s="157"/>
      <c r="IIN57" s="158"/>
      <c r="IIO57" s="159"/>
      <c r="IIP57" s="159"/>
      <c r="IIQ57" s="160"/>
      <c r="IIR57" s="157"/>
      <c r="IIS57" s="158"/>
      <c r="IIT57" s="159"/>
      <c r="IIU57" s="159"/>
      <c r="IIV57" s="160"/>
      <c r="IIW57" s="157"/>
      <c r="IIX57" s="158"/>
      <c r="IIY57" s="159"/>
      <c r="IIZ57" s="159"/>
      <c r="IJA57" s="160"/>
      <c r="IJB57" s="157"/>
      <c r="IJC57" s="158"/>
      <c r="IJD57" s="159"/>
      <c r="IJE57" s="159"/>
      <c r="IJF57" s="160"/>
      <c r="IJG57" s="157"/>
      <c r="IJH57" s="158"/>
      <c r="IJI57" s="159"/>
      <c r="IJJ57" s="159"/>
      <c r="IJK57" s="160"/>
      <c r="IJL57" s="157"/>
      <c r="IJM57" s="158"/>
      <c r="IJN57" s="159"/>
      <c r="IJO57" s="159"/>
      <c r="IJP57" s="160"/>
      <c r="IJQ57" s="157"/>
      <c r="IJR57" s="158"/>
      <c r="IJS57" s="159"/>
      <c r="IJT57" s="159"/>
      <c r="IJU57" s="160"/>
      <c r="IJV57" s="157"/>
      <c r="IJW57" s="158"/>
      <c r="IJX57" s="159"/>
      <c r="IJY57" s="159"/>
      <c r="IJZ57" s="160"/>
      <c r="IKA57" s="157"/>
      <c r="IKB57" s="158"/>
      <c r="IKC57" s="159"/>
      <c r="IKD57" s="159"/>
      <c r="IKE57" s="160"/>
      <c r="IKF57" s="157"/>
      <c r="IKG57" s="158"/>
      <c r="IKH57" s="159"/>
      <c r="IKI57" s="159"/>
      <c r="IKJ57" s="160"/>
      <c r="IKK57" s="157"/>
      <c r="IKL57" s="158"/>
      <c r="IKM57" s="159"/>
      <c r="IKN57" s="159"/>
      <c r="IKO57" s="160"/>
      <c r="IKP57" s="157"/>
      <c r="IKQ57" s="158"/>
      <c r="IKR57" s="159"/>
      <c r="IKS57" s="159"/>
      <c r="IKT57" s="160"/>
      <c r="IKU57" s="157"/>
      <c r="IKV57" s="158"/>
      <c r="IKW57" s="159"/>
      <c r="IKX57" s="159"/>
      <c r="IKY57" s="160"/>
      <c r="IKZ57" s="157"/>
      <c r="ILA57" s="158"/>
      <c r="ILB57" s="159"/>
      <c r="ILC57" s="159"/>
      <c r="ILD57" s="160"/>
      <c r="ILE57" s="157"/>
      <c r="ILF57" s="158"/>
      <c r="ILG57" s="159"/>
      <c r="ILH57" s="159"/>
      <c r="ILI57" s="160"/>
      <c r="ILJ57" s="157"/>
      <c r="ILK57" s="158"/>
      <c r="ILL57" s="159"/>
      <c r="ILM57" s="159"/>
      <c r="ILN57" s="160"/>
      <c r="ILO57" s="157"/>
      <c r="ILP57" s="158"/>
      <c r="ILQ57" s="159"/>
      <c r="ILR57" s="159"/>
      <c r="ILS57" s="160"/>
      <c r="ILT57" s="157"/>
      <c r="ILU57" s="158"/>
      <c r="ILV57" s="159"/>
      <c r="ILW57" s="159"/>
      <c r="ILX57" s="160"/>
      <c r="ILY57" s="157"/>
      <c r="ILZ57" s="158"/>
      <c r="IMA57" s="159"/>
      <c r="IMB57" s="159"/>
      <c r="IMC57" s="160"/>
      <c r="IMD57" s="157"/>
      <c r="IME57" s="158"/>
      <c r="IMF57" s="159"/>
      <c r="IMG57" s="159"/>
      <c r="IMH57" s="160"/>
      <c r="IMI57" s="157"/>
      <c r="IMJ57" s="158"/>
      <c r="IMK57" s="159"/>
      <c r="IML57" s="159"/>
      <c r="IMM57" s="160"/>
      <c r="IMN57" s="157"/>
      <c r="IMO57" s="158"/>
      <c r="IMP57" s="159"/>
      <c r="IMQ57" s="159"/>
      <c r="IMR57" s="160"/>
      <c r="IMS57" s="157"/>
      <c r="IMT57" s="158"/>
      <c r="IMU57" s="159"/>
      <c r="IMV57" s="159"/>
      <c r="IMW57" s="160"/>
      <c r="IMX57" s="157"/>
      <c r="IMY57" s="158"/>
      <c r="IMZ57" s="159"/>
      <c r="INA57" s="159"/>
      <c r="INB57" s="160"/>
      <c r="INC57" s="157"/>
      <c r="IND57" s="158"/>
      <c r="INE57" s="159"/>
      <c r="INF57" s="159"/>
      <c r="ING57" s="160"/>
      <c r="INH57" s="157"/>
      <c r="INI57" s="158"/>
      <c r="INJ57" s="159"/>
      <c r="INK57" s="159"/>
      <c r="INL57" s="160"/>
      <c r="INM57" s="157"/>
      <c r="INN57" s="158"/>
      <c r="INO57" s="159"/>
      <c r="INP57" s="159"/>
      <c r="INQ57" s="160"/>
      <c r="INR57" s="157"/>
      <c r="INS57" s="158"/>
      <c r="INT57" s="159"/>
      <c r="INU57" s="159"/>
      <c r="INV57" s="160"/>
      <c r="INW57" s="157"/>
      <c r="INX57" s="158"/>
      <c r="INY57" s="159"/>
      <c r="INZ57" s="159"/>
      <c r="IOA57" s="160"/>
      <c r="IOB57" s="157"/>
      <c r="IOC57" s="158"/>
      <c r="IOD57" s="159"/>
      <c r="IOE57" s="159"/>
      <c r="IOF57" s="160"/>
      <c r="IOG57" s="157"/>
      <c r="IOH57" s="158"/>
      <c r="IOI57" s="159"/>
      <c r="IOJ57" s="159"/>
      <c r="IOK57" s="160"/>
      <c r="IOL57" s="157"/>
      <c r="IOM57" s="158"/>
      <c r="ION57" s="159"/>
      <c r="IOO57" s="159"/>
      <c r="IOP57" s="160"/>
      <c r="IOQ57" s="157"/>
      <c r="IOR57" s="158"/>
      <c r="IOS57" s="159"/>
      <c r="IOT57" s="159"/>
      <c r="IOU57" s="160"/>
      <c r="IOV57" s="157"/>
      <c r="IOW57" s="158"/>
      <c r="IOX57" s="159"/>
      <c r="IOY57" s="159"/>
      <c r="IOZ57" s="160"/>
      <c r="IPA57" s="157"/>
      <c r="IPB57" s="158"/>
      <c r="IPC57" s="159"/>
      <c r="IPD57" s="159"/>
      <c r="IPE57" s="160"/>
      <c r="IPF57" s="157"/>
      <c r="IPG57" s="158"/>
      <c r="IPH57" s="159"/>
      <c r="IPI57" s="159"/>
      <c r="IPJ57" s="160"/>
      <c r="IPK57" s="157"/>
      <c r="IPL57" s="158"/>
      <c r="IPM57" s="159"/>
      <c r="IPN57" s="159"/>
      <c r="IPO57" s="160"/>
      <c r="IPP57" s="157"/>
      <c r="IPQ57" s="158"/>
      <c r="IPR57" s="159"/>
      <c r="IPS57" s="159"/>
      <c r="IPT57" s="160"/>
      <c r="IPU57" s="157"/>
      <c r="IPV57" s="158"/>
      <c r="IPW57" s="159"/>
      <c r="IPX57" s="159"/>
      <c r="IPY57" s="160"/>
      <c r="IPZ57" s="157"/>
      <c r="IQA57" s="158"/>
      <c r="IQB57" s="159"/>
      <c r="IQC57" s="159"/>
      <c r="IQD57" s="160"/>
      <c r="IQE57" s="157"/>
      <c r="IQF57" s="158"/>
      <c r="IQG57" s="159"/>
      <c r="IQH57" s="159"/>
      <c r="IQI57" s="160"/>
      <c r="IQJ57" s="157"/>
      <c r="IQK57" s="158"/>
      <c r="IQL57" s="159"/>
      <c r="IQM57" s="159"/>
      <c r="IQN57" s="160"/>
      <c r="IQO57" s="157"/>
      <c r="IQP57" s="158"/>
      <c r="IQQ57" s="159"/>
      <c r="IQR57" s="159"/>
      <c r="IQS57" s="160"/>
      <c r="IQT57" s="157"/>
      <c r="IQU57" s="158"/>
      <c r="IQV57" s="159"/>
      <c r="IQW57" s="159"/>
      <c r="IQX57" s="160"/>
      <c r="IQY57" s="157"/>
      <c r="IQZ57" s="158"/>
      <c r="IRA57" s="159"/>
      <c r="IRB57" s="159"/>
      <c r="IRC57" s="160"/>
      <c r="IRD57" s="157"/>
      <c r="IRE57" s="158"/>
      <c r="IRF57" s="159"/>
      <c r="IRG57" s="159"/>
      <c r="IRH57" s="160"/>
      <c r="IRI57" s="157"/>
      <c r="IRJ57" s="158"/>
      <c r="IRK57" s="159"/>
      <c r="IRL57" s="159"/>
      <c r="IRM57" s="160"/>
      <c r="IRN57" s="157"/>
      <c r="IRO57" s="158"/>
      <c r="IRP57" s="159"/>
      <c r="IRQ57" s="159"/>
      <c r="IRR57" s="160"/>
      <c r="IRS57" s="157"/>
      <c r="IRT57" s="158"/>
      <c r="IRU57" s="159"/>
      <c r="IRV57" s="159"/>
      <c r="IRW57" s="160"/>
      <c r="IRX57" s="157"/>
      <c r="IRY57" s="158"/>
      <c r="IRZ57" s="159"/>
      <c r="ISA57" s="159"/>
      <c r="ISB57" s="160"/>
      <c r="ISC57" s="157"/>
      <c r="ISD57" s="158"/>
      <c r="ISE57" s="159"/>
      <c r="ISF57" s="159"/>
      <c r="ISG57" s="160"/>
      <c r="ISH57" s="157"/>
      <c r="ISI57" s="158"/>
      <c r="ISJ57" s="159"/>
      <c r="ISK57" s="159"/>
      <c r="ISL57" s="160"/>
      <c r="ISM57" s="157"/>
      <c r="ISN57" s="158"/>
      <c r="ISO57" s="159"/>
      <c r="ISP57" s="159"/>
      <c r="ISQ57" s="160"/>
      <c r="ISR57" s="157"/>
      <c r="ISS57" s="158"/>
      <c r="IST57" s="159"/>
      <c r="ISU57" s="159"/>
      <c r="ISV57" s="160"/>
      <c r="ISW57" s="157"/>
      <c r="ISX57" s="158"/>
      <c r="ISY57" s="159"/>
      <c r="ISZ57" s="159"/>
      <c r="ITA57" s="160"/>
      <c r="ITB57" s="157"/>
      <c r="ITC57" s="158"/>
      <c r="ITD57" s="159"/>
      <c r="ITE57" s="159"/>
      <c r="ITF57" s="160"/>
      <c r="ITG57" s="157"/>
      <c r="ITH57" s="158"/>
      <c r="ITI57" s="159"/>
      <c r="ITJ57" s="159"/>
      <c r="ITK57" s="160"/>
      <c r="ITL57" s="157"/>
      <c r="ITM57" s="158"/>
      <c r="ITN57" s="159"/>
      <c r="ITO57" s="159"/>
      <c r="ITP57" s="160"/>
      <c r="ITQ57" s="157"/>
      <c r="ITR57" s="158"/>
      <c r="ITS57" s="159"/>
      <c r="ITT57" s="159"/>
      <c r="ITU57" s="160"/>
      <c r="ITV57" s="157"/>
      <c r="ITW57" s="158"/>
      <c r="ITX57" s="159"/>
      <c r="ITY57" s="159"/>
      <c r="ITZ57" s="160"/>
      <c r="IUA57" s="157"/>
      <c r="IUB57" s="158"/>
      <c r="IUC57" s="159"/>
      <c r="IUD57" s="159"/>
      <c r="IUE57" s="160"/>
      <c r="IUF57" s="157"/>
      <c r="IUG57" s="158"/>
      <c r="IUH57" s="159"/>
      <c r="IUI57" s="159"/>
      <c r="IUJ57" s="160"/>
      <c r="IUK57" s="157"/>
      <c r="IUL57" s="158"/>
      <c r="IUM57" s="159"/>
      <c r="IUN57" s="159"/>
      <c r="IUO57" s="160"/>
      <c r="IUP57" s="157"/>
      <c r="IUQ57" s="158"/>
      <c r="IUR57" s="159"/>
      <c r="IUS57" s="159"/>
      <c r="IUT57" s="160"/>
      <c r="IUU57" s="157"/>
      <c r="IUV57" s="158"/>
      <c r="IUW57" s="159"/>
      <c r="IUX57" s="159"/>
      <c r="IUY57" s="160"/>
      <c r="IUZ57" s="157"/>
      <c r="IVA57" s="158"/>
      <c r="IVB57" s="159"/>
      <c r="IVC57" s="159"/>
      <c r="IVD57" s="160"/>
      <c r="IVE57" s="157"/>
      <c r="IVF57" s="158"/>
      <c r="IVG57" s="159"/>
      <c r="IVH57" s="159"/>
      <c r="IVI57" s="160"/>
      <c r="IVJ57" s="157"/>
      <c r="IVK57" s="158"/>
      <c r="IVL57" s="159"/>
      <c r="IVM57" s="159"/>
      <c r="IVN57" s="160"/>
      <c r="IVO57" s="157"/>
      <c r="IVP57" s="158"/>
      <c r="IVQ57" s="159"/>
      <c r="IVR57" s="159"/>
      <c r="IVS57" s="160"/>
      <c r="IVT57" s="157"/>
      <c r="IVU57" s="158"/>
      <c r="IVV57" s="159"/>
      <c r="IVW57" s="159"/>
      <c r="IVX57" s="160"/>
      <c r="IVY57" s="157"/>
      <c r="IVZ57" s="158"/>
      <c r="IWA57" s="159"/>
      <c r="IWB57" s="159"/>
      <c r="IWC57" s="160"/>
      <c r="IWD57" s="157"/>
      <c r="IWE57" s="158"/>
      <c r="IWF57" s="159"/>
      <c r="IWG57" s="159"/>
      <c r="IWH57" s="160"/>
      <c r="IWI57" s="157"/>
      <c r="IWJ57" s="158"/>
      <c r="IWK57" s="159"/>
      <c r="IWL57" s="159"/>
      <c r="IWM57" s="160"/>
      <c r="IWN57" s="157"/>
      <c r="IWO57" s="158"/>
      <c r="IWP57" s="159"/>
      <c r="IWQ57" s="159"/>
      <c r="IWR57" s="160"/>
      <c r="IWS57" s="157"/>
      <c r="IWT57" s="158"/>
      <c r="IWU57" s="159"/>
      <c r="IWV57" s="159"/>
      <c r="IWW57" s="160"/>
      <c r="IWX57" s="157"/>
      <c r="IWY57" s="158"/>
      <c r="IWZ57" s="159"/>
      <c r="IXA57" s="159"/>
      <c r="IXB57" s="160"/>
      <c r="IXC57" s="157"/>
      <c r="IXD57" s="158"/>
      <c r="IXE57" s="159"/>
      <c r="IXF57" s="159"/>
      <c r="IXG57" s="160"/>
      <c r="IXH57" s="157"/>
      <c r="IXI57" s="158"/>
      <c r="IXJ57" s="159"/>
      <c r="IXK57" s="159"/>
      <c r="IXL57" s="160"/>
      <c r="IXM57" s="157"/>
      <c r="IXN57" s="158"/>
      <c r="IXO57" s="159"/>
      <c r="IXP57" s="159"/>
      <c r="IXQ57" s="160"/>
      <c r="IXR57" s="157"/>
      <c r="IXS57" s="158"/>
      <c r="IXT57" s="159"/>
      <c r="IXU57" s="159"/>
      <c r="IXV57" s="160"/>
      <c r="IXW57" s="157"/>
      <c r="IXX57" s="158"/>
      <c r="IXY57" s="159"/>
      <c r="IXZ57" s="159"/>
      <c r="IYA57" s="160"/>
      <c r="IYB57" s="157"/>
      <c r="IYC57" s="158"/>
      <c r="IYD57" s="159"/>
      <c r="IYE57" s="159"/>
      <c r="IYF57" s="160"/>
      <c r="IYG57" s="157"/>
      <c r="IYH57" s="158"/>
      <c r="IYI57" s="159"/>
      <c r="IYJ57" s="159"/>
      <c r="IYK57" s="160"/>
      <c r="IYL57" s="157"/>
      <c r="IYM57" s="158"/>
      <c r="IYN57" s="159"/>
      <c r="IYO57" s="159"/>
      <c r="IYP57" s="160"/>
      <c r="IYQ57" s="157"/>
      <c r="IYR57" s="158"/>
      <c r="IYS57" s="159"/>
      <c r="IYT57" s="159"/>
      <c r="IYU57" s="160"/>
      <c r="IYV57" s="157"/>
      <c r="IYW57" s="158"/>
      <c r="IYX57" s="159"/>
      <c r="IYY57" s="159"/>
      <c r="IYZ57" s="160"/>
      <c r="IZA57" s="157"/>
      <c r="IZB57" s="158"/>
      <c r="IZC57" s="159"/>
      <c r="IZD57" s="159"/>
      <c r="IZE57" s="160"/>
      <c r="IZF57" s="157"/>
      <c r="IZG57" s="158"/>
      <c r="IZH57" s="159"/>
      <c r="IZI57" s="159"/>
      <c r="IZJ57" s="160"/>
      <c r="IZK57" s="157"/>
      <c r="IZL57" s="158"/>
      <c r="IZM57" s="159"/>
      <c r="IZN57" s="159"/>
      <c r="IZO57" s="160"/>
      <c r="IZP57" s="157"/>
      <c r="IZQ57" s="158"/>
      <c r="IZR57" s="159"/>
      <c r="IZS57" s="159"/>
      <c r="IZT57" s="160"/>
      <c r="IZU57" s="157"/>
      <c r="IZV57" s="158"/>
      <c r="IZW57" s="159"/>
      <c r="IZX57" s="159"/>
      <c r="IZY57" s="160"/>
      <c r="IZZ57" s="157"/>
      <c r="JAA57" s="158"/>
      <c r="JAB57" s="159"/>
      <c r="JAC57" s="159"/>
      <c r="JAD57" s="160"/>
      <c r="JAE57" s="157"/>
      <c r="JAF57" s="158"/>
      <c r="JAG57" s="159"/>
      <c r="JAH57" s="159"/>
      <c r="JAI57" s="160"/>
      <c r="JAJ57" s="157"/>
      <c r="JAK57" s="158"/>
      <c r="JAL57" s="159"/>
      <c r="JAM57" s="159"/>
      <c r="JAN57" s="160"/>
      <c r="JAO57" s="157"/>
      <c r="JAP57" s="158"/>
      <c r="JAQ57" s="159"/>
      <c r="JAR57" s="159"/>
      <c r="JAS57" s="160"/>
      <c r="JAT57" s="157"/>
      <c r="JAU57" s="158"/>
      <c r="JAV57" s="159"/>
      <c r="JAW57" s="159"/>
      <c r="JAX57" s="160"/>
      <c r="JAY57" s="157"/>
      <c r="JAZ57" s="158"/>
      <c r="JBA57" s="159"/>
      <c r="JBB57" s="159"/>
      <c r="JBC57" s="160"/>
      <c r="JBD57" s="157"/>
      <c r="JBE57" s="158"/>
      <c r="JBF57" s="159"/>
      <c r="JBG57" s="159"/>
      <c r="JBH57" s="160"/>
      <c r="JBI57" s="157"/>
      <c r="JBJ57" s="158"/>
      <c r="JBK57" s="159"/>
      <c r="JBL57" s="159"/>
      <c r="JBM57" s="160"/>
      <c r="JBN57" s="157"/>
      <c r="JBO57" s="158"/>
      <c r="JBP57" s="159"/>
      <c r="JBQ57" s="159"/>
      <c r="JBR57" s="160"/>
      <c r="JBS57" s="157"/>
      <c r="JBT57" s="158"/>
      <c r="JBU57" s="159"/>
      <c r="JBV57" s="159"/>
      <c r="JBW57" s="160"/>
      <c r="JBX57" s="157"/>
      <c r="JBY57" s="158"/>
      <c r="JBZ57" s="159"/>
      <c r="JCA57" s="159"/>
      <c r="JCB57" s="160"/>
      <c r="JCC57" s="157"/>
      <c r="JCD57" s="158"/>
      <c r="JCE57" s="159"/>
      <c r="JCF57" s="159"/>
      <c r="JCG57" s="160"/>
      <c r="JCH57" s="157"/>
      <c r="JCI57" s="158"/>
      <c r="JCJ57" s="159"/>
      <c r="JCK57" s="159"/>
      <c r="JCL57" s="160"/>
      <c r="JCM57" s="157"/>
      <c r="JCN57" s="158"/>
      <c r="JCO57" s="159"/>
      <c r="JCP57" s="159"/>
      <c r="JCQ57" s="160"/>
      <c r="JCR57" s="157"/>
      <c r="JCS57" s="158"/>
      <c r="JCT57" s="159"/>
      <c r="JCU57" s="159"/>
      <c r="JCV57" s="160"/>
      <c r="JCW57" s="157"/>
      <c r="JCX57" s="158"/>
      <c r="JCY57" s="159"/>
      <c r="JCZ57" s="159"/>
      <c r="JDA57" s="160"/>
      <c r="JDB57" s="157"/>
      <c r="JDC57" s="158"/>
      <c r="JDD57" s="159"/>
      <c r="JDE57" s="159"/>
      <c r="JDF57" s="160"/>
      <c r="JDG57" s="157"/>
      <c r="JDH57" s="158"/>
      <c r="JDI57" s="159"/>
      <c r="JDJ57" s="159"/>
      <c r="JDK57" s="160"/>
      <c r="JDL57" s="157"/>
      <c r="JDM57" s="158"/>
      <c r="JDN57" s="159"/>
      <c r="JDO57" s="159"/>
      <c r="JDP57" s="160"/>
      <c r="JDQ57" s="157"/>
      <c r="JDR57" s="158"/>
      <c r="JDS57" s="159"/>
      <c r="JDT57" s="159"/>
      <c r="JDU57" s="160"/>
      <c r="JDV57" s="157"/>
      <c r="JDW57" s="158"/>
      <c r="JDX57" s="159"/>
      <c r="JDY57" s="159"/>
      <c r="JDZ57" s="160"/>
      <c r="JEA57" s="157"/>
      <c r="JEB57" s="158"/>
      <c r="JEC57" s="159"/>
      <c r="JED57" s="159"/>
      <c r="JEE57" s="160"/>
      <c r="JEF57" s="157"/>
      <c r="JEG57" s="158"/>
      <c r="JEH57" s="159"/>
      <c r="JEI57" s="159"/>
      <c r="JEJ57" s="160"/>
      <c r="JEK57" s="157"/>
      <c r="JEL57" s="158"/>
      <c r="JEM57" s="159"/>
      <c r="JEN57" s="159"/>
      <c r="JEO57" s="160"/>
      <c r="JEP57" s="157"/>
      <c r="JEQ57" s="158"/>
      <c r="JER57" s="159"/>
      <c r="JES57" s="159"/>
      <c r="JET57" s="160"/>
      <c r="JEU57" s="157"/>
      <c r="JEV57" s="158"/>
      <c r="JEW57" s="159"/>
      <c r="JEX57" s="159"/>
      <c r="JEY57" s="160"/>
      <c r="JEZ57" s="157"/>
      <c r="JFA57" s="158"/>
      <c r="JFB57" s="159"/>
      <c r="JFC57" s="159"/>
      <c r="JFD57" s="160"/>
      <c r="JFE57" s="157"/>
      <c r="JFF57" s="158"/>
      <c r="JFG57" s="159"/>
      <c r="JFH57" s="159"/>
      <c r="JFI57" s="160"/>
      <c r="JFJ57" s="157"/>
      <c r="JFK57" s="158"/>
      <c r="JFL57" s="159"/>
      <c r="JFM57" s="159"/>
      <c r="JFN57" s="160"/>
      <c r="JFO57" s="157"/>
      <c r="JFP57" s="158"/>
      <c r="JFQ57" s="159"/>
      <c r="JFR57" s="159"/>
      <c r="JFS57" s="160"/>
      <c r="JFT57" s="157"/>
      <c r="JFU57" s="158"/>
      <c r="JFV57" s="159"/>
      <c r="JFW57" s="159"/>
      <c r="JFX57" s="160"/>
      <c r="JFY57" s="157"/>
      <c r="JFZ57" s="158"/>
      <c r="JGA57" s="159"/>
      <c r="JGB57" s="159"/>
      <c r="JGC57" s="160"/>
      <c r="JGD57" s="157"/>
      <c r="JGE57" s="158"/>
      <c r="JGF57" s="159"/>
      <c r="JGG57" s="159"/>
      <c r="JGH57" s="160"/>
      <c r="JGI57" s="157"/>
      <c r="JGJ57" s="158"/>
      <c r="JGK57" s="159"/>
      <c r="JGL57" s="159"/>
      <c r="JGM57" s="160"/>
      <c r="JGN57" s="157"/>
      <c r="JGO57" s="158"/>
      <c r="JGP57" s="159"/>
      <c r="JGQ57" s="159"/>
      <c r="JGR57" s="160"/>
      <c r="JGS57" s="157"/>
      <c r="JGT57" s="158"/>
      <c r="JGU57" s="159"/>
      <c r="JGV57" s="159"/>
      <c r="JGW57" s="160"/>
      <c r="JGX57" s="157"/>
      <c r="JGY57" s="158"/>
      <c r="JGZ57" s="159"/>
      <c r="JHA57" s="159"/>
      <c r="JHB57" s="160"/>
      <c r="JHC57" s="157"/>
      <c r="JHD57" s="158"/>
      <c r="JHE57" s="159"/>
      <c r="JHF57" s="159"/>
      <c r="JHG57" s="160"/>
      <c r="JHH57" s="157"/>
      <c r="JHI57" s="158"/>
      <c r="JHJ57" s="159"/>
      <c r="JHK57" s="159"/>
      <c r="JHL57" s="160"/>
      <c r="JHM57" s="157"/>
      <c r="JHN57" s="158"/>
      <c r="JHO57" s="159"/>
      <c r="JHP57" s="159"/>
      <c r="JHQ57" s="160"/>
      <c r="JHR57" s="157"/>
      <c r="JHS57" s="158"/>
      <c r="JHT57" s="159"/>
      <c r="JHU57" s="159"/>
      <c r="JHV57" s="160"/>
      <c r="JHW57" s="157"/>
      <c r="JHX57" s="158"/>
      <c r="JHY57" s="159"/>
      <c r="JHZ57" s="159"/>
      <c r="JIA57" s="160"/>
      <c r="JIB57" s="157"/>
      <c r="JIC57" s="158"/>
      <c r="JID57" s="159"/>
      <c r="JIE57" s="159"/>
      <c r="JIF57" s="160"/>
      <c r="JIG57" s="157"/>
      <c r="JIH57" s="158"/>
      <c r="JII57" s="159"/>
      <c r="JIJ57" s="159"/>
      <c r="JIK57" s="160"/>
      <c r="JIL57" s="157"/>
      <c r="JIM57" s="158"/>
      <c r="JIN57" s="159"/>
      <c r="JIO57" s="159"/>
      <c r="JIP57" s="160"/>
      <c r="JIQ57" s="157"/>
      <c r="JIR57" s="158"/>
      <c r="JIS57" s="159"/>
      <c r="JIT57" s="159"/>
      <c r="JIU57" s="160"/>
      <c r="JIV57" s="157"/>
      <c r="JIW57" s="158"/>
      <c r="JIX57" s="159"/>
      <c r="JIY57" s="159"/>
      <c r="JIZ57" s="160"/>
      <c r="JJA57" s="157"/>
      <c r="JJB57" s="158"/>
      <c r="JJC57" s="159"/>
      <c r="JJD57" s="159"/>
      <c r="JJE57" s="160"/>
      <c r="JJF57" s="157"/>
      <c r="JJG57" s="158"/>
      <c r="JJH57" s="159"/>
      <c r="JJI57" s="159"/>
      <c r="JJJ57" s="160"/>
      <c r="JJK57" s="157"/>
      <c r="JJL57" s="158"/>
      <c r="JJM57" s="159"/>
      <c r="JJN57" s="159"/>
      <c r="JJO57" s="160"/>
      <c r="JJP57" s="157"/>
      <c r="JJQ57" s="158"/>
      <c r="JJR57" s="159"/>
      <c r="JJS57" s="159"/>
      <c r="JJT57" s="160"/>
      <c r="JJU57" s="157"/>
      <c r="JJV57" s="158"/>
      <c r="JJW57" s="159"/>
      <c r="JJX57" s="159"/>
      <c r="JJY57" s="160"/>
      <c r="JJZ57" s="157"/>
      <c r="JKA57" s="158"/>
      <c r="JKB57" s="159"/>
      <c r="JKC57" s="159"/>
      <c r="JKD57" s="160"/>
      <c r="JKE57" s="157"/>
      <c r="JKF57" s="158"/>
      <c r="JKG57" s="159"/>
      <c r="JKH57" s="159"/>
      <c r="JKI57" s="160"/>
      <c r="JKJ57" s="157"/>
      <c r="JKK57" s="158"/>
      <c r="JKL57" s="159"/>
      <c r="JKM57" s="159"/>
      <c r="JKN57" s="160"/>
      <c r="JKO57" s="157"/>
      <c r="JKP57" s="158"/>
      <c r="JKQ57" s="159"/>
      <c r="JKR57" s="159"/>
      <c r="JKS57" s="160"/>
      <c r="JKT57" s="157"/>
      <c r="JKU57" s="158"/>
      <c r="JKV57" s="159"/>
      <c r="JKW57" s="159"/>
      <c r="JKX57" s="160"/>
      <c r="JKY57" s="157"/>
      <c r="JKZ57" s="158"/>
      <c r="JLA57" s="159"/>
      <c r="JLB57" s="159"/>
      <c r="JLC57" s="160"/>
      <c r="JLD57" s="157"/>
      <c r="JLE57" s="158"/>
      <c r="JLF57" s="159"/>
      <c r="JLG57" s="159"/>
      <c r="JLH57" s="160"/>
      <c r="JLI57" s="157"/>
      <c r="JLJ57" s="158"/>
      <c r="JLK57" s="159"/>
      <c r="JLL57" s="159"/>
      <c r="JLM57" s="160"/>
      <c r="JLN57" s="157"/>
      <c r="JLO57" s="158"/>
      <c r="JLP57" s="159"/>
      <c r="JLQ57" s="159"/>
      <c r="JLR57" s="160"/>
      <c r="JLS57" s="157"/>
      <c r="JLT57" s="158"/>
      <c r="JLU57" s="159"/>
      <c r="JLV57" s="159"/>
      <c r="JLW57" s="160"/>
      <c r="JLX57" s="157"/>
      <c r="JLY57" s="158"/>
      <c r="JLZ57" s="159"/>
      <c r="JMA57" s="159"/>
      <c r="JMB57" s="160"/>
      <c r="JMC57" s="157"/>
      <c r="JMD57" s="158"/>
      <c r="JME57" s="159"/>
      <c r="JMF57" s="159"/>
      <c r="JMG57" s="160"/>
      <c r="JMH57" s="157"/>
      <c r="JMI57" s="158"/>
      <c r="JMJ57" s="159"/>
      <c r="JMK57" s="159"/>
      <c r="JML57" s="160"/>
      <c r="JMM57" s="157"/>
      <c r="JMN57" s="158"/>
      <c r="JMO57" s="159"/>
      <c r="JMP57" s="159"/>
      <c r="JMQ57" s="160"/>
      <c r="JMR57" s="157"/>
      <c r="JMS57" s="158"/>
      <c r="JMT57" s="159"/>
      <c r="JMU57" s="159"/>
      <c r="JMV57" s="160"/>
      <c r="JMW57" s="157"/>
      <c r="JMX57" s="158"/>
      <c r="JMY57" s="159"/>
      <c r="JMZ57" s="159"/>
      <c r="JNA57" s="160"/>
      <c r="JNB57" s="157"/>
      <c r="JNC57" s="158"/>
      <c r="JND57" s="159"/>
      <c r="JNE57" s="159"/>
      <c r="JNF57" s="160"/>
      <c r="JNG57" s="157"/>
      <c r="JNH57" s="158"/>
      <c r="JNI57" s="159"/>
      <c r="JNJ57" s="159"/>
      <c r="JNK57" s="160"/>
      <c r="JNL57" s="157"/>
      <c r="JNM57" s="158"/>
      <c r="JNN57" s="159"/>
      <c r="JNO57" s="159"/>
      <c r="JNP57" s="160"/>
      <c r="JNQ57" s="157"/>
      <c r="JNR57" s="158"/>
      <c r="JNS57" s="159"/>
      <c r="JNT57" s="159"/>
      <c r="JNU57" s="160"/>
      <c r="JNV57" s="157"/>
      <c r="JNW57" s="158"/>
      <c r="JNX57" s="159"/>
      <c r="JNY57" s="159"/>
      <c r="JNZ57" s="160"/>
      <c r="JOA57" s="157"/>
      <c r="JOB57" s="158"/>
      <c r="JOC57" s="159"/>
      <c r="JOD57" s="159"/>
      <c r="JOE57" s="160"/>
      <c r="JOF57" s="157"/>
      <c r="JOG57" s="158"/>
      <c r="JOH57" s="159"/>
      <c r="JOI57" s="159"/>
      <c r="JOJ57" s="160"/>
      <c r="JOK57" s="157"/>
      <c r="JOL57" s="158"/>
      <c r="JOM57" s="159"/>
      <c r="JON57" s="159"/>
      <c r="JOO57" s="160"/>
      <c r="JOP57" s="157"/>
      <c r="JOQ57" s="158"/>
      <c r="JOR57" s="159"/>
      <c r="JOS57" s="159"/>
      <c r="JOT57" s="160"/>
      <c r="JOU57" s="157"/>
      <c r="JOV57" s="158"/>
      <c r="JOW57" s="159"/>
      <c r="JOX57" s="159"/>
      <c r="JOY57" s="160"/>
      <c r="JOZ57" s="157"/>
      <c r="JPA57" s="158"/>
      <c r="JPB57" s="159"/>
      <c r="JPC57" s="159"/>
      <c r="JPD57" s="160"/>
      <c r="JPE57" s="157"/>
      <c r="JPF57" s="158"/>
      <c r="JPG57" s="159"/>
      <c r="JPH57" s="159"/>
      <c r="JPI57" s="160"/>
      <c r="JPJ57" s="157"/>
      <c r="JPK57" s="158"/>
      <c r="JPL57" s="159"/>
      <c r="JPM57" s="159"/>
      <c r="JPN57" s="160"/>
      <c r="JPO57" s="157"/>
      <c r="JPP57" s="158"/>
      <c r="JPQ57" s="159"/>
      <c r="JPR57" s="159"/>
      <c r="JPS57" s="160"/>
      <c r="JPT57" s="157"/>
      <c r="JPU57" s="158"/>
      <c r="JPV57" s="159"/>
      <c r="JPW57" s="159"/>
      <c r="JPX57" s="160"/>
      <c r="JPY57" s="157"/>
      <c r="JPZ57" s="158"/>
      <c r="JQA57" s="159"/>
      <c r="JQB57" s="159"/>
      <c r="JQC57" s="160"/>
      <c r="JQD57" s="157"/>
      <c r="JQE57" s="158"/>
      <c r="JQF57" s="159"/>
      <c r="JQG57" s="159"/>
      <c r="JQH57" s="160"/>
      <c r="JQI57" s="157"/>
      <c r="JQJ57" s="158"/>
      <c r="JQK57" s="159"/>
      <c r="JQL57" s="159"/>
      <c r="JQM57" s="160"/>
      <c r="JQN57" s="157"/>
      <c r="JQO57" s="158"/>
      <c r="JQP57" s="159"/>
      <c r="JQQ57" s="159"/>
      <c r="JQR57" s="160"/>
      <c r="JQS57" s="157"/>
      <c r="JQT57" s="158"/>
      <c r="JQU57" s="159"/>
      <c r="JQV57" s="159"/>
      <c r="JQW57" s="160"/>
      <c r="JQX57" s="157"/>
      <c r="JQY57" s="158"/>
      <c r="JQZ57" s="159"/>
      <c r="JRA57" s="159"/>
      <c r="JRB57" s="160"/>
      <c r="JRC57" s="157"/>
      <c r="JRD57" s="158"/>
      <c r="JRE57" s="159"/>
      <c r="JRF57" s="159"/>
      <c r="JRG57" s="160"/>
      <c r="JRH57" s="157"/>
      <c r="JRI57" s="158"/>
      <c r="JRJ57" s="159"/>
      <c r="JRK57" s="159"/>
      <c r="JRL57" s="160"/>
      <c r="JRM57" s="157"/>
      <c r="JRN57" s="158"/>
      <c r="JRO57" s="159"/>
      <c r="JRP57" s="159"/>
      <c r="JRQ57" s="160"/>
      <c r="JRR57" s="157"/>
      <c r="JRS57" s="158"/>
      <c r="JRT57" s="159"/>
      <c r="JRU57" s="159"/>
      <c r="JRV57" s="160"/>
      <c r="JRW57" s="157"/>
      <c r="JRX57" s="158"/>
      <c r="JRY57" s="159"/>
      <c r="JRZ57" s="159"/>
      <c r="JSA57" s="160"/>
      <c r="JSB57" s="157"/>
      <c r="JSC57" s="158"/>
      <c r="JSD57" s="159"/>
      <c r="JSE57" s="159"/>
      <c r="JSF57" s="160"/>
      <c r="JSG57" s="157"/>
      <c r="JSH57" s="158"/>
      <c r="JSI57" s="159"/>
      <c r="JSJ57" s="159"/>
      <c r="JSK57" s="160"/>
      <c r="JSL57" s="157"/>
      <c r="JSM57" s="158"/>
      <c r="JSN57" s="159"/>
      <c r="JSO57" s="159"/>
      <c r="JSP57" s="160"/>
      <c r="JSQ57" s="157"/>
      <c r="JSR57" s="158"/>
      <c r="JSS57" s="159"/>
      <c r="JST57" s="159"/>
      <c r="JSU57" s="160"/>
      <c r="JSV57" s="157"/>
      <c r="JSW57" s="158"/>
      <c r="JSX57" s="159"/>
      <c r="JSY57" s="159"/>
      <c r="JSZ57" s="160"/>
      <c r="JTA57" s="157"/>
      <c r="JTB57" s="158"/>
      <c r="JTC57" s="159"/>
      <c r="JTD57" s="159"/>
      <c r="JTE57" s="160"/>
      <c r="JTF57" s="157"/>
      <c r="JTG57" s="158"/>
      <c r="JTH57" s="159"/>
      <c r="JTI57" s="159"/>
      <c r="JTJ57" s="160"/>
      <c r="JTK57" s="157"/>
      <c r="JTL57" s="158"/>
      <c r="JTM57" s="159"/>
      <c r="JTN57" s="159"/>
      <c r="JTO57" s="160"/>
      <c r="JTP57" s="157"/>
      <c r="JTQ57" s="158"/>
      <c r="JTR57" s="159"/>
      <c r="JTS57" s="159"/>
      <c r="JTT57" s="160"/>
      <c r="JTU57" s="157"/>
      <c r="JTV57" s="158"/>
      <c r="JTW57" s="159"/>
      <c r="JTX57" s="159"/>
      <c r="JTY57" s="160"/>
      <c r="JTZ57" s="157"/>
      <c r="JUA57" s="158"/>
      <c r="JUB57" s="159"/>
      <c r="JUC57" s="159"/>
      <c r="JUD57" s="160"/>
      <c r="JUE57" s="157"/>
      <c r="JUF57" s="158"/>
      <c r="JUG57" s="159"/>
      <c r="JUH57" s="159"/>
      <c r="JUI57" s="160"/>
      <c r="JUJ57" s="157"/>
      <c r="JUK57" s="158"/>
      <c r="JUL57" s="159"/>
      <c r="JUM57" s="159"/>
      <c r="JUN57" s="160"/>
      <c r="JUO57" s="157"/>
      <c r="JUP57" s="158"/>
      <c r="JUQ57" s="159"/>
      <c r="JUR57" s="159"/>
      <c r="JUS57" s="160"/>
      <c r="JUT57" s="157"/>
      <c r="JUU57" s="158"/>
      <c r="JUV57" s="159"/>
      <c r="JUW57" s="159"/>
      <c r="JUX57" s="160"/>
      <c r="JUY57" s="157"/>
      <c r="JUZ57" s="158"/>
      <c r="JVA57" s="159"/>
      <c r="JVB57" s="159"/>
      <c r="JVC57" s="160"/>
      <c r="JVD57" s="157"/>
      <c r="JVE57" s="158"/>
      <c r="JVF57" s="159"/>
      <c r="JVG57" s="159"/>
      <c r="JVH57" s="160"/>
      <c r="JVI57" s="157"/>
      <c r="JVJ57" s="158"/>
      <c r="JVK57" s="159"/>
      <c r="JVL57" s="159"/>
      <c r="JVM57" s="160"/>
      <c r="JVN57" s="157"/>
      <c r="JVO57" s="158"/>
      <c r="JVP57" s="159"/>
      <c r="JVQ57" s="159"/>
      <c r="JVR57" s="160"/>
      <c r="JVS57" s="157"/>
      <c r="JVT57" s="158"/>
      <c r="JVU57" s="159"/>
      <c r="JVV57" s="159"/>
      <c r="JVW57" s="160"/>
      <c r="JVX57" s="157"/>
      <c r="JVY57" s="158"/>
      <c r="JVZ57" s="159"/>
      <c r="JWA57" s="159"/>
      <c r="JWB57" s="160"/>
      <c r="JWC57" s="157"/>
      <c r="JWD57" s="158"/>
      <c r="JWE57" s="159"/>
      <c r="JWF57" s="159"/>
      <c r="JWG57" s="160"/>
      <c r="JWH57" s="157"/>
      <c r="JWI57" s="158"/>
      <c r="JWJ57" s="159"/>
      <c r="JWK57" s="159"/>
      <c r="JWL57" s="160"/>
      <c r="JWM57" s="157"/>
      <c r="JWN57" s="158"/>
      <c r="JWO57" s="159"/>
      <c r="JWP57" s="159"/>
      <c r="JWQ57" s="160"/>
      <c r="JWR57" s="157"/>
      <c r="JWS57" s="158"/>
      <c r="JWT57" s="159"/>
      <c r="JWU57" s="159"/>
      <c r="JWV57" s="160"/>
      <c r="JWW57" s="157"/>
      <c r="JWX57" s="158"/>
      <c r="JWY57" s="159"/>
      <c r="JWZ57" s="159"/>
      <c r="JXA57" s="160"/>
      <c r="JXB57" s="157"/>
      <c r="JXC57" s="158"/>
      <c r="JXD57" s="159"/>
      <c r="JXE57" s="159"/>
      <c r="JXF57" s="160"/>
      <c r="JXG57" s="157"/>
      <c r="JXH57" s="158"/>
      <c r="JXI57" s="159"/>
      <c r="JXJ57" s="159"/>
      <c r="JXK57" s="160"/>
      <c r="JXL57" s="157"/>
      <c r="JXM57" s="158"/>
      <c r="JXN57" s="159"/>
      <c r="JXO57" s="159"/>
      <c r="JXP57" s="160"/>
      <c r="JXQ57" s="157"/>
      <c r="JXR57" s="158"/>
      <c r="JXS57" s="159"/>
      <c r="JXT57" s="159"/>
      <c r="JXU57" s="160"/>
      <c r="JXV57" s="157"/>
      <c r="JXW57" s="158"/>
      <c r="JXX57" s="159"/>
      <c r="JXY57" s="159"/>
      <c r="JXZ57" s="160"/>
      <c r="JYA57" s="157"/>
      <c r="JYB57" s="158"/>
      <c r="JYC57" s="159"/>
      <c r="JYD57" s="159"/>
      <c r="JYE57" s="160"/>
      <c r="JYF57" s="157"/>
      <c r="JYG57" s="158"/>
      <c r="JYH57" s="159"/>
      <c r="JYI57" s="159"/>
      <c r="JYJ57" s="160"/>
      <c r="JYK57" s="157"/>
      <c r="JYL57" s="158"/>
      <c r="JYM57" s="159"/>
      <c r="JYN57" s="159"/>
      <c r="JYO57" s="160"/>
      <c r="JYP57" s="157"/>
      <c r="JYQ57" s="158"/>
      <c r="JYR57" s="159"/>
      <c r="JYS57" s="159"/>
      <c r="JYT57" s="160"/>
      <c r="JYU57" s="157"/>
      <c r="JYV57" s="158"/>
      <c r="JYW57" s="159"/>
      <c r="JYX57" s="159"/>
      <c r="JYY57" s="160"/>
      <c r="JYZ57" s="157"/>
      <c r="JZA57" s="158"/>
      <c r="JZB57" s="159"/>
      <c r="JZC57" s="159"/>
      <c r="JZD57" s="160"/>
      <c r="JZE57" s="157"/>
      <c r="JZF57" s="158"/>
      <c r="JZG57" s="159"/>
      <c r="JZH57" s="159"/>
      <c r="JZI57" s="160"/>
      <c r="JZJ57" s="157"/>
      <c r="JZK57" s="158"/>
      <c r="JZL57" s="159"/>
      <c r="JZM57" s="159"/>
      <c r="JZN57" s="160"/>
      <c r="JZO57" s="157"/>
      <c r="JZP57" s="158"/>
      <c r="JZQ57" s="159"/>
      <c r="JZR57" s="159"/>
      <c r="JZS57" s="160"/>
      <c r="JZT57" s="157"/>
      <c r="JZU57" s="158"/>
      <c r="JZV57" s="159"/>
      <c r="JZW57" s="159"/>
      <c r="JZX57" s="160"/>
      <c r="JZY57" s="157"/>
      <c r="JZZ57" s="158"/>
      <c r="KAA57" s="159"/>
      <c r="KAB57" s="159"/>
      <c r="KAC57" s="160"/>
      <c r="KAD57" s="157"/>
      <c r="KAE57" s="158"/>
      <c r="KAF57" s="159"/>
      <c r="KAG57" s="159"/>
      <c r="KAH57" s="160"/>
      <c r="KAI57" s="157"/>
      <c r="KAJ57" s="158"/>
      <c r="KAK57" s="159"/>
      <c r="KAL57" s="159"/>
      <c r="KAM57" s="160"/>
      <c r="KAN57" s="157"/>
      <c r="KAO57" s="158"/>
      <c r="KAP57" s="159"/>
      <c r="KAQ57" s="159"/>
      <c r="KAR57" s="160"/>
      <c r="KAS57" s="157"/>
      <c r="KAT57" s="158"/>
      <c r="KAU57" s="159"/>
      <c r="KAV57" s="159"/>
      <c r="KAW57" s="160"/>
      <c r="KAX57" s="157"/>
      <c r="KAY57" s="158"/>
      <c r="KAZ57" s="159"/>
      <c r="KBA57" s="159"/>
      <c r="KBB57" s="160"/>
      <c r="KBC57" s="157"/>
      <c r="KBD57" s="158"/>
      <c r="KBE57" s="159"/>
      <c r="KBF57" s="159"/>
      <c r="KBG57" s="160"/>
      <c r="KBH57" s="157"/>
      <c r="KBI57" s="158"/>
      <c r="KBJ57" s="159"/>
      <c r="KBK57" s="159"/>
      <c r="KBL57" s="160"/>
      <c r="KBM57" s="157"/>
      <c r="KBN57" s="158"/>
      <c r="KBO57" s="159"/>
      <c r="KBP57" s="159"/>
      <c r="KBQ57" s="160"/>
      <c r="KBR57" s="157"/>
      <c r="KBS57" s="158"/>
      <c r="KBT57" s="159"/>
      <c r="KBU57" s="159"/>
      <c r="KBV57" s="160"/>
      <c r="KBW57" s="157"/>
      <c r="KBX57" s="158"/>
      <c r="KBY57" s="159"/>
      <c r="KBZ57" s="159"/>
      <c r="KCA57" s="160"/>
      <c r="KCB57" s="157"/>
      <c r="KCC57" s="158"/>
      <c r="KCD57" s="159"/>
      <c r="KCE57" s="159"/>
      <c r="KCF57" s="160"/>
      <c r="KCG57" s="157"/>
      <c r="KCH57" s="158"/>
      <c r="KCI57" s="159"/>
      <c r="KCJ57" s="159"/>
      <c r="KCK57" s="160"/>
      <c r="KCL57" s="157"/>
      <c r="KCM57" s="158"/>
      <c r="KCN57" s="159"/>
      <c r="KCO57" s="159"/>
      <c r="KCP57" s="160"/>
      <c r="KCQ57" s="157"/>
      <c r="KCR57" s="158"/>
      <c r="KCS57" s="159"/>
      <c r="KCT57" s="159"/>
      <c r="KCU57" s="160"/>
      <c r="KCV57" s="157"/>
      <c r="KCW57" s="158"/>
      <c r="KCX57" s="159"/>
      <c r="KCY57" s="159"/>
      <c r="KCZ57" s="160"/>
      <c r="KDA57" s="157"/>
      <c r="KDB57" s="158"/>
      <c r="KDC57" s="159"/>
      <c r="KDD57" s="159"/>
      <c r="KDE57" s="160"/>
      <c r="KDF57" s="157"/>
      <c r="KDG57" s="158"/>
      <c r="KDH57" s="159"/>
      <c r="KDI57" s="159"/>
      <c r="KDJ57" s="160"/>
      <c r="KDK57" s="157"/>
      <c r="KDL57" s="158"/>
      <c r="KDM57" s="159"/>
      <c r="KDN57" s="159"/>
      <c r="KDO57" s="160"/>
      <c r="KDP57" s="157"/>
      <c r="KDQ57" s="158"/>
      <c r="KDR57" s="159"/>
      <c r="KDS57" s="159"/>
      <c r="KDT57" s="160"/>
      <c r="KDU57" s="157"/>
      <c r="KDV57" s="158"/>
      <c r="KDW57" s="159"/>
      <c r="KDX57" s="159"/>
      <c r="KDY57" s="160"/>
      <c r="KDZ57" s="157"/>
      <c r="KEA57" s="158"/>
      <c r="KEB57" s="159"/>
      <c r="KEC57" s="159"/>
      <c r="KED57" s="160"/>
      <c r="KEE57" s="157"/>
      <c r="KEF57" s="158"/>
      <c r="KEG57" s="159"/>
      <c r="KEH57" s="159"/>
      <c r="KEI57" s="160"/>
      <c r="KEJ57" s="157"/>
      <c r="KEK57" s="158"/>
      <c r="KEL57" s="159"/>
      <c r="KEM57" s="159"/>
      <c r="KEN57" s="160"/>
      <c r="KEO57" s="157"/>
      <c r="KEP57" s="158"/>
      <c r="KEQ57" s="159"/>
      <c r="KER57" s="159"/>
      <c r="KES57" s="160"/>
      <c r="KET57" s="157"/>
      <c r="KEU57" s="158"/>
      <c r="KEV57" s="159"/>
      <c r="KEW57" s="159"/>
      <c r="KEX57" s="160"/>
      <c r="KEY57" s="157"/>
      <c r="KEZ57" s="158"/>
      <c r="KFA57" s="159"/>
      <c r="KFB57" s="159"/>
      <c r="KFC57" s="160"/>
      <c r="KFD57" s="157"/>
      <c r="KFE57" s="158"/>
      <c r="KFF57" s="159"/>
      <c r="KFG57" s="159"/>
      <c r="KFH57" s="160"/>
      <c r="KFI57" s="157"/>
      <c r="KFJ57" s="158"/>
      <c r="KFK57" s="159"/>
      <c r="KFL57" s="159"/>
      <c r="KFM57" s="160"/>
      <c r="KFN57" s="157"/>
      <c r="KFO57" s="158"/>
      <c r="KFP57" s="159"/>
      <c r="KFQ57" s="159"/>
      <c r="KFR57" s="160"/>
      <c r="KFS57" s="157"/>
      <c r="KFT57" s="158"/>
      <c r="KFU57" s="159"/>
      <c r="KFV57" s="159"/>
      <c r="KFW57" s="160"/>
      <c r="KFX57" s="157"/>
      <c r="KFY57" s="158"/>
      <c r="KFZ57" s="159"/>
      <c r="KGA57" s="159"/>
      <c r="KGB57" s="160"/>
      <c r="KGC57" s="157"/>
      <c r="KGD57" s="158"/>
      <c r="KGE57" s="159"/>
      <c r="KGF57" s="159"/>
      <c r="KGG57" s="160"/>
      <c r="KGH57" s="157"/>
      <c r="KGI57" s="158"/>
      <c r="KGJ57" s="159"/>
      <c r="KGK57" s="159"/>
      <c r="KGL57" s="160"/>
      <c r="KGM57" s="157"/>
      <c r="KGN57" s="158"/>
      <c r="KGO57" s="159"/>
      <c r="KGP57" s="159"/>
      <c r="KGQ57" s="160"/>
      <c r="KGR57" s="157"/>
      <c r="KGS57" s="158"/>
      <c r="KGT57" s="159"/>
      <c r="KGU57" s="159"/>
      <c r="KGV57" s="160"/>
      <c r="KGW57" s="157"/>
      <c r="KGX57" s="158"/>
      <c r="KGY57" s="159"/>
      <c r="KGZ57" s="159"/>
      <c r="KHA57" s="160"/>
      <c r="KHB57" s="157"/>
      <c r="KHC57" s="158"/>
      <c r="KHD57" s="159"/>
      <c r="KHE57" s="159"/>
      <c r="KHF57" s="160"/>
      <c r="KHG57" s="157"/>
      <c r="KHH57" s="158"/>
      <c r="KHI57" s="159"/>
      <c r="KHJ57" s="159"/>
      <c r="KHK57" s="160"/>
      <c r="KHL57" s="157"/>
      <c r="KHM57" s="158"/>
      <c r="KHN57" s="159"/>
      <c r="KHO57" s="159"/>
      <c r="KHP57" s="160"/>
      <c r="KHQ57" s="157"/>
      <c r="KHR57" s="158"/>
      <c r="KHS57" s="159"/>
      <c r="KHT57" s="159"/>
      <c r="KHU57" s="160"/>
      <c r="KHV57" s="157"/>
      <c r="KHW57" s="158"/>
      <c r="KHX57" s="159"/>
      <c r="KHY57" s="159"/>
      <c r="KHZ57" s="160"/>
      <c r="KIA57" s="157"/>
      <c r="KIB57" s="158"/>
      <c r="KIC57" s="159"/>
      <c r="KID57" s="159"/>
      <c r="KIE57" s="160"/>
      <c r="KIF57" s="157"/>
      <c r="KIG57" s="158"/>
      <c r="KIH57" s="159"/>
      <c r="KII57" s="159"/>
      <c r="KIJ57" s="160"/>
      <c r="KIK57" s="157"/>
      <c r="KIL57" s="158"/>
      <c r="KIM57" s="159"/>
      <c r="KIN57" s="159"/>
      <c r="KIO57" s="160"/>
      <c r="KIP57" s="157"/>
      <c r="KIQ57" s="158"/>
      <c r="KIR57" s="159"/>
      <c r="KIS57" s="159"/>
      <c r="KIT57" s="160"/>
      <c r="KIU57" s="157"/>
      <c r="KIV57" s="158"/>
      <c r="KIW57" s="159"/>
      <c r="KIX57" s="159"/>
      <c r="KIY57" s="160"/>
      <c r="KIZ57" s="157"/>
      <c r="KJA57" s="158"/>
      <c r="KJB57" s="159"/>
      <c r="KJC57" s="159"/>
      <c r="KJD57" s="160"/>
      <c r="KJE57" s="157"/>
      <c r="KJF57" s="158"/>
      <c r="KJG57" s="159"/>
      <c r="KJH57" s="159"/>
      <c r="KJI57" s="160"/>
      <c r="KJJ57" s="157"/>
      <c r="KJK57" s="158"/>
      <c r="KJL57" s="159"/>
      <c r="KJM57" s="159"/>
      <c r="KJN57" s="160"/>
      <c r="KJO57" s="157"/>
      <c r="KJP57" s="158"/>
      <c r="KJQ57" s="159"/>
      <c r="KJR57" s="159"/>
      <c r="KJS57" s="160"/>
      <c r="KJT57" s="157"/>
      <c r="KJU57" s="158"/>
      <c r="KJV57" s="159"/>
      <c r="KJW57" s="159"/>
      <c r="KJX57" s="160"/>
      <c r="KJY57" s="157"/>
      <c r="KJZ57" s="158"/>
      <c r="KKA57" s="159"/>
      <c r="KKB57" s="159"/>
      <c r="KKC57" s="160"/>
      <c r="KKD57" s="157"/>
      <c r="KKE57" s="158"/>
      <c r="KKF57" s="159"/>
      <c r="KKG57" s="159"/>
      <c r="KKH57" s="160"/>
      <c r="KKI57" s="157"/>
      <c r="KKJ57" s="158"/>
      <c r="KKK57" s="159"/>
      <c r="KKL57" s="159"/>
      <c r="KKM57" s="160"/>
      <c r="KKN57" s="157"/>
      <c r="KKO57" s="158"/>
      <c r="KKP57" s="159"/>
      <c r="KKQ57" s="159"/>
      <c r="KKR57" s="160"/>
      <c r="KKS57" s="157"/>
      <c r="KKT57" s="158"/>
      <c r="KKU57" s="159"/>
      <c r="KKV57" s="159"/>
      <c r="KKW57" s="160"/>
      <c r="KKX57" s="157"/>
      <c r="KKY57" s="158"/>
      <c r="KKZ57" s="159"/>
      <c r="KLA57" s="159"/>
      <c r="KLB57" s="160"/>
      <c r="KLC57" s="157"/>
      <c r="KLD57" s="158"/>
      <c r="KLE57" s="159"/>
      <c r="KLF57" s="159"/>
      <c r="KLG57" s="160"/>
      <c r="KLH57" s="157"/>
      <c r="KLI57" s="158"/>
      <c r="KLJ57" s="159"/>
      <c r="KLK57" s="159"/>
      <c r="KLL57" s="160"/>
      <c r="KLM57" s="157"/>
      <c r="KLN57" s="158"/>
      <c r="KLO57" s="159"/>
      <c r="KLP57" s="159"/>
      <c r="KLQ57" s="160"/>
      <c r="KLR57" s="157"/>
      <c r="KLS57" s="158"/>
      <c r="KLT57" s="159"/>
      <c r="KLU57" s="159"/>
      <c r="KLV57" s="160"/>
      <c r="KLW57" s="157"/>
      <c r="KLX57" s="158"/>
      <c r="KLY57" s="159"/>
      <c r="KLZ57" s="159"/>
      <c r="KMA57" s="160"/>
      <c r="KMB57" s="157"/>
      <c r="KMC57" s="158"/>
      <c r="KMD57" s="159"/>
      <c r="KME57" s="159"/>
      <c r="KMF57" s="160"/>
      <c r="KMG57" s="157"/>
      <c r="KMH57" s="158"/>
      <c r="KMI57" s="159"/>
      <c r="KMJ57" s="159"/>
      <c r="KMK57" s="160"/>
      <c r="KML57" s="157"/>
      <c r="KMM57" s="158"/>
      <c r="KMN57" s="159"/>
      <c r="KMO57" s="159"/>
      <c r="KMP57" s="160"/>
      <c r="KMQ57" s="157"/>
      <c r="KMR57" s="158"/>
      <c r="KMS57" s="159"/>
      <c r="KMT57" s="159"/>
      <c r="KMU57" s="160"/>
      <c r="KMV57" s="157"/>
      <c r="KMW57" s="158"/>
      <c r="KMX57" s="159"/>
      <c r="KMY57" s="159"/>
      <c r="KMZ57" s="160"/>
      <c r="KNA57" s="157"/>
      <c r="KNB57" s="158"/>
      <c r="KNC57" s="159"/>
      <c r="KND57" s="159"/>
      <c r="KNE57" s="160"/>
      <c r="KNF57" s="157"/>
      <c r="KNG57" s="158"/>
      <c r="KNH57" s="159"/>
      <c r="KNI57" s="159"/>
      <c r="KNJ57" s="160"/>
      <c r="KNK57" s="157"/>
      <c r="KNL57" s="158"/>
      <c r="KNM57" s="159"/>
      <c r="KNN57" s="159"/>
      <c r="KNO57" s="160"/>
      <c r="KNP57" s="157"/>
      <c r="KNQ57" s="158"/>
      <c r="KNR57" s="159"/>
      <c r="KNS57" s="159"/>
      <c r="KNT57" s="160"/>
      <c r="KNU57" s="157"/>
      <c r="KNV57" s="158"/>
      <c r="KNW57" s="159"/>
      <c r="KNX57" s="159"/>
      <c r="KNY57" s="160"/>
      <c r="KNZ57" s="157"/>
      <c r="KOA57" s="158"/>
      <c r="KOB57" s="159"/>
      <c r="KOC57" s="159"/>
      <c r="KOD57" s="160"/>
      <c r="KOE57" s="157"/>
      <c r="KOF57" s="158"/>
      <c r="KOG57" s="159"/>
      <c r="KOH57" s="159"/>
      <c r="KOI57" s="160"/>
      <c r="KOJ57" s="157"/>
      <c r="KOK57" s="158"/>
      <c r="KOL57" s="159"/>
      <c r="KOM57" s="159"/>
      <c r="KON57" s="160"/>
      <c r="KOO57" s="157"/>
      <c r="KOP57" s="158"/>
      <c r="KOQ57" s="159"/>
      <c r="KOR57" s="159"/>
      <c r="KOS57" s="160"/>
      <c r="KOT57" s="157"/>
      <c r="KOU57" s="158"/>
      <c r="KOV57" s="159"/>
      <c r="KOW57" s="159"/>
      <c r="KOX57" s="160"/>
      <c r="KOY57" s="157"/>
      <c r="KOZ57" s="158"/>
      <c r="KPA57" s="159"/>
      <c r="KPB57" s="159"/>
      <c r="KPC57" s="160"/>
      <c r="KPD57" s="157"/>
      <c r="KPE57" s="158"/>
      <c r="KPF57" s="159"/>
      <c r="KPG57" s="159"/>
      <c r="KPH57" s="160"/>
      <c r="KPI57" s="157"/>
      <c r="KPJ57" s="158"/>
      <c r="KPK57" s="159"/>
      <c r="KPL57" s="159"/>
      <c r="KPM57" s="160"/>
      <c r="KPN57" s="157"/>
      <c r="KPO57" s="158"/>
      <c r="KPP57" s="159"/>
      <c r="KPQ57" s="159"/>
      <c r="KPR57" s="160"/>
      <c r="KPS57" s="157"/>
      <c r="KPT57" s="158"/>
      <c r="KPU57" s="159"/>
      <c r="KPV57" s="159"/>
      <c r="KPW57" s="160"/>
      <c r="KPX57" s="157"/>
      <c r="KPY57" s="158"/>
      <c r="KPZ57" s="159"/>
      <c r="KQA57" s="159"/>
      <c r="KQB57" s="160"/>
      <c r="KQC57" s="157"/>
      <c r="KQD57" s="158"/>
      <c r="KQE57" s="159"/>
      <c r="KQF57" s="159"/>
      <c r="KQG57" s="160"/>
      <c r="KQH57" s="157"/>
      <c r="KQI57" s="158"/>
      <c r="KQJ57" s="159"/>
      <c r="KQK57" s="159"/>
      <c r="KQL57" s="160"/>
      <c r="KQM57" s="157"/>
      <c r="KQN57" s="158"/>
      <c r="KQO57" s="159"/>
      <c r="KQP57" s="159"/>
      <c r="KQQ57" s="160"/>
      <c r="KQR57" s="157"/>
      <c r="KQS57" s="158"/>
      <c r="KQT57" s="159"/>
      <c r="KQU57" s="159"/>
      <c r="KQV57" s="160"/>
      <c r="KQW57" s="157"/>
      <c r="KQX57" s="158"/>
      <c r="KQY57" s="159"/>
      <c r="KQZ57" s="159"/>
      <c r="KRA57" s="160"/>
      <c r="KRB57" s="157"/>
      <c r="KRC57" s="158"/>
      <c r="KRD57" s="159"/>
      <c r="KRE57" s="159"/>
      <c r="KRF57" s="160"/>
      <c r="KRG57" s="157"/>
      <c r="KRH57" s="158"/>
      <c r="KRI57" s="159"/>
      <c r="KRJ57" s="159"/>
      <c r="KRK57" s="160"/>
      <c r="KRL57" s="157"/>
      <c r="KRM57" s="158"/>
      <c r="KRN57" s="159"/>
      <c r="KRO57" s="159"/>
      <c r="KRP57" s="160"/>
      <c r="KRQ57" s="157"/>
      <c r="KRR57" s="158"/>
      <c r="KRS57" s="159"/>
      <c r="KRT57" s="159"/>
      <c r="KRU57" s="160"/>
      <c r="KRV57" s="157"/>
      <c r="KRW57" s="158"/>
      <c r="KRX57" s="159"/>
      <c r="KRY57" s="159"/>
      <c r="KRZ57" s="160"/>
      <c r="KSA57" s="157"/>
      <c r="KSB57" s="158"/>
      <c r="KSC57" s="159"/>
      <c r="KSD57" s="159"/>
      <c r="KSE57" s="160"/>
      <c r="KSF57" s="157"/>
      <c r="KSG57" s="158"/>
      <c r="KSH57" s="159"/>
      <c r="KSI57" s="159"/>
      <c r="KSJ57" s="160"/>
      <c r="KSK57" s="157"/>
      <c r="KSL57" s="158"/>
      <c r="KSM57" s="159"/>
      <c r="KSN57" s="159"/>
      <c r="KSO57" s="160"/>
      <c r="KSP57" s="157"/>
      <c r="KSQ57" s="158"/>
      <c r="KSR57" s="159"/>
      <c r="KSS57" s="159"/>
      <c r="KST57" s="160"/>
      <c r="KSU57" s="157"/>
      <c r="KSV57" s="158"/>
      <c r="KSW57" s="159"/>
      <c r="KSX57" s="159"/>
      <c r="KSY57" s="160"/>
      <c r="KSZ57" s="157"/>
      <c r="KTA57" s="158"/>
      <c r="KTB57" s="159"/>
      <c r="KTC57" s="159"/>
      <c r="KTD57" s="160"/>
      <c r="KTE57" s="157"/>
      <c r="KTF57" s="158"/>
      <c r="KTG57" s="159"/>
      <c r="KTH57" s="159"/>
      <c r="KTI57" s="160"/>
      <c r="KTJ57" s="157"/>
      <c r="KTK57" s="158"/>
      <c r="KTL57" s="159"/>
      <c r="KTM57" s="159"/>
      <c r="KTN57" s="160"/>
      <c r="KTO57" s="157"/>
      <c r="KTP57" s="158"/>
      <c r="KTQ57" s="159"/>
      <c r="KTR57" s="159"/>
      <c r="KTS57" s="160"/>
      <c r="KTT57" s="157"/>
      <c r="KTU57" s="158"/>
      <c r="KTV57" s="159"/>
      <c r="KTW57" s="159"/>
      <c r="KTX57" s="160"/>
      <c r="KTY57" s="157"/>
      <c r="KTZ57" s="158"/>
      <c r="KUA57" s="159"/>
      <c r="KUB57" s="159"/>
      <c r="KUC57" s="160"/>
      <c r="KUD57" s="157"/>
      <c r="KUE57" s="158"/>
      <c r="KUF57" s="159"/>
      <c r="KUG57" s="159"/>
      <c r="KUH57" s="160"/>
      <c r="KUI57" s="157"/>
      <c r="KUJ57" s="158"/>
      <c r="KUK57" s="159"/>
      <c r="KUL57" s="159"/>
      <c r="KUM57" s="160"/>
      <c r="KUN57" s="157"/>
      <c r="KUO57" s="158"/>
      <c r="KUP57" s="159"/>
      <c r="KUQ57" s="159"/>
      <c r="KUR57" s="160"/>
      <c r="KUS57" s="157"/>
      <c r="KUT57" s="158"/>
      <c r="KUU57" s="159"/>
      <c r="KUV57" s="159"/>
      <c r="KUW57" s="160"/>
      <c r="KUX57" s="157"/>
      <c r="KUY57" s="158"/>
      <c r="KUZ57" s="159"/>
      <c r="KVA57" s="159"/>
      <c r="KVB57" s="160"/>
      <c r="KVC57" s="157"/>
      <c r="KVD57" s="158"/>
      <c r="KVE57" s="159"/>
      <c r="KVF57" s="159"/>
      <c r="KVG57" s="160"/>
      <c r="KVH57" s="157"/>
      <c r="KVI57" s="158"/>
      <c r="KVJ57" s="159"/>
      <c r="KVK57" s="159"/>
      <c r="KVL57" s="160"/>
      <c r="KVM57" s="157"/>
      <c r="KVN57" s="158"/>
      <c r="KVO57" s="159"/>
      <c r="KVP57" s="159"/>
      <c r="KVQ57" s="160"/>
      <c r="KVR57" s="157"/>
      <c r="KVS57" s="158"/>
      <c r="KVT57" s="159"/>
      <c r="KVU57" s="159"/>
      <c r="KVV57" s="160"/>
      <c r="KVW57" s="157"/>
      <c r="KVX57" s="158"/>
      <c r="KVY57" s="159"/>
      <c r="KVZ57" s="159"/>
      <c r="KWA57" s="160"/>
      <c r="KWB57" s="157"/>
      <c r="KWC57" s="158"/>
      <c r="KWD57" s="159"/>
      <c r="KWE57" s="159"/>
      <c r="KWF57" s="160"/>
      <c r="KWG57" s="157"/>
      <c r="KWH57" s="158"/>
      <c r="KWI57" s="159"/>
      <c r="KWJ57" s="159"/>
      <c r="KWK57" s="160"/>
      <c r="KWL57" s="157"/>
      <c r="KWM57" s="158"/>
      <c r="KWN57" s="159"/>
      <c r="KWO57" s="159"/>
      <c r="KWP57" s="160"/>
      <c r="KWQ57" s="157"/>
      <c r="KWR57" s="158"/>
      <c r="KWS57" s="159"/>
      <c r="KWT57" s="159"/>
      <c r="KWU57" s="160"/>
      <c r="KWV57" s="157"/>
      <c r="KWW57" s="158"/>
      <c r="KWX57" s="159"/>
      <c r="KWY57" s="159"/>
      <c r="KWZ57" s="160"/>
      <c r="KXA57" s="157"/>
      <c r="KXB57" s="158"/>
      <c r="KXC57" s="159"/>
      <c r="KXD57" s="159"/>
      <c r="KXE57" s="160"/>
      <c r="KXF57" s="157"/>
      <c r="KXG57" s="158"/>
      <c r="KXH57" s="159"/>
      <c r="KXI57" s="159"/>
      <c r="KXJ57" s="160"/>
      <c r="KXK57" s="157"/>
      <c r="KXL57" s="158"/>
      <c r="KXM57" s="159"/>
      <c r="KXN57" s="159"/>
      <c r="KXO57" s="160"/>
      <c r="KXP57" s="157"/>
      <c r="KXQ57" s="158"/>
      <c r="KXR57" s="159"/>
      <c r="KXS57" s="159"/>
      <c r="KXT57" s="160"/>
      <c r="KXU57" s="157"/>
      <c r="KXV57" s="158"/>
      <c r="KXW57" s="159"/>
      <c r="KXX57" s="159"/>
      <c r="KXY57" s="160"/>
      <c r="KXZ57" s="157"/>
      <c r="KYA57" s="158"/>
      <c r="KYB57" s="159"/>
      <c r="KYC57" s="159"/>
      <c r="KYD57" s="160"/>
      <c r="KYE57" s="157"/>
      <c r="KYF57" s="158"/>
      <c r="KYG57" s="159"/>
      <c r="KYH57" s="159"/>
      <c r="KYI57" s="160"/>
      <c r="KYJ57" s="157"/>
      <c r="KYK57" s="158"/>
      <c r="KYL57" s="159"/>
      <c r="KYM57" s="159"/>
      <c r="KYN57" s="160"/>
      <c r="KYO57" s="157"/>
      <c r="KYP57" s="158"/>
      <c r="KYQ57" s="159"/>
      <c r="KYR57" s="159"/>
      <c r="KYS57" s="160"/>
      <c r="KYT57" s="157"/>
      <c r="KYU57" s="158"/>
      <c r="KYV57" s="159"/>
      <c r="KYW57" s="159"/>
      <c r="KYX57" s="160"/>
      <c r="KYY57" s="157"/>
      <c r="KYZ57" s="158"/>
      <c r="KZA57" s="159"/>
      <c r="KZB57" s="159"/>
      <c r="KZC57" s="160"/>
      <c r="KZD57" s="157"/>
      <c r="KZE57" s="158"/>
      <c r="KZF57" s="159"/>
      <c r="KZG57" s="159"/>
      <c r="KZH57" s="160"/>
      <c r="KZI57" s="157"/>
      <c r="KZJ57" s="158"/>
      <c r="KZK57" s="159"/>
      <c r="KZL57" s="159"/>
      <c r="KZM57" s="160"/>
      <c r="KZN57" s="157"/>
      <c r="KZO57" s="158"/>
      <c r="KZP57" s="159"/>
      <c r="KZQ57" s="159"/>
      <c r="KZR57" s="160"/>
      <c r="KZS57" s="157"/>
      <c r="KZT57" s="158"/>
      <c r="KZU57" s="159"/>
      <c r="KZV57" s="159"/>
      <c r="KZW57" s="160"/>
      <c r="KZX57" s="157"/>
      <c r="KZY57" s="158"/>
      <c r="KZZ57" s="159"/>
      <c r="LAA57" s="159"/>
      <c r="LAB57" s="160"/>
      <c r="LAC57" s="157"/>
      <c r="LAD57" s="158"/>
      <c r="LAE57" s="159"/>
      <c r="LAF57" s="159"/>
      <c r="LAG57" s="160"/>
      <c r="LAH57" s="157"/>
      <c r="LAI57" s="158"/>
      <c r="LAJ57" s="159"/>
      <c r="LAK57" s="159"/>
      <c r="LAL57" s="160"/>
      <c r="LAM57" s="157"/>
      <c r="LAN57" s="158"/>
      <c r="LAO57" s="159"/>
      <c r="LAP57" s="159"/>
      <c r="LAQ57" s="160"/>
      <c r="LAR57" s="157"/>
      <c r="LAS57" s="158"/>
      <c r="LAT57" s="159"/>
      <c r="LAU57" s="159"/>
      <c r="LAV57" s="160"/>
      <c r="LAW57" s="157"/>
      <c r="LAX57" s="158"/>
      <c r="LAY57" s="159"/>
      <c r="LAZ57" s="159"/>
      <c r="LBA57" s="160"/>
      <c r="LBB57" s="157"/>
      <c r="LBC57" s="158"/>
      <c r="LBD57" s="159"/>
      <c r="LBE57" s="159"/>
      <c r="LBF57" s="160"/>
      <c r="LBG57" s="157"/>
      <c r="LBH57" s="158"/>
      <c r="LBI57" s="159"/>
      <c r="LBJ57" s="159"/>
      <c r="LBK57" s="160"/>
      <c r="LBL57" s="157"/>
      <c r="LBM57" s="158"/>
      <c r="LBN57" s="159"/>
      <c r="LBO57" s="159"/>
      <c r="LBP57" s="160"/>
      <c r="LBQ57" s="157"/>
      <c r="LBR57" s="158"/>
      <c r="LBS57" s="159"/>
      <c r="LBT57" s="159"/>
      <c r="LBU57" s="160"/>
      <c r="LBV57" s="157"/>
      <c r="LBW57" s="158"/>
      <c r="LBX57" s="159"/>
      <c r="LBY57" s="159"/>
      <c r="LBZ57" s="160"/>
      <c r="LCA57" s="157"/>
      <c r="LCB57" s="158"/>
      <c r="LCC57" s="159"/>
      <c r="LCD57" s="159"/>
      <c r="LCE57" s="160"/>
      <c r="LCF57" s="157"/>
      <c r="LCG57" s="158"/>
      <c r="LCH57" s="159"/>
      <c r="LCI57" s="159"/>
      <c r="LCJ57" s="160"/>
      <c r="LCK57" s="157"/>
      <c r="LCL57" s="158"/>
      <c r="LCM57" s="159"/>
      <c r="LCN57" s="159"/>
      <c r="LCO57" s="160"/>
      <c r="LCP57" s="157"/>
      <c r="LCQ57" s="158"/>
      <c r="LCR57" s="159"/>
      <c r="LCS57" s="159"/>
      <c r="LCT57" s="160"/>
      <c r="LCU57" s="157"/>
      <c r="LCV57" s="158"/>
      <c r="LCW57" s="159"/>
      <c r="LCX57" s="159"/>
      <c r="LCY57" s="160"/>
      <c r="LCZ57" s="157"/>
      <c r="LDA57" s="158"/>
      <c r="LDB57" s="159"/>
      <c r="LDC57" s="159"/>
      <c r="LDD57" s="160"/>
      <c r="LDE57" s="157"/>
      <c r="LDF57" s="158"/>
      <c r="LDG57" s="159"/>
      <c r="LDH57" s="159"/>
      <c r="LDI57" s="160"/>
      <c r="LDJ57" s="157"/>
      <c r="LDK57" s="158"/>
      <c r="LDL57" s="159"/>
      <c r="LDM57" s="159"/>
      <c r="LDN57" s="160"/>
      <c r="LDO57" s="157"/>
      <c r="LDP57" s="158"/>
      <c r="LDQ57" s="159"/>
      <c r="LDR57" s="159"/>
      <c r="LDS57" s="160"/>
      <c r="LDT57" s="157"/>
      <c r="LDU57" s="158"/>
      <c r="LDV57" s="159"/>
      <c r="LDW57" s="159"/>
      <c r="LDX57" s="160"/>
      <c r="LDY57" s="157"/>
      <c r="LDZ57" s="158"/>
      <c r="LEA57" s="159"/>
      <c r="LEB57" s="159"/>
      <c r="LEC57" s="160"/>
      <c r="LED57" s="157"/>
      <c r="LEE57" s="158"/>
      <c r="LEF57" s="159"/>
      <c r="LEG57" s="159"/>
      <c r="LEH57" s="160"/>
      <c r="LEI57" s="157"/>
      <c r="LEJ57" s="158"/>
      <c r="LEK57" s="159"/>
      <c r="LEL57" s="159"/>
      <c r="LEM57" s="160"/>
      <c r="LEN57" s="157"/>
      <c r="LEO57" s="158"/>
      <c r="LEP57" s="159"/>
      <c r="LEQ57" s="159"/>
      <c r="LER57" s="160"/>
      <c r="LES57" s="157"/>
      <c r="LET57" s="158"/>
      <c r="LEU57" s="159"/>
      <c r="LEV57" s="159"/>
      <c r="LEW57" s="160"/>
      <c r="LEX57" s="157"/>
      <c r="LEY57" s="158"/>
      <c r="LEZ57" s="159"/>
      <c r="LFA57" s="159"/>
      <c r="LFB57" s="160"/>
      <c r="LFC57" s="157"/>
      <c r="LFD57" s="158"/>
      <c r="LFE57" s="159"/>
      <c r="LFF57" s="159"/>
      <c r="LFG57" s="160"/>
      <c r="LFH57" s="157"/>
      <c r="LFI57" s="158"/>
      <c r="LFJ57" s="159"/>
      <c r="LFK57" s="159"/>
      <c r="LFL57" s="160"/>
      <c r="LFM57" s="157"/>
      <c r="LFN57" s="158"/>
      <c r="LFO57" s="159"/>
      <c r="LFP57" s="159"/>
      <c r="LFQ57" s="160"/>
      <c r="LFR57" s="157"/>
      <c r="LFS57" s="158"/>
      <c r="LFT57" s="159"/>
      <c r="LFU57" s="159"/>
      <c r="LFV57" s="160"/>
      <c r="LFW57" s="157"/>
      <c r="LFX57" s="158"/>
      <c r="LFY57" s="159"/>
      <c r="LFZ57" s="159"/>
      <c r="LGA57" s="160"/>
      <c r="LGB57" s="157"/>
      <c r="LGC57" s="158"/>
      <c r="LGD57" s="159"/>
      <c r="LGE57" s="159"/>
      <c r="LGF57" s="160"/>
      <c r="LGG57" s="157"/>
      <c r="LGH57" s="158"/>
      <c r="LGI57" s="159"/>
      <c r="LGJ57" s="159"/>
      <c r="LGK57" s="160"/>
      <c r="LGL57" s="157"/>
      <c r="LGM57" s="158"/>
      <c r="LGN57" s="159"/>
      <c r="LGO57" s="159"/>
      <c r="LGP57" s="160"/>
      <c r="LGQ57" s="157"/>
      <c r="LGR57" s="158"/>
      <c r="LGS57" s="159"/>
      <c r="LGT57" s="159"/>
      <c r="LGU57" s="160"/>
      <c r="LGV57" s="157"/>
      <c r="LGW57" s="158"/>
      <c r="LGX57" s="159"/>
      <c r="LGY57" s="159"/>
      <c r="LGZ57" s="160"/>
      <c r="LHA57" s="157"/>
      <c r="LHB57" s="158"/>
      <c r="LHC57" s="159"/>
      <c r="LHD57" s="159"/>
      <c r="LHE57" s="160"/>
      <c r="LHF57" s="157"/>
      <c r="LHG57" s="158"/>
      <c r="LHH57" s="159"/>
      <c r="LHI57" s="159"/>
      <c r="LHJ57" s="160"/>
      <c r="LHK57" s="157"/>
      <c r="LHL57" s="158"/>
      <c r="LHM57" s="159"/>
      <c r="LHN57" s="159"/>
      <c r="LHO57" s="160"/>
      <c r="LHP57" s="157"/>
      <c r="LHQ57" s="158"/>
      <c r="LHR57" s="159"/>
      <c r="LHS57" s="159"/>
      <c r="LHT57" s="160"/>
      <c r="LHU57" s="157"/>
      <c r="LHV57" s="158"/>
      <c r="LHW57" s="159"/>
      <c r="LHX57" s="159"/>
      <c r="LHY57" s="160"/>
      <c r="LHZ57" s="157"/>
      <c r="LIA57" s="158"/>
      <c r="LIB57" s="159"/>
      <c r="LIC57" s="159"/>
      <c r="LID57" s="160"/>
      <c r="LIE57" s="157"/>
      <c r="LIF57" s="158"/>
      <c r="LIG57" s="159"/>
      <c r="LIH57" s="159"/>
      <c r="LII57" s="160"/>
      <c r="LIJ57" s="157"/>
      <c r="LIK57" s="158"/>
      <c r="LIL57" s="159"/>
      <c r="LIM57" s="159"/>
      <c r="LIN57" s="160"/>
      <c r="LIO57" s="157"/>
      <c r="LIP57" s="158"/>
      <c r="LIQ57" s="159"/>
      <c r="LIR57" s="159"/>
      <c r="LIS57" s="160"/>
      <c r="LIT57" s="157"/>
      <c r="LIU57" s="158"/>
      <c r="LIV57" s="159"/>
      <c r="LIW57" s="159"/>
      <c r="LIX57" s="160"/>
      <c r="LIY57" s="157"/>
      <c r="LIZ57" s="158"/>
      <c r="LJA57" s="159"/>
      <c r="LJB57" s="159"/>
      <c r="LJC57" s="160"/>
      <c r="LJD57" s="157"/>
      <c r="LJE57" s="158"/>
      <c r="LJF57" s="159"/>
      <c r="LJG57" s="159"/>
      <c r="LJH57" s="160"/>
      <c r="LJI57" s="157"/>
      <c r="LJJ57" s="158"/>
      <c r="LJK57" s="159"/>
      <c r="LJL57" s="159"/>
      <c r="LJM57" s="160"/>
      <c r="LJN57" s="157"/>
      <c r="LJO57" s="158"/>
      <c r="LJP57" s="159"/>
      <c r="LJQ57" s="159"/>
      <c r="LJR57" s="160"/>
      <c r="LJS57" s="157"/>
      <c r="LJT57" s="158"/>
      <c r="LJU57" s="159"/>
      <c r="LJV57" s="159"/>
      <c r="LJW57" s="160"/>
      <c r="LJX57" s="157"/>
      <c r="LJY57" s="158"/>
      <c r="LJZ57" s="159"/>
      <c r="LKA57" s="159"/>
      <c r="LKB57" s="160"/>
      <c r="LKC57" s="157"/>
      <c r="LKD57" s="158"/>
      <c r="LKE57" s="159"/>
      <c r="LKF57" s="159"/>
      <c r="LKG57" s="160"/>
      <c r="LKH57" s="157"/>
      <c r="LKI57" s="158"/>
      <c r="LKJ57" s="159"/>
      <c r="LKK57" s="159"/>
      <c r="LKL57" s="160"/>
      <c r="LKM57" s="157"/>
      <c r="LKN57" s="158"/>
      <c r="LKO57" s="159"/>
      <c r="LKP57" s="159"/>
      <c r="LKQ57" s="160"/>
      <c r="LKR57" s="157"/>
      <c r="LKS57" s="158"/>
      <c r="LKT57" s="159"/>
      <c r="LKU57" s="159"/>
      <c r="LKV57" s="160"/>
      <c r="LKW57" s="157"/>
      <c r="LKX57" s="158"/>
      <c r="LKY57" s="159"/>
      <c r="LKZ57" s="159"/>
      <c r="LLA57" s="160"/>
      <c r="LLB57" s="157"/>
      <c r="LLC57" s="158"/>
      <c r="LLD57" s="159"/>
      <c r="LLE57" s="159"/>
      <c r="LLF57" s="160"/>
      <c r="LLG57" s="157"/>
      <c r="LLH57" s="158"/>
      <c r="LLI57" s="159"/>
      <c r="LLJ57" s="159"/>
      <c r="LLK57" s="160"/>
      <c r="LLL57" s="157"/>
      <c r="LLM57" s="158"/>
      <c r="LLN57" s="159"/>
      <c r="LLO57" s="159"/>
      <c r="LLP57" s="160"/>
      <c r="LLQ57" s="157"/>
      <c r="LLR57" s="158"/>
      <c r="LLS57" s="159"/>
      <c r="LLT57" s="159"/>
      <c r="LLU57" s="160"/>
      <c r="LLV57" s="157"/>
      <c r="LLW57" s="158"/>
      <c r="LLX57" s="159"/>
      <c r="LLY57" s="159"/>
      <c r="LLZ57" s="160"/>
      <c r="LMA57" s="157"/>
      <c r="LMB57" s="158"/>
      <c r="LMC57" s="159"/>
      <c r="LMD57" s="159"/>
      <c r="LME57" s="160"/>
      <c r="LMF57" s="157"/>
      <c r="LMG57" s="158"/>
      <c r="LMH57" s="159"/>
      <c r="LMI57" s="159"/>
      <c r="LMJ57" s="160"/>
      <c r="LMK57" s="157"/>
      <c r="LML57" s="158"/>
      <c r="LMM57" s="159"/>
      <c r="LMN57" s="159"/>
      <c r="LMO57" s="160"/>
      <c r="LMP57" s="157"/>
      <c r="LMQ57" s="158"/>
      <c r="LMR57" s="159"/>
      <c r="LMS57" s="159"/>
      <c r="LMT57" s="160"/>
      <c r="LMU57" s="157"/>
      <c r="LMV57" s="158"/>
      <c r="LMW57" s="159"/>
      <c r="LMX57" s="159"/>
      <c r="LMY57" s="160"/>
      <c r="LMZ57" s="157"/>
      <c r="LNA57" s="158"/>
      <c r="LNB57" s="159"/>
      <c r="LNC57" s="159"/>
      <c r="LND57" s="160"/>
      <c r="LNE57" s="157"/>
      <c r="LNF57" s="158"/>
      <c r="LNG57" s="159"/>
      <c r="LNH57" s="159"/>
      <c r="LNI57" s="160"/>
      <c r="LNJ57" s="157"/>
      <c r="LNK57" s="158"/>
      <c r="LNL57" s="159"/>
      <c r="LNM57" s="159"/>
      <c r="LNN57" s="160"/>
      <c r="LNO57" s="157"/>
      <c r="LNP57" s="158"/>
      <c r="LNQ57" s="159"/>
      <c r="LNR57" s="159"/>
      <c r="LNS57" s="160"/>
      <c r="LNT57" s="157"/>
      <c r="LNU57" s="158"/>
      <c r="LNV57" s="159"/>
      <c r="LNW57" s="159"/>
      <c r="LNX57" s="160"/>
      <c r="LNY57" s="157"/>
      <c r="LNZ57" s="158"/>
      <c r="LOA57" s="159"/>
      <c r="LOB57" s="159"/>
      <c r="LOC57" s="160"/>
      <c r="LOD57" s="157"/>
      <c r="LOE57" s="158"/>
      <c r="LOF57" s="159"/>
      <c r="LOG57" s="159"/>
      <c r="LOH57" s="160"/>
      <c r="LOI57" s="157"/>
      <c r="LOJ57" s="158"/>
      <c r="LOK57" s="159"/>
      <c r="LOL57" s="159"/>
      <c r="LOM57" s="160"/>
      <c r="LON57" s="157"/>
      <c r="LOO57" s="158"/>
      <c r="LOP57" s="159"/>
      <c r="LOQ57" s="159"/>
      <c r="LOR57" s="160"/>
      <c r="LOS57" s="157"/>
      <c r="LOT57" s="158"/>
      <c r="LOU57" s="159"/>
      <c r="LOV57" s="159"/>
      <c r="LOW57" s="160"/>
      <c r="LOX57" s="157"/>
      <c r="LOY57" s="158"/>
      <c r="LOZ57" s="159"/>
      <c r="LPA57" s="159"/>
      <c r="LPB57" s="160"/>
      <c r="LPC57" s="157"/>
      <c r="LPD57" s="158"/>
      <c r="LPE57" s="159"/>
      <c r="LPF57" s="159"/>
      <c r="LPG57" s="160"/>
      <c r="LPH57" s="157"/>
      <c r="LPI57" s="158"/>
      <c r="LPJ57" s="159"/>
      <c r="LPK57" s="159"/>
      <c r="LPL57" s="160"/>
      <c r="LPM57" s="157"/>
      <c r="LPN57" s="158"/>
      <c r="LPO57" s="159"/>
      <c r="LPP57" s="159"/>
      <c r="LPQ57" s="160"/>
      <c r="LPR57" s="157"/>
      <c r="LPS57" s="158"/>
      <c r="LPT57" s="159"/>
      <c r="LPU57" s="159"/>
      <c r="LPV57" s="160"/>
      <c r="LPW57" s="157"/>
      <c r="LPX57" s="158"/>
      <c r="LPY57" s="159"/>
      <c r="LPZ57" s="159"/>
      <c r="LQA57" s="160"/>
      <c r="LQB57" s="157"/>
      <c r="LQC57" s="158"/>
      <c r="LQD57" s="159"/>
      <c r="LQE57" s="159"/>
      <c r="LQF57" s="160"/>
      <c r="LQG57" s="157"/>
      <c r="LQH57" s="158"/>
      <c r="LQI57" s="159"/>
      <c r="LQJ57" s="159"/>
      <c r="LQK57" s="160"/>
      <c r="LQL57" s="157"/>
      <c r="LQM57" s="158"/>
      <c r="LQN57" s="159"/>
      <c r="LQO57" s="159"/>
      <c r="LQP57" s="160"/>
      <c r="LQQ57" s="157"/>
      <c r="LQR57" s="158"/>
      <c r="LQS57" s="159"/>
      <c r="LQT57" s="159"/>
      <c r="LQU57" s="160"/>
      <c r="LQV57" s="157"/>
      <c r="LQW57" s="158"/>
      <c r="LQX57" s="159"/>
      <c r="LQY57" s="159"/>
      <c r="LQZ57" s="160"/>
      <c r="LRA57" s="157"/>
      <c r="LRB57" s="158"/>
      <c r="LRC57" s="159"/>
      <c r="LRD57" s="159"/>
      <c r="LRE57" s="160"/>
      <c r="LRF57" s="157"/>
      <c r="LRG57" s="158"/>
      <c r="LRH57" s="159"/>
      <c r="LRI57" s="159"/>
      <c r="LRJ57" s="160"/>
      <c r="LRK57" s="157"/>
      <c r="LRL57" s="158"/>
      <c r="LRM57" s="159"/>
      <c r="LRN57" s="159"/>
      <c r="LRO57" s="160"/>
      <c r="LRP57" s="157"/>
      <c r="LRQ57" s="158"/>
      <c r="LRR57" s="159"/>
      <c r="LRS57" s="159"/>
      <c r="LRT57" s="160"/>
      <c r="LRU57" s="157"/>
      <c r="LRV57" s="158"/>
      <c r="LRW57" s="159"/>
      <c r="LRX57" s="159"/>
      <c r="LRY57" s="160"/>
      <c r="LRZ57" s="157"/>
      <c r="LSA57" s="158"/>
      <c r="LSB57" s="159"/>
      <c r="LSC57" s="159"/>
      <c r="LSD57" s="160"/>
      <c r="LSE57" s="157"/>
      <c r="LSF57" s="158"/>
      <c r="LSG57" s="159"/>
      <c r="LSH57" s="159"/>
      <c r="LSI57" s="160"/>
      <c r="LSJ57" s="157"/>
      <c r="LSK57" s="158"/>
      <c r="LSL57" s="159"/>
      <c r="LSM57" s="159"/>
      <c r="LSN57" s="160"/>
      <c r="LSO57" s="157"/>
      <c r="LSP57" s="158"/>
      <c r="LSQ57" s="159"/>
      <c r="LSR57" s="159"/>
      <c r="LSS57" s="160"/>
      <c r="LST57" s="157"/>
      <c r="LSU57" s="158"/>
      <c r="LSV57" s="159"/>
      <c r="LSW57" s="159"/>
      <c r="LSX57" s="160"/>
      <c r="LSY57" s="157"/>
      <c r="LSZ57" s="158"/>
      <c r="LTA57" s="159"/>
      <c r="LTB57" s="159"/>
      <c r="LTC57" s="160"/>
      <c r="LTD57" s="157"/>
      <c r="LTE57" s="158"/>
      <c r="LTF57" s="159"/>
      <c r="LTG57" s="159"/>
      <c r="LTH57" s="160"/>
      <c r="LTI57" s="157"/>
      <c r="LTJ57" s="158"/>
      <c r="LTK57" s="159"/>
      <c r="LTL57" s="159"/>
      <c r="LTM57" s="160"/>
      <c r="LTN57" s="157"/>
      <c r="LTO57" s="158"/>
      <c r="LTP57" s="159"/>
      <c r="LTQ57" s="159"/>
      <c r="LTR57" s="160"/>
      <c r="LTS57" s="157"/>
      <c r="LTT57" s="158"/>
      <c r="LTU57" s="159"/>
      <c r="LTV57" s="159"/>
      <c r="LTW57" s="160"/>
      <c r="LTX57" s="157"/>
      <c r="LTY57" s="158"/>
      <c r="LTZ57" s="159"/>
      <c r="LUA57" s="159"/>
      <c r="LUB57" s="160"/>
      <c r="LUC57" s="157"/>
      <c r="LUD57" s="158"/>
      <c r="LUE57" s="159"/>
      <c r="LUF57" s="159"/>
      <c r="LUG57" s="160"/>
      <c r="LUH57" s="157"/>
      <c r="LUI57" s="158"/>
      <c r="LUJ57" s="159"/>
      <c r="LUK57" s="159"/>
      <c r="LUL57" s="160"/>
      <c r="LUM57" s="157"/>
      <c r="LUN57" s="158"/>
      <c r="LUO57" s="159"/>
      <c r="LUP57" s="159"/>
      <c r="LUQ57" s="160"/>
      <c r="LUR57" s="157"/>
      <c r="LUS57" s="158"/>
      <c r="LUT57" s="159"/>
      <c r="LUU57" s="159"/>
      <c r="LUV57" s="160"/>
      <c r="LUW57" s="157"/>
      <c r="LUX57" s="158"/>
      <c r="LUY57" s="159"/>
      <c r="LUZ57" s="159"/>
      <c r="LVA57" s="160"/>
      <c r="LVB57" s="157"/>
      <c r="LVC57" s="158"/>
      <c r="LVD57" s="159"/>
      <c r="LVE57" s="159"/>
      <c r="LVF57" s="160"/>
      <c r="LVG57" s="157"/>
      <c r="LVH57" s="158"/>
      <c r="LVI57" s="159"/>
      <c r="LVJ57" s="159"/>
      <c r="LVK57" s="160"/>
      <c r="LVL57" s="157"/>
      <c r="LVM57" s="158"/>
      <c r="LVN57" s="159"/>
      <c r="LVO57" s="159"/>
      <c r="LVP57" s="160"/>
      <c r="LVQ57" s="157"/>
      <c r="LVR57" s="158"/>
      <c r="LVS57" s="159"/>
      <c r="LVT57" s="159"/>
      <c r="LVU57" s="160"/>
      <c r="LVV57" s="157"/>
      <c r="LVW57" s="158"/>
      <c r="LVX57" s="159"/>
      <c r="LVY57" s="159"/>
      <c r="LVZ57" s="160"/>
      <c r="LWA57" s="157"/>
      <c r="LWB57" s="158"/>
      <c r="LWC57" s="159"/>
      <c r="LWD57" s="159"/>
      <c r="LWE57" s="160"/>
      <c r="LWF57" s="157"/>
      <c r="LWG57" s="158"/>
      <c r="LWH57" s="159"/>
      <c r="LWI57" s="159"/>
      <c r="LWJ57" s="160"/>
      <c r="LWK57" s="157"/>
      <c r="LWL57" s="158"/>
      <c r="LWM57" s="159"/>
      <c r="LWN57" s="159"/>
      <c r="LWO57" s="160"/>
      <c r="LWP57" s="157"/>
      <c r="LWQ57" s="158"/>
      <c r="LWR57" s="159"/>
      <c r="LWS57" s="159"/>
      <c r="LWT57" s="160"/>
      <c r="LWU57" s="157"/>
      <c r="LWV57" s="158"/>
      <c r="LWW57" s="159"/>
      <c r="LWX57" s="159"/>
      <c r="LWY57" s="160"/>
      <c r="LWZ57" s="157"/>
      <c r="LXA57" s="158"/>
      <c r="LXB57" s="159"/>
      <c r="LXC57" s="159"/>
      <c r="LXD57" s="160"/>
      <c r="LXE57" s="157"/>
      <c r="LXF57" s="158"/>
      <c r="LXG57" s="159"/>
      <c r="LXH57" s="159"/>
      <c r="LXI57" s="160"/>
      <c r="LXJ57" s="157"/>
      <c r="LXK57" s="158"/>
      <c r="LXL57" s="159"/>
      <c r="LXM57" s="159"/>
      <c r="LXN57" s="160"/>
      <c r="LXO57" s="157"/>
      <c r="LXP57" s="158"/>
      <c r="LXQ57" s="159"/>
      <c r="LXR57" s="159"/>
      <c r="LXS57" s="160"/>
      <c r="LXT57" s="157"/>
      <c r="LXU57" s="158"/>
      <c r="LXV57" s="159"/>
      <c r="LXW57" s="159"/>
      <c r="LXX57" s="160"/>
      <c r="LXY57" s="157"/>
      <c r="LXZ57" s="158"/>
      <c r="LYA57" s="159"/>
      <c r="LYB57" s="159"/>
      <c r="LYC57" s="160"/>
      <c r="LYD57" s="157"/>
      <c r="LYE57" s="158"/>
      <c r="LYF57" s="159"/>
      <c r="LYG57" s="159"/>
      <c r="LYH57" s="160"/>
      <c r="LYI57" s="157"/>
      <c r="LYJ57" s="158"/>
      <c r="LYK57" s="159"/>
      <c r="LYL57" s="159"/>
      <c r="LYM57" s="160"/>
      <c r="LYN57" s="157"/>
      <c r="LYO57" s="158"/>
      <c r="LYP57" s="159"/>
      <c r="LYQ57" s="159"/>
      <c r="LYR57" s="160"/>
      <c r="LYS57" s="157"/>
      <c r="LYT57" s="158"/>
      <c r="LYU57" s="159"/>
      <c r="LYV57" s="159"/>
      <c r="LYW57" s="160"/>
      <c r="LYX57" s="157"/>
      <c r="LYY57" s="158"/>
      <c r="LYZ57" s="159"/>
      <c r="LZA57" s="159"/>
      <c r="LZB57" s="160"/>
      <c r="LZC57" s="157"/>
      <c r="LZD57" s="158"/>
      <c r="LZE57" s="159"/>
      <c r="LZF57" s="159"/>
      <c r="LZG57" s="160"/>
      <c r="LZH57" s="157"/>
      <c r="LZI57" s="158"/>
      <c r="LZJ57" s="159"/>
      <c r="LZK57" s="159"/>
      <c r="LZL57" s="160"/>
      <c r="LZM57" s="157"/>
      <c r="LZN57" s="158"/>
      <c r="LZO57" s="159"/>
      <c r="LZP57" s="159"/>
      <c r="LZQ57" s="160"/>
      <c r="LZR57" s="157"/>
      <c r="LZS57" s="158"/>
      <c r="LZT57" s="159"/>
      <c r="LZU57" s="159"/>
      <c r="LZV57" s="160"/>
      <c r="LZW57" s="157"/>
      <c r="LZX57" s="158"/>
      <c r="LZY57" s="159"/>
      <c r="LZZ57" s="159"/>
      <c r="MAA57" s="160"/>
      <c r="MAB57" s="157"/>
      <c r="MAC57" s="158"/>
      <c r="MAD57" s="159"/>
      <c r="MAE57" s="159"/>
      <c r="MAF57" s="160"/>
      <c r="MAG57" s="157"/>
      <c r="MAH57" s="158"/>
      <c r="MAI57" s="159"/>
      <c r="MAJ57" s="159"/>
      <c r="MAK57" s="160"/>
      <c r="MAL57" s="157"/>
      <c r="MAM57" s="158"/>
      <c r="MAN57" s="159"/>
      <c r="MAO57" s="159"/>
      <c r="MAP57" s="160"/>
      <c r="MAQ57" s="157"/>
      <c r="MAR57" s="158"/>
      <c r="MAS57" s="159"/>
      <c r="MAT57" s="159"/>
      <c r="MAU57" s="160"/>
      <c r="MAV57" s="157"/>
      <c r="MAW57" s="158"/>
      <c r="MAX57" s="159"/>
      <c r="MAY57" s="159"/>
      <c r="MAZ57" s="160"/>
      <c r="MBA57" s="157"/>
      <c r="MBB57" s="158"/>
      <c r="MBC57" s="159"/>
      <c r="MBD57" s="159"/>
      <c r="MBE57" s="160"/>
      <c r="MBF57" s="157"/>
      <c r="MBG57" s="158"/>
      <c r="MBH57" s="159"/>
      <c r="MBI57" s="159"/>
      <c r="MBJ57" s="160"/>
      <c r="MBK57" s="157"/>
      <c r="MBL57" s="158"/>
      <c r="MBM57" s="159"/>
      <c r="MBN57" s="159"/>
      <c r="MBO57" s="160"/>
      <c r="MBP57" s="157"/>
      <c r="MBQ57" s="158"/>
      <c r="MBR57" s="159"/>
      <c r="MBS57" s="159"/>
      <c r="MBT57" s="160"/>
      <c r="MBU57" s="157"/>
      <c r="MBV57" s="158"/>
      <c r="MBW57" s="159"/>
      <c r="MBX57" s="159"/>
      <c r="MBY57" s="160"/>
      <c r="MBZ57" s="157"/>
      <c r="MCA57" s="158"/>
      <c r="MCB57" s="159"/>
      <c r="MCC57" s="159"/>
      <c r="MCD57" s="160"/>
      <c r="MCE57" s="157"/>
      <c r="MCF57" s="158"/>
      <c r="MCG57" s="159"/>
      <c r="MCH57" s="159"/>
      <c r="MCI57" s="160"/>
      <c r="MCJ57" s="157"/>
      <c r="MCK57" s="158"/>
      <c r="MCL57" s="159"/>
      <c r="MCM57" s="159"/>
      <c r="MCN57" s="160"/>
      <c r="MCO57" s="157"/>
      <c r="MCP57" s="158"/>
      <c r="MCQ57" s="159"/>
      <c r="MCR57" s="159"/>
      <c r="MCS57" s="160"/>
      <c r="MCT57" s="157"/>
      <c r="MCU57" s="158"/>
      <c r="MCV57" s="159"/>
      <c r="MCW57" s="159"/>
      <c r="MCX57" s="160"/>
      <c r="MCY57" s="157"/>
      <c r="MCZ57" s="158"/>
      <c r="MDA57" s="159"/>
      <c r="MDB57" s="159"/>
      <c r="MDC57" s="160"/>
      <c r="MDD57" s="157"/>
      <c r="MDE57" s="158"/>
      <c r="MDF57" s="159"/>
      <c r="MDG57" s="159"/>
      <c r="MDH57" s="160"/>
      <c r="MDI57" s="157"/>
      <c r="MDJ57" s="158"/>
      <c r="MDK57" s="159"/>
      <c r="MDL57" s="159"/>
      <c r="MDM57" s="160"/>
      <c r="MDN57" s="157"/>
      <c r="MDO57" s="158"/>
      <c r="MDP57" s="159"/>
      <c r="MDQ57" s="159"/>
      <c r="MDR57" s="160"/>
      <c r="MDS57" s="157"/>
      <c r="MDT57" s="158"/>
      <c r="MDU57" s="159"/>
      <c r="MDV57" s="159"/>
      <c r="MDW57" s="160"/>
      <c r="MDX57" s="157"/>
      <c r="MDY57" s="158"/>
      <c r="MDZ57" s="159"/>
      <c r="MEA57" s="159"/>
      <c r="MEB57" s="160"/>
      <c r="MEC57" s="157"/>
      <c r="MED57" s="158"/>
      <c r="MEE57" s="159"/>
      <c r="MEF57" s="159"/>
      <c r="MEG57" s="160"/>
      <c r="MEH57" s="157"/>
      <c r="MEI57" s="158"/>
      <c r="MEJ57" s="159"/>
      <c r="MEK57" s="159"/>
      <c r="MEL57" s="160"/>
      <c r="MEM57" s="157"/>
      <c r="MEN57" s="158"/>
      <c r="MEO57" s="159"/>
      <c r="MEP57" s="159"/>
      <c r="MEQ57" s="160"/>
      <c r="MER57" s="157"/>
      <c r="MES57" s="158"/>
      <c r="MET57" s="159"/>
      <c r="MEU57" s="159"/>
      <c r="MEV57" s="160"/>
      <c r="MEW57" s="157"/>
      <c r="MEX57" s="158"/>
      <c r="MEY57" s="159"/>
      <c r="MEZ57" s="159"/>
      <c r="MFA57" s="160"/>
      <c r="MFB57" s="157"/>
      <c r="MFC57" s="158"/>
      <c r="MFD57" s="159"/>
      <c r="MFE57" s="159"/>
      <c r="MFF57" s="160"/>
      <c r="MFG57" s="157"/>
      <c r="MFH57" s="158"/>
      <c r="MFI57" s="159"/>
      <c r="MFJ57" s="159"/>
      <c r="MFK57" s="160"/>
      <c r="MFL57" s="157"/>
      <c r="MFM57" s="158"/>
      <c r="MFN57" s="159"/>
      <c r="MFO57" s="159"/>
      <c r="MFP57" s="160"/>
      <c r="MFQ57" s="157"/>
      <c r="MFR57" s="158"/>
      <c r="MFS57" s="159"/>
      <c r="MFT57" s="159"/>
      <c r="MFU57" s="160"/>
      <c r="MFV57" s="157"/>
      <c r="MFW57" s="158"/>
      <c r="MFX57" s="159"/>
      <c r="MFY57" s="159"/>
      <c r="MFZ57" s="160"/>
      <c r="MGA57" s="157"/>
      <c r="MGB57" s="158"/>
      <c r="MGC57" s="159"/>
      <c r="MGD57" s="159"/>
      <c r="MGE57" s="160"/>
      <c r="MGF57" s="157"/>
      <c r="MGG57" s="158"/>
      <c r="MGH57" s="159"/>
      <c r="MGI57" s="159"/>
      <c r="MGJ57" s="160"/>
      <c r="MGK57" s="157"/>
      <c r="MGL57" s="158"/>
      <c r="MGM57" s="159"/>
      <c r="MGN57" s="159"/>
      <c r="MGO57" s="160"/>
      <c r="MGP57" s="157"/>
      <c r="MGQ57" s="158"/>
      <c r="MGR57" s="159"/>
      <c r="MGS57" s="159"/>
      <c r="MGT57" s="160"/>
      <c r="MGU57" s="157"/>
      <c r="MGV57" s="158"/>
      <c r="MGW57" s="159"/>
      <c r="MGX57" s="159"/>
      <c r="MGY57" s="160"/>
      <c r="MGZ57" s="157"/>
      <c r="MHA57" s="158"/>
      <c r="MHB57" s="159"/>
      <c r="MHC57" s="159"/>
      <c r="MHD57" s="160"/>
      <c r="MHE57" s="157"/>
      <c r="MHF57" s="158"/>
      <c r="MHG57" s="159"/>
      <c r="MHH57" s="159"/>
      <c r="MHI57" s="160"/>
      <c r="MHJ57" s="157"/>
      <c r="MHK57" s="158"/>
      <c r="MHL57" s="159"/>
      <c r="MHM57" s="159"/>
      <c r="MHN57" s="160"/>
      <c r="MHO57" s="157"/>
      <c r="MHP57" s="158"/>
      <c r="MHQ57" s="159"/>
      <c r="MHR57" s="159"/>
      <c r="MHS57" s="160"/>
      <c r="MHT57" s="157"/>
      <c r="MHU57" s="158"/>
      <c r="MHV57" s="159"/>
      <c r="MHW57" s="159"/>
      <c r="MHX57" s="160"/>
      <c r="MHY57" s="157"/>
      <c r="MHZ57" s="158"/>
      <c r="MIA57" s="159"/>
      <c r="MIB57" s="159"/>
      <c r="MIC57" s="160"/>
      <c r="MID57" s="157"/>
      <c r="MIE57" s="158"/>
      <c r="MIF57" s="159"/>
      <c r="MIG57" s="159"/>
      <c r="MIH57" s="160"/>
      <c r="MII57" s="157"/>
      <c r="MIJ57" s="158"/>
      <c r="MIK57" s="159"/>
      <c r="MIL57" s="159"/>
      <c r="MIM57" s="160"/>
      <c r="MIN57" s="157"/>
      <c r="MIO57" s="158"/>
      <c r="MIP57" s="159"/>
      <c r="MIQ57" s="159"/>
      <c r="MIR57" s="160"/>
      <c r="MIS57" s="157"/>
      <c r="MIT57" s="158"/>
      <c r="MIU57" s="159"/>
      <c r="MIV57" s="159"/>
      <c r="MIW57" s="160"/>
      <c r="MIX57" s="157"/>
      <c r="MIY57" s="158"/>
      <c r="MIZ57" s="159"/>
      <c r="MJA57" s="159"/>
      <c r="MJB57" s="160"/>
      <c r="MJC57" s="157"/>
      <c r="MJD57" s="158"/>
      <c r="MJE57" s="159"/>
      <c r="MJF57" s="159"/>
      <c r="MJG57" s="160"/>
      <c r="MJH57" s="157"/>
      <c r="MJI57" s="158"/>
      <c r="MJJ57" s="159"/>
      <c r="MJK57" s="159"/>
      <c r="MJL57" s="160"/>
      <c r="MJM57" s="157"/>
      <c r="MJN57" s="158"/>
      <c r="MJO57" s="159"/>
      <c r="MJP57" s="159"/>
      <c r="MJQ57" s="160"/>
      <c r="MJR57" s="157"/>
      <c r="MJS57" s="158"/>
      <c r="MJT57" s="159"/>
      <c r="MJU57" s="159"/>
      <c r="MJV57" s="160"/>
      <c r="MJW57" s="157"/>
      <c r="MJX57" s="158"/>
      <c r="MJY57" s="159"/>
      <c r="MJZ57" s="159"/>
      <c r="MKA57" s="160"/>
      <c r="MKB57" s="157"/>
      <c r="MKC57" s="158"/>
      <c r="MKD57" s="159"/>
      <c r="MKE57" s="159"/>
      <c r="MKF57" s="160"/>
      <c r="MKG57" s="157"/>
      <c r="MKH57" s="158"/>
      <c r="MKI57" s="159"/>
      <c r="MKJ57" s="159"/>
      <c r="MKK57" s="160"/>
      <c r="MKL57" s="157"/>
      <c r="MKM57" s="158"/>
      <c r="MKN57" s="159"/>
      <c r="MKO57" s="159"/>
      <c r="MKP57" s="160"/>
      <c r="MKQ57" s="157"/>
      <c r="MKR57" s="158"/>
      <c r="MKS57" s="159"/>
      <c r="MKT57" s="159"/>
      <c r="MKU57" s="160"/>
      <c r="MKV57" s="157"/>
      <c r="MKW57" s="158"/>
      <c r="MKX57" s="159"/>
      <c r="MKY57" s="159"/>
      <c r="MKZ57" s="160"/>
      <c r="MLA57" s="157"/>
      <c r="MLB57" s="158"/>
      <c r="MLC57" s="159"/>
      <c r="MLD57" s="159"/>
      <c r="MLE57" s="160"/>
      <c r="MLF57" s="157"/>
      <c r="MLG57" s="158"/>
      <c r="MLH57" s="159"/>
      <c r="MLI57" s="159"/>
      <c r="MLJ57" s="160"/>
      <c r="MLK57" s="157"/>
      <c r="MLL57" s="158"/>
      <c r="MLM57" s="159"/>
      <c r="MLN57" s="159"/>
      <c r="MLO57" s="160"/>
      <c r="MLP57" s="157"/>
      <c r="MLQ57" s="158"/>
      <c r="MLR57" s="159"/>
      <c r="MLS57" s="159"/>
      <c r="MLT57" s="160"/>
      <c r="MLU57" s="157"/>
      <c r="MLV57" s="158"/>
      <c r="MLW57" s="159"/>
      <c r="MLX57" s="159"/>
      <c r="MLY57" s="160"/>
      <c r="MLZ57" s="157"/>
      <c r="MMA57" s="158"/>
      <c r="MMB57" s="159"/>
      <c r="MMC57" s="159"/>
      <c r="MMD57" s="160"/>
      <c r="MME57" s="157"/>
      <c r="MMF57" s="158"/>
      <c r="MMG57" s="159"/>
      <c r="MMH57" s="159"/>
      <c r="MMI57" s="160"/>
      <c r="MMJ57" s="157"/>
      <c r="MMK57" s="158"/>
      <c r="MML57" s="159"/>
      <c r="MMM57" s="159"/>
      <c r="MMN57" s="160"/>
      <c r="MMO57" s="157"/>
      <c r="MMP57" s="158"/>
      <c r="MMQ57" s="159"/>
      <c r="MMR57" s="159"/>
      <c r="MMS57" s="160"/>
      <c r="MMT57" s="157"/>
      <c r="MMU57" s="158"/>
      <c r="MMV57" s="159"/>
      <c r="MMW57" s="159"/>
      <c r="MMX57" s="160"/>
      <c r="MMY57" s="157"/>
      <c r="MMZ57" s="158"/>
      <c r="MNA57" s="159"/>
      <c r="MNB57" s="159"/>
      <c r="MNC57" s="160"/>
      <c r="MND57" s="157"/>
      <c r="MNE57" s="158"/>
      <c r="MNF57" s="159"/>
      <c r="MNG57" s="159"/>
      <c r="MNH57" s="160"/>
      <c r="MNI57" s="157"/>
      <c r="MNJ57" s="158"/>
      <c r="MNK57" s="159"/>
      <c r="MNL57" s="159"/>
      <c r="MNM57" s="160"/>
      <c r="MNN57" s="157"/>
      <c r="MNO57" s="158"/>
      <c r="MNP57" s="159"/>
      <c r="MNQ57" s="159"/>
      <c r="MNR57" s="160"/>
      <c r="MNS57" s="157"/>
      <c r="MNT57" s="158"/>
      <c r="MNU57" s="159"/>
      <c r="MNV57" s="159"/>
      <c r="MNW57" s="160"/>
      <c r="MNX57" s="157"/>
      <c r="MNY57" s="158"/>
      <c r="MNZ57" s="159"/>
      <c r="MOA57" s="159"/>
      <c r="MOB57" s="160"/>
      <c r="MOC57" s="157"/>
      <c r="MOD57" s="158"/>
      <c r="MOE57" s="159"/>
      <c r="MOF57" s="159"/>
      <c r="MOG57" s="160"/>
      <c r="MOH57" s="157"/>
      <c r="MOI57" s="158"/>
      <c r="MOJ57" s="159"/>
      <c r="MOK57" s="159"/>
      <c r="MOL57" s="160"/>
      <c r="MOM57" s="157"/>
      <c r="MON57" s="158"/>
      <c r="MOO57" s="159"/>
      <c r="MOP57" s="159"/>
      <c r="MOQ57" s="160"/>
      <c r="MOR57" s="157"/>
      <c r="MOS57" s="158"/>
      <c r="MOT57" s="159"/>
      <c r="MOU57" s="159"/>
      <c r="MOV57" s="160"/>
      <c r="MOW57" s="157"/>
      <c r="MOX57" s="158"/>
      <c r="MOY57" s="159"/>
      <c r="MOZ57" s="159"/>
      <c r="MPA57" s="160"/>
      <c r="MPB57" s="157"/>
      <c r="MPC57" s="158"/>
      <c r="MPD57" s="159"/>
      <c r="MPE57" s="159"/>
      <c r="MPF57" s="160"/>
      <c r="MPG57" s="157"/>
      <c r="MPH57" s="158"/>
      <c r="MPI57" s="159"/>
      <c r="MPJ57" s="159"/>
      <c r="MPK57" s="160"/>
      <c r="MPL57" s="157"/>
      <c r="MPM57" s="158"/>
      <c r="MPN57" s="159"/>
      <c r="MPO57" s="159"/>
      <c r="MPP57" s="160"/>
      <c r="MPQ57" s="157"/>
      <c r="MPR57" s="158"/>
      <c r="MPS57" s="159"/>
      <c r="MPT57" s="159"/>
      <c r="MPU57" s="160"/>
      <c r="MPV57" s="157"/>
      <c r="MPW57" s="158"/>
      <c r="MPX57" s="159"/>
      <c r="MPY57" s="159"/>
      <c r="MPZ57" s="160"/>
      <c r="MQA57" s="157"/>
      <c r="MQB57" s="158"/>
      <c r="MQC57" s="159"/>
      <c r="MQD57" s="159"/>
      <c r="MQE57" s="160"/>
      <c r="MQF57" s="157"/>
      <c r="MQG57" s="158"/>
      <c r="MQH57" s="159"/>
      <c r="MQI57" s="159"/>
      <c r="MQJ57" s="160"/>
      <c r="MQK57" s="157"/>
      <c r="MQL57" s="158"/>
      <c r="MQM57" s="159"/>
      <c r="MQN57" s="159"/>
      <c r="MQO57" s="160"/>
      <c r="MQP57" s="157"/>
      <c r="MQQ57" s="158"/>
      <c r="MQR57" s="159"/>
      <c r="MQS57" s="159"/>
      <c r="MQT57" s="160"/>
      <c r="MQU57" s="157"/>
      <c r="MQV57" s="158"/>
      <c r="MQW57" s="159"/>
      <c r="MQX57" s="159"/>
      <c r="MQY57" s="160"/>
      <c r="MQZ57" s="157"/>
      <c r="MRA57" s="158"/>
      <c r="MRB57" s="159"/>
      <c r="MRC57" s="159"/>
      <c r="MRD57" s="160"/>
      <c r="MRE57" s="157"/>
      <c r="MRF57" s="158"/>
      <c r="MRG57" s="159"/>
      <c r="MRH57" s="159"/>
      <c r="MRI57" s="160"/>
      <c r="MRJ57" s="157"/>
      <c r="MRK57" s="158"/>
      <c r="MRL57" s="159"/>
      <c r="MRM57" s="159"/>
      <c r="MRN57" s="160"/>
      <c r="MRO57" s="157"/>
      <c r="MRP57" s="158"/>
      <c r="MRQ57" s="159"/>
      <c r="MRR57" s="159"/>
      <c r="MRS57" s="160"/>
      <c r="MRT57" s="157"/>
      <c r="MRU57" s="158"/>
      <c r="MRV57" s="159"/>
      <c r="MRW57" s="159"/>
      <c r="MRX57" s="160"/>
      <c r="MRY57" s="157"/>
      <c r="MRZ57" s="158"/>
      <c r="MSA57" s="159"/>
      <c r="MSB57" s="159"/>
      <c r="MSC57" s="160"/>
      <c r="MSD57" s="157"/>
      <c r="MSE57" s="158"/>
      <c r="MSF57" s="159"/>
      <c r="MSG57" s="159"/>
      <c r="MSH57" s="160"/>
      <c r="MSI57" s="157"/>
      <c r="MSJ57" s="158"/>
      <c r="MSK57" s="159"/>
      <c r="MSL57" s="159"/>
      <c r="MSM57" s="160"/>
      <c r="MSN57" s="157"/>
      <c r="MSO57" s="158"/>
      <c r="MSP57" s="159"/>
      <c r="MSQ57" s="159"/>
      <c r="MSR57" s="160"/>
      <c r="MSS57" s="157"/>
      <c r="MST57" s="158"/>
      <c r="MSU57" s="159"/>
      <c r="MSV57" s="159"/>
      <c r="MSW57" s="160"/>
      <c r="MSX57" s="157"/>
      <c r="MSY57" s="158"/>
      <c r="MSZ57" s="159"/>
      <c r="MTA57" s="159"/>
      <c r="MTB57" s="160"/>
      <c r="MTC57" s="157"/>
      <c r="MTD57" s="158"/>
      <c r="MTE57" s="159"/>
      <c r="MTF57" s="159"/>
      <c r="MTG57" s="160"/>
      <c r="MTH57" s="157"/>
      <c r="MTI57" s="158"/>
      <c r="MTJ57" s="159"/>
      <c r="MTK57" s="159"/>
      <c r="MTL57" s="160"/>
      <c r="MTM57" s="157"/>
      <c r="MTN57" s="158"/>
      <c r="MTO57" s="159"/>
      <c r="MTP57" s="159"/>
      <c r="MTQ57" s="160"/>
      <c r="MTR57" s="157"/>
      <c r="MTS57" s="158"/>
      <c r="MTT57" s="159"/>
      <c r="MTU57" s="159"/>
      <c r="MTV57" s="160"/>
      <c r="MTW57" s="157"/>
      <c r="MTX57" s="158"/>
      <c r="MTY57" s="159"/>
      <c r="MTZ57" s="159"/>
      <c r="MUA57" s="160"/>
      <c r="MUB57" s="157"/>
      <c r="MUC57" s="158"/>
      <c r="MUD57" s="159"/>
      <c r="MUE57" s="159"/>
      <c r="MUF57" s="160"/>
      <c r="MUG57" s="157"/>
      <c r="MUH57" s="158"/>
      <c r="MUI57" s="159"/>
      <c r="MUJ57" s="159"/>
      <c r="MUK57" s="160"/>
      <c r="MUL57" s="157"/>
      <c r="MUM57" s="158"/>
      <c r="MUN57" s="159"/>
      <c r="MUO57" s="159"/>
      <c r="MUP57" s="160"/>
      <c r="MUQ57" s="157"/>
      <c r="MUR57" s="158"/>
      <c r="MUS57" s="159"/>
      <c r="MUT57" s="159"/>
      <c r="MUU57" s="160"/>
      <c r="MUV57" s="157"/>
      <c r="MUW57" s="158"/>
      <c r="MUX57" s="159"/>
      <c r="MUY57" s="159"/>
      <c r="MUZ57" s="160"/>
      <c r="MVA57" s="157"/>
      <c r="MVB57" s="158"/>
      <c r="MVC57" s="159"/>
      <c r="MVD57" s="159"/>
      <c r="MVE57" s="160"/>
      <c r="MVF57" s="157"/>
      <c r="MVG57" s="158"/>
      <c r="MVH57" s="159"/>
      <c r="MVI57" s="159"/>
      <c r="MVJ57" s="160"/>
      <c r="MVK57" s="157"/>
      <c r="MVL57" s="158"/>
      <c r="MVM57" s="159"/>
      <c r="MVN57" s="159"/>
      <c r="MVO57" s="160"/>
      <c r="MVP57" s="157"/>
      <c r="MVQ57" s="158"/>
      <c r="MVR57" s="159"/>
      <c r="MVS57" s="159"/>
      <c r="MVT57" s="160"/>
      <c r="MVU57" s="157"/>
      <c r="MVV57" s="158"/>
      <c r="MVW57" s="159"/>
      <c r="MVX57" s="159"/>
      <c r="MVY57" s="160"/>
      <c r="MVZ57" s="157"/>
      <c r="MWA57" s="158"/>
      <c r="MWB57" s="159"/>
      <c r="MWC57" s="159"/>
      <c r="MWD57" s="160"/>
      <c r="MWE57" s="157"/>
      <c r="MWF57" s="158"/>
      <c r="MWG57" s="159"/>
      <c r="MWH57" s="159"/>
      <c r="MWI57" s="160"/>
      <c r="MWJ57" s="157"/>
      <c r="MWK57" s="158"/>
      <c r="MWL57" s="159"/>
      <c r="MWM57" s="159"/>
      <c r="MWN57" s="160"/>
      <c r="MWO57" s="157"/>
      <c r="MWP57" s="158"/>
      <c r="MWQ57" s="159"/>
      <c r="MWR57" s="159"/>
      <c r="MWS57" s="160"/>
      <c r="MWT57" s="157"/>
      <c r="MWU57" s="158"/>
      <c r="MWV57" s="159"/>
      <c r="MWW57" s="159"/>
      <c r="MWX57" s="160"/>
      <c r="MWY57" s="157"/>
      <c r="MWZ57" s="158"/>
      <c r="MXA57" s="159"/>
      <c r="MXB57" s="159"/>
      <c r="MXC57" s="160"/>
      <c r="MXD57" s="157"/>
      <c r="MXE57" s="158"/>
      <c r="MXF57" s="159"/>
      <c r="MXG57" s="159"/>
      <c r="MXH57" s="160"/>
      <c r="MXI57" s="157"/>
      <c r="MXJ57" s="158"/>
      <c r="MXK57" s="159"/>
      <c r="MXL57" s="159"/>
      <c r="MXM57" s="160"/>
      <c r="MXN57" s="157"/>
      <c r="MXO57" s="158"/>
      <c r="MXP57" s="159"/>
      <c r="MXQ57" s="159"/>
      <c r="MXR57" s="160"/>
      <c r="MXS57" s="157"/>
      <c r="MXT57" s="158"/>
      <c r="MXU57" s="159"/>
      <c r="MXV57" s="159"/>
      <c r="MXW57" s="160"/>
      <c r="MXX57" s="157"/>
      <c r="MXY57" s="158"/>
      <c r="MXZ57" s="159"/>
      <c r="MYA57" s="159"/>
      <c r="MYB57" s="160"/>
      <c r="MYC57" s="157"/>
      <c r="MYD57" s="158"/>
      <c r="MYE57" s="159"/>
      <c r="MYF57" s="159"/>
      <c r="MYG57" s="160"/>
      <c r="MYH57" s="157"/>
      <c r="MYI57" s="158"/>
      <c r="MYJ57" s="159"/>
      <c r="MYK57" s="159"/>
      <c r="MYL57" s="160"/>
      <c r="MYM57" s="157"/>
      <c r="MYN57" s="158"/>
      <c r="MYO57" s="159"/>
      <c r="MYP57" s="159"/>
      <c r="MYQ57" s="160"/>
      <c r="MYR57" s="157"/>
      <c r="MYS57" s="158"/>
      <c r="MYT57" s="159"/>
      <c r="MYU57" s="159"/>
      <c r="MYV57" s="160"/>
      <c r="MYW57" s="157"/>
      <c r="MYX57" s="158"/>
      <c r="MYY57" s="159"/>
      <c r="MYZ57" s="159"/>
      <c r="MZA57" s="160"/>
      <c r="MZB57" s="157"/>
      <c r="MZC57" s="158"/>
      <c r="MZD57" s="159"/>
      <c r="MZE57" s="159"/>
      <c r="MZF57" s="160"/>
      <c r="MZG57" s="157"/>
      <c r="MZH57" s="158"/>
      <c r="MZI57" s="159"/>
      <c r="MZJ57" s="159"/>
      <c r="MZK57" s="160"/>
      <c r="MZL57" s="157"/>
      <c r="MZM57" s="158"/>
      <c r="MZN57" s="159"/>
      <c r="MZO57" s="159"/>
      <c r="MZP57" s="160"/>
      <c r="MZQ57" s="157"/>
      <c r="MZR57" s="158"/>
      <c r="MZS57" s="159"/>
      <c r="MZT57" s="159"/>
      <c r="MZU57" s="160"/>
      <c r="MZV57" s="157"/>
      <c r="MZW57" s="158"/>
      <c r="MZX57" s="159"/>
      <c r="MZY57" s="159"/>
      <c r="MZZ57" s="160"/>
      <c r="NAA57" s="157"/>
      <c r="NAB57" s="158"/>
      <c r="NAC57" s="159"/>
      <c r="NAD57" s="159"/>
      <c r="NAE57" s="160"/>
      <c r="NAF57" s="157"/>
      <c r="NAG57" s="158"/>
      <c r="NAH57" s="159"/>
      <c r="NAI57" s="159"/>
      <c r="NAJ57" s="160"/>
      <c r="NAK57" s="157"/>
      <c r="NAL57" s="158"/>
      <c r="NAM57" s="159"/>
      <c r="NAN57" s="159"/>
      <c r="NAO57" s="160"/>
      <c r="NAP57" s="157"/>
      <c r="NAQ57" s="158"/>
      <c r="NAR57" s="159"/>
      <c r="NAS57" s="159"/>
      <c r="NAT57" s="160"/>
      <c r="NAU57" s="157"/>
      <c r="NAV57" s="158"/>
      <c r="NAW57" s="159"/>
      <c r="NAX57" s="159"/>
      <c r="NAY57" s="160"/>
      <c r="NAZ57" s="157"/>
      <c r="NBA57" s="158"/>
      <c r="NBB57" s="159"/>
      <c r="NBC57" s="159"/>
      <c r="NBD57" s="160"/>
      <c r="NBE57" s="157"/>
      <c r="NBF57" s="158"/>
      <c r="NBG57" s="159"/>
      <c r="NBH57" s="159"/>
      <c r="NBI57" s="160"/>
      <c r="NBJ57" s="157"/>
      <c r="NBK57" s="158"/>
      <c r="NBL57" s="159"/>
      <c r="NBM57" s="159"/>
      <c r="NBN57" s="160"/>
      <c r="NBO57" s="157"/>
      <c r="NBP57" s="158"/>
      <c r="NBQ57" s="159"/>
      <c r="NBR57" s="159"/>
      <c r="NBS57" s="160"/>
      <c r="NBT57" s="157"/>
      <c r="NBU57" s="158"/>
      <c r="NBV57" s="159"/>
      <c r="NBW57" s="159"/>
      <c r="NBX57" s="160"/>
      <c r="NBY57" s="157"/>
      <c r="NBZ57" s="158"/>
      <c r="NCA57" s="159"/>
      <c r="NCB57" s="159"/>
      <c r="NCC57" s="160"/>
      <c r="NCD57" s="157"/>
      <c r="NCE57" s="158"/>
      <c r="NCF57" s="159"/>
      <c r="NCG57" s="159"/>
      <c r="NCH57" s="160"/>
      <c r="NCI57" s="157"/>
      <c r="NCJ57" s="158"/>
      <c r="NCK57" s="159"/>
      <c r="NCL57" s="159"/>
      <c r="NCM57" s="160"/>
      <c r="NCN57" s="157"/>
      <c r="NCO57" s="158"/>
      <c r="NCP57" s="159"/>
      <c r="NCQ57" s="159"/>
      <c r="NCR57" s="160"/>
      <c r="NCS57" s="157"/>
      <c r="NCT57" s="158"/>
      <c r="NCU57" s="159"/>
      <c r="NCV57" s="159"/>
      <c r="NCW57" s="160"/>
      <c r="NCX57" s="157"/>
      <c r="NCY57" s="158"/>
      <c r="NCZ57" s="159"/>
      <c r="NDA57" s="159"/>
      <c r="NDB57" s="160"/>
      <c r="NDC57" s="157"/>
      <c r="NDD57" s="158"/>
      <c r="NDE57" s="159"/>
      <c r="NDF57" s="159"/>
      <c r="NDG57" s="160"/>
      <c r="NDH57" s="157"/>
      <c r="NDI57" s="158"/>
      <c r="NDJ57" s="159"/>
      <c r="NDK57" s="159"/>
      <c r="NDL57" s="160"/>
      <c r="NDM57" s="157"/>
      <c r="NDN57" s="158"/>
      <c r="NDO57" s="159"/>
      <c r="NDP57" s="159"/>
      <c r="NDQ57" s="160"/>
      <c r="NDR57" s="157"/>
      <c r="NDS57" s="158"/>
      <c r="NDT57" s="159"/>
      <c r="NDU57" s="159"/>
      <c r="NDV57" s="160"/>
      <c r="NDW57" s="157"/>
      <c r="NDX57" s="158"/>
      <c r="NDY57" s="159"/>
      <c r="NDZ57" s="159"/>
      <c r="NEA57" s="160"/>
      <c r="NEB57" s="157"/>
      <c r="NEC57" s="158"/>
      <c r="NED57" s="159"/>
      <c r="NEE57" s="159"/>
      <c r="NEF57" s="160"/>
      <c r="NEG57" s="157"/>
      <c r="NEH57" s="158"/>
      <c r="NEI57" s="159"/>
      <c r="NEJ57" s="159"/>
      <c r="NEK57" s="160"/>
      <c r="NEL57" s="157"/>
      <c r="NEM57" s="158"/>
      <c r="NEN57" s="159"/>
      <c r="NEO57" s="159"/>
      <c r="NEP57" s="160"/>
      <c r="NEQ57" s="157"/>
      <c r="NER57" s="158"/>
      <c r="NES57" s="159"/>
      <c r="NET57" s="159"/>
      <c r="NEU57" s="160"/>
      <c r="NEV57" s="157"/>
      <c r="NEW57" s="158"/>
      <c r="NEX57" s="159"/>
      <c r="NEY57" s="159"/>
      <c r="NEZ57" s="160"/>
      <c r="NFA57" s="157"/>
      <c r="NFB57" s="158"/>
      <c r="NFC57" s="159"/>
      <c r="NFD57" s="159"/>
      <c r="NFE57" s="160"/>
      <c r="NFF57" s="157"/>
      <c r="NFG57" s="158"/>
      <c r="NFH57" s="159"/>
      <c r="NFI57" s="159"/>
      <c r="NFJ57" s="160"/>
      <c r="NFK57" s="157"/>
      <c r="NFL57" s="158"/>
      <c r="NFM57" s="159"/>
      <c r="NFN57" s="159"/>
      <c r="NFO57" s="160"/>
      <c r="NFP57" s="157"/>
      <c r="NFQ57" s="158"/>
      <c r="NFR57" s="159"/>
      <c r="NFS57" s="159"/>
      <c r="NFT57" s="160"/>
      <c r="NFU57" s="157"/>
      <c r="NFV57" s="158"/>
      <c r="NFW57" s="159"/>
      <c r="NFX57" s="159"/>
      <c r="NFY57" s="160"/>
      <c r="NFZ57" s="157"/>
      <c r="NGA57" s="158"/>
      <c r="NGB57" s="159"/>
      <c r="NGC57" s="159"/>
      <c r="NGD57" s="160"/>
      <c r="NGE57" s="157"/>
      <c r="NGF57" s="158"/>
      <c r="NGG57" s="159"/>
      <c r="NGH57" s="159"/>
      <c r="NGI57" s="160"/>
      <c r="NGJ57" s="157"/>
      <c r="NGK57" s="158"/>
      <c r="NGL57" s="159"/>
      <c r="NGM57" s="159"/>
      <c r="NGN57" s="160"/>
      <c r="NGO57" s="157"/>
      <c r="NGP57" s="158"/>
      <c r="NGQ57" s="159"/>
      <c r="NGR57" s="159"/>
      <c r="NGS57" s="160"/>
      <c r="NGT57" s="157"/>
      <c r="NGU57" s="158"/>
      <c r="NGV57" s="159"/>
      <c r="NGW57" s="159"/>
      <c r="NGX57" s="160"/>
      <c r="NGY57" s="157"/>
      <c r="NGZ57" s="158"/>
      <c r="NHA57" s="159"/>
      <c r="NHB57" s="159"/>
      <c r="NHC57" s="160"/>
      <c r="NHD57" s="157"/>
      <c r="NHE57" s="158"/>
      <c r="NHF57" s="159"/>
      <c r="NHG57" s="159"/>
      <c r="NHH57" s="160"/>
      <c r="NHI57" s="157"/>
      <c r="NHJ57" s="158"/>
      <c r="NHK57" s="159"/>
      <c r="NHL57" s="159"/>
      <c r="NHM57" s="160"/>
      <c r="NHN57" s="157"/>
      <c r="NHO57" s="158"/>
      <c r="NHP57" s="159"/>
      <c r="NHQ57" s="159"/>
      <c r="NHR57" s="160"/>
      <c r="NHS57" s="157"/>
      <c r="NHT57" s="158"/>
      <c r="NHU57" s="159"/>
      <c r="NHV57" s="159"/>
      <c r="NHW57" s="160"/>
      <c r="NHX57" s="157"/>
      <c r="NHY57" s="158"/>
      <c r="NHZ57" s="159"/>
      <c r="NIA57" s="159"/>
      <c r="NIB57" s="160"/>
      <c r="NIC57" s="157"/>
      <c r="NID57" s="158"/>
      <c r="NIE57" s="159"/>
      <c r="NIF57" s="159"/>
      <c r="NIG57" s="160"/>
      <c r="NIH57" s="157"/>
      <c r="NII57" s="158"/>
      <c r="NIJ57" s="159"/>
      <c r="NIK57" s="159"/>
      <c r="NIL57" s="160"/>
      <c r="NIM57" s="157"/>
      <c r="NIN57" s="158"/>
      <c r="NIO57" s="159"/>
      <c r="NIP57" s="159"/>
      <c r="NIQ57" s="160"/>
      <c r="NIR57" s="157"/>
      <c r="NIS57" s="158"/>
      <c r="NIT57" s="159"/>
      <c r="NIU57" s="159"/>
      <c r="NIV57" s="160"/>
      <c r="NIW57" s="157"/>
      <c r="NIX57" s="158"/>
      <c r="NIY57" s="159"/>
      <c r="NIZ57" s="159"/>
      <c r="NJA57" s="160"/>
      <c r="NJB57" s="157"/>
      <c r="NJC57" s="158"/>
      <c r="NJD57" s="159"/>
      <c r="NJE57" s="159"/>
      <c r="NJF57" s="160"/>
      <c r="NJG57" s="157"/>
      <c r="NJH57" s="158"/>
      <c r="NJI57" s="159"/>
      <c r="NJJ57" s="159"/>
      <c r="NJK57" s="160"/>
      <c r="NJL57" s="157"/>
      <c r="NJM57" s="158"/>
      <c r="NJN57" s="159"/>
      <c r="NJO57" s="159"/>
      <c r="NJP57" s="160"/>
      <c r="NJQ57" s="157"/>
      <c r="NJR57" s="158"/>
      <c r="NJS57" s="159"/>
      <c r="NJT57" s="159"/>
      <c r="NJU57" s="160"/>
      <c r="NJV57" s="157"/>
      <c r="NJW57" s="158"/>
      <c r="NJX57" s="159"/>
      <c r="NJY57" s="159"/>
      <c r="NJZ57" s="160"/>
      <c r="NKA57" s="157"/>
      <c r="NKB57" s="158"/>
      <c r="NKC57" s="159"/>
      <c r="NKD57" s="159"/>
      <c r="NKE57" s="160"/>
      <c r="NKF57" s="157"/>
      <c r="NKG57" s="158"/>
      <c r="NKH57" s="159"/>
      <c r="NKI57" s="159"/>
      <c r="NKJ57" s="160"/>
      <c r="NKK57" s="157"/>
      <c r="NKL57" s="158"/>
      <c r="NKM57" s="159"/>
      <c r="NKN57" s="159"/>
      <c r="NKO57" s="160"/>
      <c r="NKP57" s="157"/>
      <c r="NKQ57" s="158"/>
      <c r="NKR57" s="159"/>
      <c r="NKS57" s="159"/>
      <c r="NKT57" s="160"/>
      <c r="NKU57" s="157"/>
      <c r="NKV57" s="158"/>
      <c r="NKW57" s="159"/>
      <c r="NKX57" s="159"/>
      <c r="NKY57" s="160"/>
      <c r="NKZ57" s="157"/>
      <c r="NLA57" s="158"/>
      <c r="NLB57" s="159"/>
      <c r="NLC57" s="159"/>
      <c r="NLD57" s="160"/>
      <c r="NLE57" s="157"/>
      <c r="NLF57" s="158"/>
      <c r="NLG57" s="159"/>
      <c r="NLH57" s="159"/>
      <c r="NLI57" s="160"/>
      <c r="NLJ57" s="157"/>
      <c r="NLK57" s="158"/>
      <c r="NLL57" s="159"/>
      <c r="NLM57" s="159"/>
      <c r="NLN57" s="160"/>
      <c r="NLO57" s="157"/>
      <c r="NLP57" s="158"/>
      <c r="NLQ57" s="159"/>
      <c r="NLR57" s="159"/>
      <c r="NLS57" s="160"/>
      <c r="NLT57" s="157"/>
      <c r="NLU57" s="158"/>
      <c r="NLV57" s="159"/>
      <c r="NLW57" s="159"/>
      <c r="NLX57" s="160"/>
      <c r="NLY57" s="157"/>
      <c r="NLZ57" s="158"/>
      <c r="NMA57" s="159"/>
      <c r="NMB57" s="159"/>
      <c r="NMC57" s="160"/>
      <c r="NMD57" s="157"/>
      <c r="NME57" s="158"/>
      <c r="NMF57" s="159"/>
      <c r="NMG57" s="159"/>
      <c r="NMH57" s="160"/>
      <c r="NMI57" s="157"/>
      <c r="NMJ57" s="158"/>
      <c r="NMK57" s="159"/>
      <c r="NML57" s="159"/>
      <c r="NMM57" s="160"/>
      <c r="NMN57" s="157"/>
      <c r="NMO57" s="158"/>
      <c r="NMP57" s="159"/>
      <c r="NMQ57" s="159"/>
      <c r="NMR57" s="160"/>
      <c r="NMS57" s="157"/>
      <c r="NMT57" s="158"/>
      <c r="NMU57" s="159"/>
      <c r="NMV57" s="159"/>
      <c r="NMW57" s="160"/>
      <c r="NMX57" s="157"/>
      <c r="NMY57" s="158"/>
      <c r="NMZ57" s="159"/>
      <c r="NNA57" s="159"/>
      <c r="NNB57" s="160"/>
      <c r="NNC57" s="157"/>
      <c r="NND57" s="158"/>
      <c r="NNE57" s="159"/>
      <c r="NNF57" s="159"/>
      <c r="NNG57" s="160"/>
      <c r="NNH57" s="157"/>
      <c r="NNI57" s="158"/>
      <c r="NNJ57" s="159"/>
      <c r="NNK57" s="159"/>
      <c r="NNL57" s="160"/>
      <c r="NNM57" s="157"/>
      <c r="NNN57" s="158"/>
      <c r="NNO57" s="159"/>
      <c r="NNP57" s="159"/>
      <c r="NNQ57" s="160"/>
      <c r="NNR57" s="157"/>
      <c r="NNS57" s="158"/>
      <c r="NNT57" s="159"/>
      <c r="NNU57" s="159"/>
      <c r="NNV57" s="160"/>
      <c r="NNW57" s="157"/>
      <c r="NNX57" s="158"/>
      <c r="NNY57" s="159"/>
      <c r="NNZ57" s="159"/>
      <c r="NOA57" s="160"/>
      <c r="NOB57" s="157"/>
      <c r="NOC57" s="158"/>
      <c r="NOD57" s="159"/>
      <c r="NOE57" s="159"/>
      <c r="NOF57" s="160"/>
      <c r="NOG57" s="157"/>
      <c r="NOH57" s="158"/>
      <c r="NOI57" s="159"/>
      <c r="NOJ57" s="159"/>
      <c r="NOK57" s="160"/>
      <c r="NOL57" s="157"/>
      <c r="NOM57" s="158"/>
      <c r="NON57" s="159"/>
      <c r="NOO57" s="159"/>
      <c r="NOP57" s="160"/>
      <c r="NOQ57" s="157"/>
      <c r="NOR57" s="158"/>
      <c r="NOS57" s="159"/>
      <c r="NOT57" s="159"/>
      <c r="NOU57" s="160"/>
      <c r="NOV57" s="157"/>
      <c r="NOW57" s="158"/>
      <c r="NOX57" s="159"/>
      <c r="NOY57" s="159"/>
      <c r="NOZ57" s="160"/>
      <c r="NPA57" s="157"/>
      <c r="NPB57" s="158"/>
      <c r="NPC57" s="159"/>
      <c r="NPD57" s="159"/>
      <c r="NPE57" s="160"/>
      <c r="NPF57" s="157"/>
      <c r="NPG57" s="158"/>
      <c r="NPH57" s="159"/>
      <c r="NPI57" s="159"/>
      <c r="NPJ57" s="160"/>
      <c r="NPK57" s="157"/>
      <c r="NPL57" s="158"/>
      <c r="NPM57" s="159"/>
      <c r="NPN57" s="159"/>
      <c r="NPO57" s="160"/>
      <c r="NPP57" s="157"/>
      <c r="NPQ57" s="158"/>
      <c r="NPR57" s="159"/>
      <c r="NPS57" s="159"/>
      <c r="NPT57" s="160"/>
      <c r="NPU57" s="157"/>
      <c r="NPV57" s="158"/>
      <c r="NPW57" s="159"/>
      <c r="NPX57" s="159"/>
      <c r="NPY57" s="160"/>
      <c r="NPZ57" s="157"/>
      <c r="NQA57" s="158"/>
      <c r="NQB57" s="159"/>
      <c r="NQC57" s="159"/>
      <c r="NQD57" s="160"/>
      <c r="NQE57" s="157"/>
      <c r="NQF57" s="158"/>
      <c r="NQG57" s="159"/>
      <c r="NQH57" s="159"/>
      <c r="NQI57" s="160"/>
      <c r="NQJ57" s="157"/>
      <c r="NQK57" s="158"/>
      <c r="NQL57" s="159"/>
      <c r="NQM57" s="159"/>
      <c r="NQN57" s="160"/>
      <c r="NQO57" s="157"/>
      <c r="NQP57" s="158"/>
      <c r="NQQ57" s="159"/>
      <c r="NQR57" s="159"/>
      <c r="NQS57" s="160"/>
      <c r="NQT57" s="157"/>
      <c r="NQU57" s="158"/>
      <c r="NQV57" s="159"/>
      <c r="NQW57" s="159"/>
      <c r="NQX57" s="160"/>
      <c r="NQY57" s="157"/>
      <c r="NQZ57" s="158"/>
      <c r="NRA57" s="159"/>
      <c r="NRB57" s="159"/>
      <c r="NRC57" s="160"/>
      <c r="NRD57" s="157"/>
      <c r="NRE57" s="158"/>
      <c r="NRF57" s="159"/>
      <c r="NRG57" s="159"/>
      <c r="NRH57" s="160"/>
      <c r="NRI57" s="157"/>
      <c r="NRJ57" s="158"/>
      <c r="NRK57" s="159"/>
      <c r="NRL57" s="159"/>
      <c r="NRM57" s="160"/>
      <c r="NRN57" s="157"/>
      <c r="NRO57" s="158"/>
      <c r="NRP57" s="159"/>
      <c r="NRQ57" s="159"/>
      <c r="NRR57" s="160"/>
      <c r="NRS57" s="157"/>
      <c r="NRT57" s="158"/>
      <c r="NRU57" s="159"/>
      <c r="NRV57" s="159"/>
      <c r="NRW57" s="160"/>
      <c r="NRX57" s="157"/>
      <c r="NRY57" s="158"/>
      <c r="NRZ57" s="159"/>
      <c r="NSA57" s="159"/>
      <c r="NSB57" s="160"/>
      <c r="NSC57" s="157"/>
      <c r="NSD57" s="158"/>
      <c r="NSE57" s="159"/>
      <c r="NSF57" s="159"/>
      <c r="NSG57" s="160"/>
      <c r="NSH57" s="157"/>
      <c r="NSI57" s="158"/>
      <c r="NSJ57" s="159"/>
      <c r="NSK57" s="159"/>
      <c r="NSL57" s="160"/>
      <c r="NSM57" s="157"/>
      <c r="NSN57" s="158"/>
      <c r="NSO57" s="159"/>
      <c r="NSP57" s="159"/>
      <c r="NSQ57" s="160"/>
      <c r="NSR57" s="157"/>
      <c r="NSS57" s="158"/>
      <c r="NST57" s="159"/>
      <c r="NSU57" s="159"/>
      <c r="NSV57" s="160"/>
      <c r="NSW57" s="157"/>
      <c r="NSX57" s="158"/>
      <c r="NSY57" s="159"/>
      <c r="NSZ57" s="159"/>
      <c r="NTA57" s="160"/>
      <c r="NTB57" s="157"/>
      <c r="NTC57" s="158"/>
      <c r="NTD57" s="159"/>
      <c r="NTE57" s="159"/>
      <c r="NTF57" s="160"/>
      <c r="NTG57" s="157"/>
      <c r="NTH57" s="158"/>
      <c r="NTI57" s="159"/>
      <c r="NTJ57" s="159"/>
      <c r="NTK57" s="160"/>
      <c r="NTL57" s="157"/>
      <c r="NTM57" s="158"/>
      <c r="NTN57" s="159"/>
      <c r="NTO57" s="159"/>
      <c r="NTP57" s="160"/>
      <c r="NTQ57" s="157"/>
      <c r="NTR57" s="158"/>
      <c r="NTS57" s="159"/>
      <c r="NTT57" s="159"/>
      <c r="NTU57" s="160"/>
      <c r="NTV57" s="157"/>
      <c r="NTW57" s="158"/>
      <c r="NTX57" s="159"/>
      <c r="NTY57" s="159"/>
      <c r="NTZ57" s="160"/>
      <c r="NUA57" s="157"/>
      <c r="NUB57" s="158"/>
      <c r="NUC57" s="159"/>
      <c r="NUD57" s="159"/>
      <c r="NUE57" s="160"/>
      <c r="NUF57" s="157"/>
      <c r="NUG57" s="158"/>
      <c r="NUH57" s="159"/>
      <c r="NUI57" s="159"/>
      <c r="NUJ57" s="160"/>
      <c r="NUK57" s="157"/>
      <c r="NUL57" s="158"/>
      <c r="NUM57" s="159"/>
      <c r="NUN57" s="159"/>
      <c r="NUO57" s="160"/>
      <c r="NUP57" s="157"/>
      <c r="NUQ57" s="158"/>
      <c r="NUR57" s="159"/>
      <c r="NUS57" s="159"/>
      <c r="NUT57" s="160"/>
      <c r="NUU57" s="157"/>
      <c r="NUV57" s="158"/>
      <c r="NUW57" s="159"/>
      <c r="NUX57" s="159"/>
      <c r="NUY57" s="160"/>
      <c r="NUZ57" s="157"/>
      <c r="NVA57" s="158"/>
      <c r="NVB57" s="159"/>
      <c r="NVC57" s="159"/>
      <c r="NVD57" s="160"/>
      <c r="NVE57" s="157"/>
      <c r="NVF57" s="158"/>
      <c r="NVG57" s="159"/>
      <c r="NVH57" s="159"/>
      <c r="NVI57" s="160"/>
      <c r="NVJ57" s="157"/>
      <c r="NVK57" s="158"/>
      <c r="NVL57" s="159"/>
      <c r="NVM57" s="159"/>
      <c r="NVN57" s="160"/>
      <c r="NVO57" s="157"/>
      <c r="NVP57" s="158"/>
      <c r="NVQ57" s="159"/>
      <c r="NVR57" s="159"/>
      <c r="NVS57" s="160"/>
      <c r="NVT57" s="157"/>
      <c r="NVU57" s="158"/>
      <c r="NVV57" s="159"/>
      <c r="NVW57" s="159"/>
      <c r="NVX57" s="160"/>
      <c r="NVY57" s="157"/>
      <c r="NVZ57" s="158"/>
      <c r="NWA57" s="159"/>
      <c r="NWB57" s="159"/>
      <c r="NWC57" s="160"/>
      <c r="NWD57" s="157"/>
      <c r="NWE57" s="158"/>
      <c r="NWF57" s="159"/>
      <c r="NWG57" s="159"/>
      <c r="NWH57" s="160"/>
      <c r="NWI57" s="157"/>
      <c r="NWJ57" s="158"/>
      <c r="NWK57" s="159"/>
      <c r="NWL57" s="159"/>
      <c r="NWM57" s="160"/>
      <c r="NWN57" s="157"/>
      <c r="NWO57" s="158"/>
      <c r="NWP57" s="159"/>
      <c r="NWQ57" s="159"/>
      <c r="NWR57" s="160"/>
      <c r="NWS57" s="157"/>
      <c r="NWT57" s="158"/>
      <c r="NWU57" s="159"/>
      <c r="NWV57" s="159"/>
      <c r="NWW57" s="160"/>
      <c r="NWX57" s="157"/>
      <c r="NWY57" s="158"/>
      <c r="NWZ57" s="159"/>
      <c r="NXA57" s="159"/>
      <c r="NXB57" s="160"/>
      <c r="NXC57" s="157"/>
      <c r="NXD57" s="158"/>
      <c r="NXE57" s="159"/>
      <c r="NXF57" s="159"/>
      <c r="NXG57" s="160"/>
      <c r="NXH57" s="157"/>
      <c r="NXI57" s="158"/>
      <c r="NXJ57" s="159"/>
      <c r="NXK57" s="159"/>
      <c r="NXL57" s="160"/>
      <c r="NXM57" s="157"/>
      <c r="NXN57" s="158"/>
      <c r="NXO57" s="159"/>
      <c r="NXP57" s="159"/>
      <c r="NXQ57" s="160"/>
      <c r="NXR57" s="157"/>
      <c r="NXS57" s="158"/>
      <c r="NXT57" s="159"/>
      <c r="NXU57" s="159"/>
      <c r="NXV57" s="160"/>
      <c r="NXW57" s="157"/>
      <c r="NXX57" s="158"/>
      <c r="NXY57" s="159"/>
      <c r="NXZ57" s="159"/>
      <c r="NYA57" s="160"/>
      <c r="NYB57" s="157"/>
      <c r="NYC57" s="158"/>
      <c r="NYD57" s="159"/>
      <c r="NYE57" s="159"/>
      <c r="NYF57" s="160"/>
      <c r="NYG57" s="157"/>
      <c r="NYH57" s="158"/>
      <c r="NYI57" s="159"/>
      <c r="NYJ57" s="159"/>
      <c r="NYK57" s="160"/>
      <c r="NYL57" s="157"/>
      <c r="NYM57" s="158"/>
      <c r="NYN57" s="159"/>
      <c r="NYO57" s="159"/>
      <c r="NYP57" s="160"/>
      <c r="NYQ57" s="157"/>
      <c r="NYR57" s="158"/>
      <c r="NYS57" s="159"/>
      <c r="NYT57" s="159"/>
      <c r="NYU57" s="160"/>
      <c r="NYV57" s="157"/>
      <c r="NYW57" s="158"/>
      <c r="NYX57" s="159"/>
      <c r="NYY57" s="159"/>
      <c r="NYZ57" s="160"/>
      <c r="NZA57" s="157"/>
      <c r="NZB57" s="158"/>
      <c r="NZC57" s="159"/>
      <c r="NZD57" s="159"/>
      <c r="NZE57" s="160"/>
      <c r="NZF57" s="157"/>
      <c r="NZG57" s="158"/>
      <c r="NZH57" s="159"/>
      <c r="NZI57" s="159"/>
      <c r="NZJ57" s="160"/>
      <c r="NZK57" s="157"/>
      <c r="NZL57" s="158"/>
      <c r="NZM57" s="159"/>
      <c r="NZN57" s="159"/>
      <c r="NZO57" s="160"/>
      <c r="NZP57" s="157"/>
      <c r="NZQ57" s="158"/>
      <c r="NZR57" s="159"/>
      <c r="NZS57" s="159"/>
      <c r="NZT57" s="160"/>
      <c r="NZU57" s="157"/>
      <c r="NZV57" s="158"/>
      <c r="NZW57" s="159"/>
      <c r="NZX57" s="159"/>
      <c r="NZY57" s="160"/>
      <c r="NZZ57" s="157"/>
      <c r="OAA57" s="158"/>
      <c r="OAB57" s="159"/>
      <c r="OAC57" s="159"/>
      <c r="OAD57" s="160"/>
      <c r="OAE57" s="157"/>
      <c r="OAF57" s="158"/>
      <c r="OAG57" s="159"/>
      <c r="OAH57" s="159"/>
      <c r="OAI57" s="160"/>
      <c r="OAJ57" s="157"/>
      <c r="OAK57" s="158"/>
      <c r="OAL57" s="159"/>
      <c r="OAM57" s="159"/>
      <c r="OAN57" s="160"/>
      <c r="OAO57" s="157"/>
      <c r="OAP57" s="158"/>
      <c r="OAQ57" s="159"/>
      <c r="OAR57" s="159"/>
      <c r="OAS57" s="160"/>
      <c r="OAT57" s="157"/>
      <c r="OAU57" s="158"/>
      <c r="OAV57" s="159"/>
      <c r="OAW57" s="159"/>
      <c r="OAX57" s="160"/>
      <c r="OAY57" s="157"/>
      <c r="OAZ57" s="158"/>
      <c r="OBA57" s="159"/>
      <c r="OBB57" s="159"/>
      <c r="OBC57" s="160"/>
      <c r="OBD57" s="157"/>
      <c r="OBE57" s="158"/>
      <c r="OBF57" s="159"/>
      <c r="OBG57" s="159"/>
      <c r="OBH57" s="160"/>
      <c r="OBI57" s="157"/>
      <c r="OBJ57" s="158"/>
      <c r="OBK57" s="159"/>
      <c r="OBL57" s="159"/>
      <c r="OBM57" s="160"/>
      <c r="OBN57" s="157"/>
      <c r="OBO57" s="158"/>
      <c r="OBP57" s="159"/>
      <c r="OBQ57" s="159"/>
      <c r="OBR57" s="160"/>
      <c r="OBS57" s="157"/>
      <c r="OBT57" s="158"/>
      <c r="OBU57" s="159"/>
      <c r="OBV57" s="159"/>
      <c r="OBW57" s="160"/>
      <c r="OBX57" s="157"/>
      <c r="OBY57" s="158"/>
      <c r="OBZ57" s="159"/>
      <c r="OCA57" s="159"/>
      <c r="OCB57" s="160"/>
      <c r="OCC57" s="157"/>
      <c r="OCD57" s="158"/>
      <c r="OCE57" s="159"/>
      <c r="OCF57" s="159"/>
      <c r="OCG57" s="160"/>
      <c r="OCH57" s="157"/>
      <c r="OCI57" s="158"/>
      <c r="OCJ57" s="159"/>
      <c r="OCK57" s="159"/>
      <c r="OCL57" s="160"/>
      <c r="OCM57" s="157"/>
      <c r="OCN57" s="158"/>
      <c r="OCO57" s="159"/>
      <c r="OCP57" s="159"/>
      <c r="OCQ57" s="160"/>
      <c r="OCR57" s="157"/>
      <c r="OCS57" s="158"/>
      <c r="OCT57" s="159"/>
      <c r="OCU57" s="159"/>
      <c r="OCV57" s="160"/>
      <c r="OCW57" s="157"/>
      <c r="OCX57" s="158"/>
      <c r="OCY57" s="159"/>
      <c r="OCZ57" s="159"/>
      <c r="ODA57" s="160"/>
      <c r="ODB57" s="157"/>
      <c r="ODC57" s="158"/>
      <c r="ODD57" s="159"/>
      <c r="ODE57" s="159"/>
      <c r="ODF57" s="160"/>
      <c r="ODG57" s="157"/>
      <c r="ODH57" s="158"/>
      <c r="ODI57" s="159"/>
      <c r="ODJ57" s="159"/>
      <c r="ODK57" s="160"/>
      <c r="ODL57" s="157"/>
      <c r="ODM57" s="158"/>
      <c r="ODN57" s="159"/>
      <c r="ODO57" s="159"/>
      <c r="ODP57" s="160"/>
      <c r="ODQ57" s="157"/>
      <c r="ODR57" s="158"/>
      <c r="ODS57" s="159"/>
      <c r="ODT57" s="159"/>
      <c r="ODU57" s="160"/>
      <c r="ODV57" s="157"/>
      <c r="ODW57" s="158"/>
      <c r="ODX57" s="159"/>
      <c r="ODY57" s="159"/>
      <c r="ODZ57" s="160"/>
      <c r="OEA57" s="157"/>
      <c r="OEB57" s="158"/>
      <c r="OEC57" s="159"/>
      <c r="OED57" s="159"/>
      <c r="OEE57" s="160"/>
      <c r="OEF57" s="157"/>
      <c r="OEG57" s="158"/>
      <c r="OEH57" s="159"/>
      <c r="OEI57" s="159"/>
      <c r="OEJ57" s="160"/>
      <c r="OEK57" s="157"/>
      <c r="OEL57" s="158"/>
      <c r="OEM57" s="159"/>
      <c r="OEN57" s="159"/>
      <c r="OEO57" s="160"/>
      <c r="OEP57" s="157"/>
      <c r="OEQ57" s="158"/>
      <c r="OER57" s="159"/>
      <c r="OES57" s="159"/>
      <c r="OET57" s="160"/>
      <c r="OEU57" s="157"/>
      <c r="OEV57" s="158"/>
      <c r="OEW57" s="159"/>
      <c r="OEX57" s="159"/>
      <c r="OEY57" s="160"/>
      <c r="OEZ57" s="157"/>
      <c r="OFA57" s="158"/>
      <c r="OFB57" s="159"/>
      <c r="OFC57" s="159"/>
      <c r="OFD57" s="160"/>
      <c r="OFE57" s="157"/>
      <c r="OFF57" s="158"/>
      <c r="OFG57" s="159"/>
      <c r="OFH57" s="159"/>
      <c r="OFI57" s="160"/>
      <c r="OFJ57" s="157"/>
      <c r="OFK57" s="158"/>
      <c r="OFL57" s="159"/>
      <c r="OFM57" s="159"/>
      <c r="OFN57" s="160"/>
      <c r="OFO57" s="157"/>
      <c r="OFP57" s="158"/>
      <c r="OFQ57" s="159"/>
      <c r="OFR57" s="159"/>
      <c r="OFS57" s="160"/>
      <c r="OFT57" s="157"/>
      <c r="OFU57" s="158"/>
      <c r="OFV57" s="159"/>
      <c r="OFW57" s="159"/>
      <c r="OFX57" s="160"/>
      <c r="OFY57" s="157"/>
      <c r="OFZ57" s="158"/>
      <c r="OGA57" s="159"/>
      <c r="OGB57" s="159"/>
      <c r="OGC57" s="160"/>
      <c r="OGD57" s="157"/>
      <c r="OGE57" s="158"/>
      <c r="OGF57" s="159"/>
      <c r="OGG57" s="159"/>
      <c r="OGH57" s="160"/>
      <c r="OGI57" s="157"/>
      <c r="OGJ57" s="158"/>
      <c r="OGK57" s="159"/>
      <c r="OGL57" s="159"/>
      <c r="OGM57" s="160"/>
      <c r="OGN57" s="157"/>
      <c r="OGO57" s="158"/>
      <c r="OGP57" s="159"/>
      <c r="OGQ57" s="159"/>
      <c r="OGR57" s="160"/>
      <c r="OGS57" s="157"/>
      <c r="OGT57" s="158"/>
      <c r="OGU57" s="159"/>
      <c r="OGV57" s="159"/>
      <c r="OGW57" s="160"/>
      <c r="OGX57" s="157"/>
      <c r="OGY57" s="158"/>
      <c r="OGZ57" s="159"/>
      <c r="OHA57" s="159"/>
      <c r="OHB57" s="160"/>
      <c r="OHC57" s="157"/>
      <c r="OHD57" s="158"/>
      <c r="OHE57" s="159"/>
      <c r="OHF57" s="159"/>
      <c r="OHG57" s="160"/>
      <c r="OHH57" s="157"/>
      <c r="OHI57" s="158"/>
      <c r="OHJ57" s="159"/>
      <c r="OHK57" s="159"/>
      <c r="OHL57" s="160"/>
      <c r="OHM57" s="157"/>
      <c r="OHN57" s="158"/>
      <c r="OHO57" s="159"/>
      <c r="OHP57" s="159"/>
      <c r="OHQ57" s="160"/>
      <c r="OHR57" s="157"/>
      <c r="OHS57" s="158"/>
      <c r="OHT57" s="159"/>
      <c r="OHU57" s="159"/>
      <c r="OHV57" s="160"/>
      <c r="OHW57" s="157"/>
      <c r="OHX57" s="158"/>
      <c r="OHY57" s="159"/>
      <c r="OHZ57" s="159"/>
      <c r="OIA57" s="160"/>
      <c r="OIB57" s="157"/>
      <c r="OIC57" s="158"/>
      <c r="OID57" s="159"/>
      <c r="OIE57" s="159"/>
      <c r="OIF57" s="160"/>
      <c r="OIG57" s="157"/>
      <c r="OIH57" s="158"/>
      <c r="OII57" s="159"/>
      <c r="OIJ57" s="159"/>
      <c r="OIK57" s="160"/>
      <c r="OIL57" s="157"/>
      <c r="OIM57" s="158"/>
      <c r="OIN57" s="159"/>
      <c r="OIO57" s="159"/>
      <c r="OIP57" s="160"/>
      <c r="OIQ57" s="157"/>
      <c r="OIR57" s="158"/>
      <c r="OIS57" s="159"/>
      <c r="OIT57" s="159"/>
      <c r="OIU57" s="160"/>
      <c r="OIV57" s="157"/>
      <c r="OIW57" s="158"/>
      <c r="OIX57" s="159"/>
      <c r="OIY57" s="159"/>
      <c r="OIZ57" s="160"/>
      <c r="OJA57" s="157"/>
      <c r="OJB57" s="158"/>
      <c r="OJC57" s="159"/>
      <c r="OJD57" s="159"/>
      <c r="OJE57" s="160"/>
      <c r="OJF57" s="157"/>
      <c r="OJG57" s="158"/>
      <c r="OJH57" s="159"/>
      <c r="OJI57" s="159"/>
      <c r="OJJ57" s="160"/>
      <c r="OJK57" s="157"/>
      <c r="OJL57" s="158"/>
      <c r="OJM57" s="159"/>
      <c r="OJN57" s="159"/>
      <c r="OJO57" s="160"/>
      <c r="OJP57" s="157"/>
      <c r="OJQ57" s="158"/>
      <c r="OJR57" s="159"/>
      <c r="OJS57" s="159"/>
      <c r="OJT57" s="160"/>
      <c r="OJU57" s="157"/>
      <c r="OJV57" s="158"/>
      <c r="OJW57" s="159"/>
      <c r="OJX57" s="159"/>
      <c r="OJY57" s="160"/>
      <c r="OJZ57" s="157"/>
      <c r="OKA57" s="158"/>
      <c r="OKB57" s="159"/>
      <c r="OKC57" s="159"/>
      <c r="OKD57" s="160"/>
      <c r="OKE57" s="157"/>
      <c r="OKF57" s="158"/>
      <c r="OKG57" s="159"/>
      <c r="OKH57" s="159"/>
      <c r="OKI57" s="160"/>
      <c r="OKJ57" s="157"/>
      <c r="OKK57" s="158"/>
      <c r="OKL57" s="159"/>
      <c r="OKM57" s="159"/>
      <c r="OKN57" s="160"/>
      <c r="OKO57" s="157"/>
      <c r="OKP57" s="158"/>
      <c r="OKQ57" s="159"/>
      <c r="OKR57" s="159"/>
      <c r="OKS57" s="160"/>
      <c r="OKT57" s="157"/>
      <c r="OKU57" s="158"/>
      <c r="OKV57" s="159"/>
      <c r="OKW57" s="159"/>
      <c r="OKX57" s="160"/>
      <c r="OKY57" s="157"/>
      <c r="OKZ57" s="158"/>
      <c r="OLA57" s="159"/>
      <c r="OLB57" s="159"/>
      <c r="OLC57" s="160"/>
      <c r="OLD57" s="157"/>
      <c r="OLE57" s="158"/>
      <c r="OLF57" s="159"/>
      <c r="OLG57" s="159"/>
      <c r="OLH57" s="160"/>
      <c r="OLI57" s="157"/>
      <c r="OLJ57" s="158"/>
      <c r="OLK57" s="159"/>
      <c r="OLL57" s="159"/>
      <c r="OLM57" s="160"/>
      <c r="OLN57" s="157"/>
      <c r="OLO57" s="158"/>
      <c r="OLP57" s="159"/>
      <c r="OLQ57" s="159"/>
      <c r="OLR57" s="160"/>
      <c r="OLS57" s="157"/>
      <c r="OLT57" s="158"/>
      <c r="OLU57" s="159"/>
      <c r="OLV57" s="159"/>
      <c r="OLW57" s="160"/>
      <c r="OLX57" s="157"/>
      <c r="OLY57" s="158"/>
      <c r="OLZ57" s="159"/>
      <c r="OMA57" s="159"/>
      <c r="OMB57" s="160"/>
      <c r="OMC57" s="157"/>
      <c r="OMD57" s="158"/>
      <c r="OME57" s="159"/>
      <c r="OMF57" s="159"/>
      <c r="OMG57" s="160"/>
      <c r="OMH57" s="157"/>
      <c r="OMI57" s="158"/>
      <c r="OMJ57" s="159"/>
      <c r="OMK57" s="159"/>
      <c r="OML57" s="160"/>
      <c r="OMM57" s="157"/>
      <c r="OMN57" s="158"/>
      <c r="OMO57" s="159"/>
      <c r="OMP57" s="159"/>
      <c r="OMQ57" s="160"/>
      <c r="OMR57" s="157"/>
      <c r="OMS57" s="158"/>
      <c r="OMT57" s="159"/>
      <c r="OMU57" s="159"/>
      <c r="OMV57" s="160"/>
      <c r="OMW57" s="157"/>
      <c r="OMX57" s="158"/>
      <c r="OMY57" s="159"/>
      <c r="OMZ57" s="159"/>
      <c r="ONA57" s="160"/>
      <c r="ONB57" s="157"/>
      <c r="ONC57" s="158"/>
      <c r="OND57" s="159"/>
      <c r="ONE57" s="159"/>
      <c r="ONF57" s="160"/>
      <c r="ONG57" s="157"/>
      <c r="ONH57" s="158"/>
      <c r="ONI57" s="159"/>
      <c r="ONJ57" s="159"/>
      <c r="ONK57" s="160"/>
      <c r="ONL57" s="157"/>
      <c r="ONM57" s="158"/>
      <c r="ONN57" s="159"/>
      <c r="ONO57" s="159"/>
      <c r="ONP57" s="160"/>
      <c r="ONQ57" s="157"/>
      <c r="ONR57" s="158"/>
      <c r="ONS57" s="159"/>
      <c r="ONT57" s="159"/>
      <c r="ONU57" s="160"/>
      <c r="ONV57" s="157"/>
      <c r="ONW57" s="158"/>
      <c r="ONX57" s="159"/>
      <c r="ONY57" s="159"/>
      <c r="ONZ57" s="160"/>
      <c r="OOA57" s="157"/>
      <c r="OOB57" s="158"/>
      <c r="OOC57" s="159"/>
      <c r="OOD57" s="159"/>
      <c r="OOE57" s="160"/>
      <c r="OOF57" s="157"/>
      <c r="OOG57" s="158"/>
      <c r="OOH57" s="159"/>
      <c r="OOI57" s="159"/>
      <c r="OOJ57" s="160"/>
      <c r="OOK57" s="157"/>
      <c r="OOL57" s="158"/>
      <c r="OOM57" s="159"/>
      <c r="OON57" s="159"/>
      <c r="OOO57" s="160"/>
      <c r="OOP57" s="157"/>
      <c r="OOQ57" s="158"/>
      <c r="OOR57" s="159"/>
      <c r="OOS57" s="159"/>
      <c r="OOT57" s="160"/>
      <c r="OOU57" s="157"/>
      <c r="OOV57" s="158"/>
      <c r="OOW57" s="159"/>
      <c r="OOX57" s="159"/>
      <c r="OOY57" s="160"/>
      <c r="OOZ57" s="157"/>
      <c r="OPA57" s="158"/>
      <c r="OPB57" s="159"/>
      <c r="OPC57" s="159"/>
      <c r="OPD57" s="160"/>
      <c r="OPE57" s="157"/>
      <c r="OPF57" s="158"/>
      <c r="OPG57" s="159"/>
      <c r="OPH57" s="159"/>
      <c r="OPI57" s="160"/>
      <c r="OPJ57" s="157"/>
      <c r="OPK57" s="158"/>
      <c r="OPL57" s="159"/>
      <c r="OPM57" s="159"/>
      <c r="OPN57" s="160"/>
      <c r="OPO57" s="157"/>
      <c r="OPP57" s="158"/>
      <c r="OPQ57" s="159"/>
      <c r="OPR57" s="159"/>
      <c r="OPS57" s="160"/>
      <c r="OPT57" s="157"/>
      <c r="OPU57" s="158"/>
      <c r="OPV57" s="159"/>
      <c r="OPW57" s="159"/>
      <c r="OPX57" s="160"/>
      <c r="OPY57" s="157"/>
      <c r="OPZ57" s="158"/>
      <c r="OQA57" s="159"/>
      <c r="OQB57" s="159"/>
      <c r="OQC57" s="160"/>
      <c r="OQD57" s="157"/>
      <c r="OQE57" s="158"/>
      <c r="OQF57" s="159"/>
      <c r="OQG57" s="159"/>
      <c r="OQH57" s="160"/>
      <c r="OQI57" s="157"/>
      <c r="OQJ57" s="158"/>
      <c r="OQK57" s="159"/>
      <c r="OQL57" s="159"/>
      <c r="OQM57" s="160"/>
      <c r="OQN57" s="157"/>
      <c r="OQO57" s="158"/>
      <c r="OQP57" s="159"/>
      <c r="OQQ57" s="159"/>
      <c r="OQR57" s="160"/>
      <c r="OQS57" s="157"/>
      <c r="OQT57" s="158"/>
      <c r="OQU57" s="159"/>
      <c r="OQV57" s="159"/>
      <c r="OQW57" s="160"/>
      <c r="OQX57" s="157"/>
      <c r="OQY57" s="158"/>
      <c r="OQZ57" s="159"/>
      <c r="ORA57" s="159"/>
      <c r="ORB57" s="160"/>
      <c r="ORC57" s="157"/>
      <c r="ORD57" s="158"/>
      <c r="ORE57" s="159"/>
      <c r="ORF57" s="159"/>
      <c r="ORG57" s="160"/>
      <c r="ORH57" s="157"/>
      <c r="ORI57" s="158"/>
      <c r="ORJ57" s="159"/>
      <c r="ORK57" s="159"/>
      <c r="ORL57" s="160"/>
      <c r="ORM57" s="157"/>
      <c r="ORN57" s="158"/>
      <c r="ORO57" s="159"/>
      <c r="ORP57" s="159"/>
      <c r="ORQ57" s="160"/>
      <c r="ORR57" s="157"/>
      <c r="ORS57" s="158"/>
      <c r="ORT57" s="159"/>
      <c r="ORU57" s="159"/>
      <c r="ORV57" s="160"/>
      <c r="ORW57" s="157"/>
      <c r="ORX57" s="158"/>
      <c r="ORY57" s="159"/>
      <c r="ORZ57" s="159"/>
      <c r="OSA57" s="160"/>
      <c r="OSB57" s="157"/>
      <c r="OSC57" s="158"/>
      <c r="OSD57" s="159"/>
      <c r="OSE57" s="159"/>
      <c r="OSF57" s="160"/>
      <c r="OSG57" s="157"/>
      <c r="OSH57" s="158"/>
      <c r="OSI57" s="159"/>
      <c r="OSJ57" s="159"/>
      <c r="OSK57" s="160"/>
      <c r="OSL57" s="157"/>
      <c r="OSM57" s="158"/>
      <c r="OSN57" s="159"/>
      <c r="OSO57" s="159"/>
      <c r="OSP57" s="160"/>
      <c r="OSQ57" s="157"/>
      <c r="OSR57" s="158"/>
      <c r="OSS57" s="159"/>
      <c r="OST57" s="159"/>
      <c r="OSU57" s="160"/>
      <c r="OSV57" s="157"/>
      <c r="OSW57" s="158"/>
      <c r="OSX57" s="159"/>
      <c r="OSY57" s="159"/>
      <c r="OSZ57" s="160"/>
      <c r="OTA57" s="157"/>
      <c r="OTB57" s="158"/>
      <c r="OTC57" s="159"/>
      <c r="OTD57" s="159"/>
      <c r="OTE57" s="160"/>
      <c r="OTF57" s="157"/>
      <c r="OTG57" s="158"/>
      <c r="OTH57" s="159"/>
      <c r="OTI57" s="159"/>
      <c r="OTJ57" s="160"/>
      <c r="OTK57" s="157"/>
      <c r="OTL57" s="158"/>
      <c r="OTM57" s="159"/>
      <c r="OTN57" s="159"/>
      <c r="OTO57" s="160"/>
      <c r="OTP57" s="157"/>
      <c r="OTQ57" s="158"/>
      <c r="OTR57" s="159"/>
      <c r="OTS57" s="159"/>
      <c r="OTT57" s="160"/>
      <c r="OTU57" s="157"/>
      <c r="OTV57" s="158"/>
      <c r="OTW57" s="159"/>
      <c r="OTX57" s="159"/>
      <c r="OTY57" s="160"/>
      <c r="OTZ57" s="157"/>
      <c r="OUA57" s="158"/>
      <c r="OUB57" s="159"/>
      <c r="OUC57" s="159"/>
      <c r="OUD57" s="160"/>
      <c r="OUE57" s="157"/>
      <c r="OUF57" s="158"/>
      <c r="OUG57" s="159"/>
      <c r="OUH57" s="159"/>
      <c r="OUI57" s="160"/>
      <c r="OUJ57" s="157"/>
      <c r="OUK57" s="158"/>
      <c r="OUL57" s="159"/>
      <c r="OUM57" s="159"/>
      <c r="OUN57" s="160"/>
      <c r="OUO57" s="157"/>
      <c r="OUP57" s="158"/>
      <c r="OUQ57" s="159"/>
      <c r="OUR57" s="159"/>
      <c r="OUS57" s="160"/>
      <c r="OUT57" s="157"/>
      <c r="OUU57" s="158"/>
      <c r="OUV57" s="159"/>
      <c r="OUW57" s="159"/>
      <c r="OUX57" s="160"/>
      <c r="OUY57" s="157"/>
      <c r="OUZ57" s="158"/>
      <c r="OVA57" s="159"/>
      <c r="OVB57" s="159"/>
      <c r="OVC57" s="160"/>
      <c r="OVD57" s="157"/>
      <c r="OVE57" s="158"/>
      <c r="OVF57" s="159"/>
      <c r="OVG57" s="159"/>
      <c r="OVH57" s="160"/>
      <c r="OVI57" s="157"/>
      <c r="OVJ57" s="158"/>
      <c r="OVK57" s="159"/>
      <c r="OVL57" s="159"/>
      <c r="OVM57" s="160"/>
      <c r="OVN57" s="157"/>
      <c r="OVO57" s="158"/>
      <c r="OVP57" s="159"/>
      <c r="OVQ57" s="159"/>
      <c r="OVR57" s="160"/>
      <c r="OVS57" s="157"/>
      <c r="OVT57" s="158"/>
      <c r="OVU57" s="159"/>
      <c r="OVV57" s="159"/>
      <c r="OVW57" s="160"/>
      <c r="OVX57" s="157"/>
      <c r="OVY57" s="158"/>
      <c r="OVZ57" s="159"/>
      <c r="OWA57" s="159"/>
      <c r="OWB57" s="160"/>
      <c r="OWC57" s="157"/>
      <c r="OWD57" s="158"/>
      <c r="OWE57" s="159"/>
      <c r="OWF57" s="159"/>
      <c r="OWG57" s="160"/>
      <c r="OWH57" s="157"/>
      <c r="OWI57" s="158"/>
      <c r="OWJ57" s="159"/>
      <c r="OWK57" s="159"/>
      <c r="OWL57" s="160"/>
      <c r="OWM57" s="157"/>
      <c r="OWN57" s="158"/>
      <c r="OWO57" s="159"/>
      <c r="OWP57" s="159"/>
      <c r="OWQ57" s="160"/>
      <c r="OWR57" s="157"/>
      <c r="OWS57" s="158"/>
      <c r="OWT57" s="159"/>
      <c r="OWU57" s="159"/>
      <c r="OWV57" s="160"/>
      <c r="OWW57" s="157"/>
      <c r="OWX57" s="158"/>
      <c r="OWY57" s="159"/>
      <c r="OWZ57" s="159"/>
      <c r="OXA57" s="160"/>
      <c r="OXB57" s="157"/>
      <c r="OXC57" s="158"/>
      <c r="OXD57" s="159"/>
      <c r="OXE57" s="159"/>
      <c r="OXF57" s="160"/>
      <c r="OXG57" s="157"/>
      <c r="OXH57" s="158"/>
      <c r="OXI57" s="159"/>
      <c r="OXJ57" s="159"/>
      <c r="OXK57" s="160"/>
      <c r="OXL57" s="157"/>
      <c r="OXM57" s="158"/>
      <c r="OXN57" s="159"/>
      <c r="OXO57" s="159"/>
      <c r="OXP57" s="160"/>
      <c r="OXQ57" s="157"/>
      <c r="OXR57" s="158"/>
      <c r="OXS57" s="159"/>
      <c r="OXT57" s="159"/>
      <c r="OXU57" s="160"/>
      <c r="OXV57" s="157"/>
      <c r="OXW57" s="158"/>
      <c r="OXX57" s="159"/>
      <c r="OXY57" s="159"/>
      <c r="OXZ57" s="160"/>
      <c r="OYA57" s="157"/>
      <c r="OYB57" s="158"/>
      <c r="OYC57" s="159"/>
      <c r="OYD57" s="159"/>
      <c r="OYE57" s="160"/>
      <c r="OYF57" s="157"/>
      <c r="OYG57" s="158"/>
      <c r="OYH57" s="159"/>
      <c r="OYI57" s="159"/>
      <c r="OYJ57" s="160"/>
      <c r="OYK57" s="157"/>
      <c r="OYL57" s="158"/>
      <c r="OYM57" s="159"/>
      <c r="OYN57" s="159"/>
      <c r="OYO57" s="160"/>
      <c r="OYP57" s="157"/>
      <c r="OYQ57" s="158"/>
      <c r="OYR57" s="159"/>
      <c r="OYS57" s="159"/>
      <c r="OYT57" s="160"/>
      <c r="OYU57" s="157"/>
      <c r="OYV57" s="158"/>
      <c r="OYW57" s="159"/>
      <c r="OYX57" s="159"/>
      <c r="OYY57" s="160"/>
      <c r="OYZ57" s="157"/>
      <c r="OZA57" s="158"/>
      <c r="OZB57" s="159"/>
      <c r="OZC57" s="159"/>
      <c r="OZD57" s="160"/>
      <c r="OZE57" s="157"/>
      <c r="OZF57" s="158"/>
      <c r="OZG57" s="159"/>
      <c r="OZH57" s="159"/>
      <c r="OZI57" s="160"/>
      <c r="OZJ57" s="157"/>
      <c r="OZK57" s="158"/>
      <c r="OZL57" s="159"/>
      <c r="OZM57" s="159"/>
      <c r="OZN57" s="160"/>
      <c r="OZO57" s="157"/>
      <c r="OZP57" s="158"/>
      <c r="OZQ57" s="159"/>
      <c r="OZR57" s="159"/>
      <c r="OZS57" s="160"/>
      <c r="OZT57" s="157"/>
      <c r="OZU57" s="158"/>
      <c r="OZV57" s="159"/>
      <c r="OZW57" s="159"/>
      <c r="OZX57" s="160"/>
      <c r="OZY57" s="157"/>
      <c r="OZZ57" s="158"/>
      <c r="PAA57" s="159"/>
      <c r="PAB57" s="159"/>
      <c r="PAC57" s="160"/>
      <c r="PAD57" s="157"/>
      <c r="PAE57" s="158"/>
      <c r="PAF57" s="159"/>
      <c r="PAG57" s="159"/>
      <c r="PAH57" s="160"/>
      <c r="PAI57" s="157"/>
      <c r="PAJ57" s="158"/>
      <c r="PAK57" s="159"/>
      <c r="PAL57" s="159"/>
      <c r="PAM57" s="160"/>
      <c r="PAN57" s="157"/>
      <c r="PAO57" s="158"/>
      <c r="PAP57" s="159"/>
      <c r="PAQ57" s="159"/>
      <c r="PAR57" s="160"/>
      <c r="PAS57" s="157"/>
      <c r="PAT57" s="158"/>
      <c r="PAU57" s="159"/>
      <c r="PAV57" s="159"/>
      <c r="PAW57" s="160"/>
      <c r="PAX57" s="157"/>
      <c r="PAY57" s="158"/>
      <c r="PAZ57" s="159"/>
      <c r="PBA57" s="159"/>
      <c r="PBB57" s="160"/>
      <c r="PBC57" s="157"/>
      <c r="PBD57" s="158"/>
      <c r="PBE57" s="159"/>
      <c r="PBF57" s="159"/>
      <c r="PBG57" s="160"/>
      <c r="PBH57" s="157"/>
      <c r="PBI57" s="158"/>
      <c r="PBJ57" s="159"/>
      <c r="PBK57" s="159"/>
      <c r="PBL57" s="160"/>
      <c r="PBM57" s="157"/>
      <c r="PBN57" s="158"/>
      <c r="PBO57" s="159"/>
      <c r="PBP57" s="159"/>
      <c r="PBQ57" s="160"/>
      <c r="PBR57" s="157"/>
      <c r="PBS57" s="158"/>
      <c r="PBT57" s="159"/>
      <c r="PBU57" s="159"/>
      <c r="PBV57" s="160"/>
      <c r="PBW57" s="157"/>
      <c r="PBX57" s="158"/>
      <c r="PBY57" s="159"/>
      <c r="PBZ57" s="159"/>
      <c r="PCA57" s="160"/>
      <c r="PCB57" s="157"/>
      <c r="PCC57" s="158"/>
      <c r="PCD57" s="159"/>
      <c r="PCE57" s="159"/>
      <c r="PCF57" s="160"/>
      <c r="PCG57" s="157"/>
      <c r="PCH57" s="158"/>
      <c r="PCI57" s="159"/>
      <c r="PCJ57" s="159"/>
      <c r="PCK57" s="160"/>
      <c r="PCL57" s="157"/>
      <c r="PCM57" s="158"/>
      <c r="PCN57" s="159"/>
      <c r="PCO57" s="159"/>
      <c r="PCP57" s="160"/>
      <c r="PCQ57" s="157"/>
      <c r="PCR57" s="158"/>
      <c r="PCS57" s="159"/>
      <c r="PCT57" s="159"/>
      <c r="PCU57" s="160"/>
      <c r="PCV57" s="157"/>
      <c r="PCW57" s="158"/>
      <c r="PCX57" s="159"/>
      <c r="PCY57" s="159"/>
      <c r="PCZ57" s="160"/>
      <c r="PDA57" s="157"/>
      <c r="PDB57" s="158"/>
      <c r="PDC57" s="159"/>
      <c r="PDD57" s="159"/>
      <c r="PDE57" s="160"/>
      <c r="PDF57" s="157"/>
      <c r="PDG57" s="158"/>
      <c r="PDH57" s="159"/>
      <c r="PDI57" s="159"/>
      <c r="PDJ57" s="160"/>
      <c r="PDK57" s="157"/>
      <c r="PDL57" s="158"/>
      <c r="PDM57" s="159"/>
      <c r="PDN57" s="159"/>
      <c r="PDO57" s="160"/>
      <c r="PDP57" s="157"/>
      <c r="PDQ57" s="158"/>
      <c r="PDR57" s="159"/>
      <c r="PDS57" s="159"/>
      <c r="PDT57" s="160"/>
      <c r="PDU57" s="157"/>
      <c r="PDV57" s="158"/>
      <c r="PDW57" s="159"/>
      <c r="PDX57" s="159"/>
      <c r="PDY57" s="160"/>
      <c r="PDZ57" s="157"/>
      <c r="PEA57" s="158"/>
      <c r="PEB57" s="159"/>
      <c r="PEC57" s="159"/>
      <c r="PED57" s="160"/>
      <c r="PEE57" s="157"/>
      <c r="PEF57" s="158"/>
      <c r="PEG57" s="159"/>
      <c r="PEH57" s="159"/>
      <c r="PEI57" s="160"/>
      <c r="PEJ57" s="157"/>
      <c r="PEK57" s="158"/>
      <c r="PEL57" s="159"/>
      <c r="PEM57" s="159"/>
      <c r="PEN57" s="160"/>
      <c r="PEO57" s="157"/>
      <c r="PEP57" s="158"/>
      <c r="PEQ57" s="159"/>
      <c r="PER57" s="159"/>
      <c r="PES57" s="160"/>
      <c r="PET57" s="157"/>
      <c r="PEU57" s="158"/>
      <c r="PEV57" s="159"/>
      <c r="PEW57" s="159"/>
      <c r="PEX57" s="160"/>
      <c r="PEY57" s="157"/>
      <c r="PEZ57" s="158"/>
      <c r="PFA57" s="159"/>
      <c r="PFB57" s="159"/>
      <c r="PFC57" s="160"/>
      <c r="PFD57" s="157"/>
      <c r="PFE57" s="158"/>
      <c r="PFF57" s="159"/>
      <c r="PFG57" s="159"/>
      <c r="PFH57" s="160"/>
      <c r="PFI57" s="157"/>
      <c r="PFJ57" s="158"/>
      <c r="PFK57" s="159"/>
      <c r="PFL57" s="159"/>
      <c r="PFM57" s="160"/>
      <c r="PFN57" s="157"/>
      <c r="PFO57" s="158"/>
      <c r="PFP57" s="159"/>
      <c r="PFQ57" s="159"/>
      <c r="PFR57" s="160"/>
      <c r="PFS57" s="157"/>
      <c r="PFT57" s="158"/>
      <c r="PFU57" s="159"/>
      <c r="PFV57" s="159"/>
      <c r="PFW57" s="160"/>
      <c r="PFX57" s="157"/>
      <c r="PFY57" s="158"/>
      <c r="PFZ57" s="159"/>
      <c r="PGA57" s="159"/>
      <c r="PGB57" s="160"/>
      <c r="PGC57" s="157"/>
      <c r="PGD57" s="158"/>
      <c r="PGE57" s="159"/>
      <c r="PGF57" s="159"/>
      <c r="PGG57" s="160"/>
      <c r="PGH57" s="157"/>
      <c r="PGI57" s="158"/>
      <c r="PGJ57" s="159"/>
      <c r="PGK57" s="159"/>
      <c r="PGL57" s="160"/>
      <c r="PGM57" s="157"/>
      <c r="PGN57" s="158"/>
      <c r="PGO57" s="159"/>
      <c r="PGP57" s="159"/>
      <c r="PGQ57" s="160"/>
      <c r="PGR57" s="157"/>
      <c r="PGS57" s="158"/>
      <c r="PGT57" s="159"/>
      <c r="PGU57" s="159"/>
      <c r="PGV57" s="160"/>
      <c r="PGW57" s="157"/>
      <c r="PGX57" s="158"/>
      <c r="PGY57" s="159"/>
      <c r="PGZ57" s="159"/>
      <c r="PHA57" s="160"/>
      <c r="PHB57" s="157"/>
      <c r="PHC57" s="158"/>
      <c r="PHD57" s="159"/>
      <c r="PHE57" s="159"/>
      <c r="PHF57" s="160"/>
      <c r="PHG57" s="157"/>
      <c r="PHH57" s="158"/>
      <c r="PHI57" s="159"/>
      <c r="PHJ57" s="159"/>
      <c r="PHK57" s="160"/>
      <c r="PHL57" s="157"/>
      <c r="PHM57" s="158"/>
      <c r="PHN57" s="159"/>
      <c r="PHO57" s="159"/>
      <c r="PHP57" s="160"/>
      <c r="PHQ57" s="157"/>
      <c r="PHR57" s="158"/>
      <c r="PHS57" s="159"/>
      <c r="PHT57" s="159"/>
      <c r="PHU57" s="160"/>
      <c r="PHV57" s="157"/>
      <c r="PHW57" s="158"/>
      <c r="PHX57" s="159"/>
      <c r="PHY57" s="159"/>
      <c r="PHZ57" s="160"/>
      <c r="PIA57" s="157"/>
      <c r="PIB57" s="158"/>
      <c r="PIC57" s="159"/>
      <c r="PID57" s="159"/>
      <c r="PIE57" s="160"/>
      <c r="PIF57" s="157"/>
      <c r="PIG57" s="158"/>
      <c r="PIH57" s="159"/>
      <c r="PII57" s="159"/>
      <c r="PIJ57" s="160"/>
      <c r="PIK57" s="157"/>
      <c r="PIL57" s="158"/>
      <c r="PIM57" s="159"/>
      <c r="PIN57" s="159"/>
      <c r="PIO57" s="160"/>
      <c r="PIP57" s="157"/>
      <c r="PIQ57" s="158"/>
      <c r="PIR57" s="159"/>
      <c r="PIS57" s="159"/>
      <c r="PIT57" s="160"/>
      <c r="PIU57" s="157"/>
      <c r="PIV57" s="158"/>
      <c r="PIW57" s="159"/>
      <c r="PIX57" s="159"/>
      <c r="PIY57" s="160"/>
      <c r="PIZ57" s="157"/>
      <c r="PJA57" s="158"/>
      <c r="PJB57" s="159"/>
      <c r="PJC57" s="159"/>
      <c r="PJD57" s="160"/>
      <c r="PJE57" s="157"/>
      <c r="PJF57" s="158"/>
      <c r="PJG57" s="159"/>
      <c r="PJH57" s="159"/>
      <c r="PJI57" s="160"/>
      <c r="PJJ57" s="157"/>
      <c r="PJK57" s="158"/>
      <c r="PJL57" s="159"/>
      <c r="PJM57" s="159"/>
      <c r="PJN57" s="160"/>
      <c r="PJO57" s="157"/>
      <c r="PJP57" s="158"/>
      <c r="PJQ57" s="159"/>
      <c r="PJR57" s="159"/>
      <c r="PJS57" s="160"/>
      <c r="PJT57" s="157"/>
      <c r="PJU57" s="158"/>
      <c r="PJV57" s="159"/>
      <c r="PJW57" s="159"/>
      <c r="PJX57" s="160"/>
      <c r="PJY57" s="157"/>
      <c r="PJZ57" s="158"/>
      <c r="PKA57" s="159"/>
      <c r="PKB57" s="159"/>
      <c r="PKC57" s="160"/>
      <c r="PKD57" s="157"/>
      <c r="PKE57" s="158"/>
      <c r="PKF57" s="159"/>
      <c r="PKG57" s="159"/>
      <c r="PKH57" s="160"/>
      <c r="PKI57" s="157"/>
      <c r="PKJ57" s="158"/>
      <c r="PKK57" s="159"/>
      <c r="PKL57" s="159"/>
      <c r="PKM57" s="160"/>
      <c r="PKN57" s="157"/>
      <c r="PKO57" s="158"/>
      <c r="PKP57" s="159"/>
      <c r="PKQ57" s="159"/>
      <c r="PKR57" s="160"/>
      <c r="PKS57" s="157"/>
      <c r="PKT57" s="158"/>
      <c r="PKU57" s="159"/>
      <c r="PKV57" s="159"/>
      <c r="PKW57" s="160"/>
      <c r="PKX57" s="157"/>
      <c r="PKY57" s="158"/>
      <c r="PKZ57" s="159"/>
      <c r="PLA57" s="159"/>
      <c r="PLB57" s="160"/>
      <c r="PLC57" s="157"/>
      <c r="PLD57" s="158"/>
      <c r="PLE57" s="159"/>
      <c r="PLF57" s="159"/>
      <c r="PLG57" s="160"/>
      <c r="PLH57" s="157"/>
      <c r="PLI57" s="158"/>
      <c r="PLJ57" s="159"/>
      <c r="PLK57" s="159"/>
      <c r="PLL57" s="160"/>
      <c r="PLM57" s="157"/>
      <c r="PLN57" s="158"/>
      <c r="PLO57" s="159"/>
      <c r="PLP57" s="159"/>
      <c r="PLQ57" s="160"/>
      <c r="PLR57" s="157"/>
      <c r="PLS57" s="158"/>
      <c r="PLT57" s="159"/>
      <c r="PLU57" s="159"/>
      <c r="PLV57" s="160"/>
      <c r="PLW57" s="157"/>
      <c r="PLX57" s="158"/>
      <c r="PLY57" s="159"/>
      <c r="PLZ57" s="159"/>
      <c r="PMA57" s="160"/>
      <c r="PMB57" s="157"/>
      <c r="PMC57" s="158"/>
      <c r="PMD57" s="159"/>
      <c r="PME57" s="159"/>
      <c r="PMF57" s="160"/>
      <c r="PMG57" s="157"/>
      <c r="PMH57" s="158"/>
      <c r="PMI57" s="159"/>
      <c r="PMJ57" s="159"/>
      <c r="PMK57" s="160"/>
      <c r="PML57" s="157"/>
      <c r="PMM57" s="158"/>
      <c r="PMN57" s="159"/>
      <c r="PMO57" s="159"/>
      <c r="PMP57" s="160"/>
      <c r="PMQ57" s="157"/>
      <c r="PMR57" s="158"/>
      <c r="PMS57" s="159"/>
      <c r="PMT57" s="159"/>
      <c r="PMU57" s="160"/>
      <c r="PMV57" s="157"/>
      <c r="PMW57" s="158"/>
      <c r="PMX57" s="159"/>
      <c r="PMY57" s="159"/>
      <c r="PMZ57" s="160"/>
      <c r="PNA57" s="157"/>
      <c r="PNB57" s="158"/>
      <c r="PNC57" s="159"/>
      <c r="PND57" s="159"/>
      <c r="PNE57" s="160"/>
      <c r="PNF57" s="157"/>
      <c r="PNG57" s="158"/>
      <c r="PNH57" s="159"/>
      <c r="PNI57" s="159"/>
      <c r="PNJ57" s="160"/>
      <c r="PNK57" s="157"/>
      <c r="PNL57" s="158"/>
      <c r="PNM57" s="159"/>
      <c r="PNN57" s="159"/>
      <c r="PNO57" s="160"/>
      <c r="PNP57" s="157"/>
      <c r="PNQ57" s="158"/>
      <c r="PNR57" s="159"/>
      <c r="PNS57" s="159"/>
      <c r="PNT57" s="160"/>
      <c r="PNU57" s="157"/>
      <c r="PNV57" s="158"/>
      <c r="PNW57" s="159"/>
      <c r="PNX57" s="159"/>
      <c r="PNY57" s="160"/>
      <c r="PNZ57" s="157"/>
      <c r="POA57" s="158"/>
      <c r="POB57" s="159"/>
      <c r="POC57" s="159"/>
      <c r="POD57" s="160"/>
      <c r="POE57" s="157"/>
      <c r="POF57" s="158"/>
      <c r="POG57" s="159"/>
      <c r="POH57" s="159"/>
      <c r="POI57" s="160"/>
      <c r="POJ57" s="157"/>
      <c r="POK57" s="158"/>
      <c r="POL57" s="159"/>
      <c r="POM57" s="159"/>
      <c r="PON57" s="160"/>
      <c r="POO57" s="157"/>
      <c r="POP57" s="158"/>
      <c r="POQ57" s="159"/>
      <c r="POR57" s="159"/>
      <c r="POS57" s="160"/>
      <c r="POT57" s="157"/>
      <c r="POU57" s="158"/>
      <c r="POV57" s="159"/>
      <c r="POW57" s="159"/>
      <c r="POX57" s="160"/>
      <c r="POY57" s="157"/>
      <c r="POZ57" s="158"/>
      <c r="PPA57" s="159"/>
      <c r="PPB57" s="159"/>
      <c r="PPC57" s="160"/>
      <c r="PPD57" s="157"/>
      <c r="PPE57" s="158"/>
      <c r="PPF57" s="159"/>
      <c r="PPG57" s="159"/>
      <c r="PPH57" s="160"/>
      <c r="PPI57" s="157"/>
      <c r="PPJ57" s="158"/>
      <c r="PPK57" s="159"/>
      <c r="PPL57" s="159"/>
      <c r="PPM57" s="160"/>
      <c r="PPN57" s="157"/>
      <c r="PPO57" s="158"/>
      <c r="PPP57" s="159"/>
      <c r="PPQ57" s="159"/>
      <c r="PPR57" s="160"/>
      <c r="PPS57" s="157"/>
      <c r="PPT57" s="158"/>
      <c r="PPU57" s="159"/>
      <c r="PPV57" s="159"/>
      <c r="PPW57" s="160"/>
      <c r="PPX57" s="157"/>
      <c r="PPY57" s="158"/>
      <c r="PPZ57" s="159"/>
      <c r="PQA57" s="159"/>
      <c r="PQB57" s="160"/>
      <c r="PQC57" s="157"/>
      <c r="PQD57" s="158"/>
      <c r="PQE57" s="159"/>
      <c r="PQF57" s="159"/>
      <c r="PQG57" s="160"/>
      <c r="PQH57" s="157"/>
      <c r="PQI57" s="158"/>
      <c r="PQJ57" s="159"/>
      <c r="PQK57" s="159"/>
      <c r="PQL57" s="160"/>
      <c r="PQM57" s="157"/>
      <c r="PQN57" s="158"/>
      <c r="PQO57" s="159"/>
      <c r="PQP57" s="159"/>
      <c r="PQQ57" s="160"/>
      <c r="PQR57" s="157"/>
      <c r="PQS57" s="158"/>
      <c r="PQT57" s="159"/>
      <c r="PQU57" s="159"/>
      <c r="PQV57" s="160"/>
      <c r="PQW57" s="157"/>
      <c r="PQX57" s="158"/>
      <c r="PQY57" s="159"/>
      <c r="PQZ57" s="159"/>
      <c r="PRA57" s="160"/>
      <c r="PRB57" s="157"/>
      <c r="PRC57" s="158"/>
      <c r="PRD57" s="159"/>
      <c r="PRE57" s="159"/>
      <c r="PRF57" s="160"/>
      <c r="PRG57" s="157"/>
      <c r="PRH57" s="158"/>
      <c r="PRI57" s="159"/>
      <c r="PRJ57" s="159"/>
      <c r="PRK57" s="160"/>
      <c r="PRL57" s="157"/>
      <c r="PRM57" s="158"/>
      <c r="PRN57" s="159"/>
      <c r="PRO57" s="159"/>
      <c r="PRP57" s="160"/>
      <c r="PRQ57" s="157"/>
      <c r="PRR57" s="158"/>
      <c r="PRS57" s="159"/>
      <c r="PRT57" s="159"/>
      <c r="PRU57" s="160"/>
      <c r="PRV57" s="157"/>
      <c r="PRW57" s="158"/>
      <c r="PRX57" s="159"/>
      <c r="PRY57" s="159"/>
      <c r="PRZ57" s="160"/>
      <c r="PSA57" s="157"/>
      <c r="PSB57" s="158"/>
      <c r="PSC57" s="159"/>
      <c r="PSD57" s="159"/>
      <c r="PSE57" s="160"/>
      <c r="PSF57" s="157"/>
      <c r="PSG57" s="158"/>
      <c r="PSH57" s="159"/>
      <c r="PSI57" s="159"/>
      <c r="PSJ57" s="160"/>
      <c r="PSK57" s="157"/>
      <c r="PSL57" s="158"/>
      <c r="PSM57" s="159"/>
      <c r="PSN57" s="159"/>
      <c r="PSO57" s="160"/>
      <c r="PSP57" s="157"/>
      <c r="PSQ57" s="158"/>
      <c r="PSR57" s="159"/>
      <c r="PSS57" s="159"/>
      <c r="PST57" s="160"/>
      <c r="PSU57" s="157"/>
      <c r="PSV57" s="158"/>
      <c r="PSW57" s="159"/>
      <c r="PSX57" s="159"/>
      <c r="PSY57" s="160"/>
      <c r="PSZ57" s="157"/>
      <c r="PTA57" s="158"/>
      <c r="PTB57" s="159"/>
      <c r="PTC57" s="159"/>
      <c r="PTD57" s="160"/>
      <c r="PTE57" s="157"/>
      <c r="PTF57" s="158"/>
      <c r="PTG57" s="159"/>
      <c r="PTH57" s="159"/>
      <c r="PTI57" s="160"/>
      <c r="PTJ57" s="157"/>
      <c r="PTK57" s="158"/>
      <c r="PTL57" s="159"/>
      <c r="PTM57" s="159"/>
      <c r="PTN57" s="160"/>
      <c r="PTO57" s="157"/>
      <c r="PTP57" s="158"/>
      <c r="PTQ57" s="159"/>
      <c r="PTR57" s="159"/>
      <c r="PTS57" s="160"/>
      <c r="PTT57" s="157"/>
      <c r="PTU57" s="158"/>
      <c r="PTV57" s="159"/>
      <c r="PTW57" s="159"/>
      <c r="PTX57" s="160"/>
      <c r="PTY57" s="157"/>
      <c r="PTZ57" s="158"/>
      <c r="PUA57" s="159"/>
      <c r="PUB57" s="159"/>
      <c r="PUC57" s="160"/>
      <c r="PUD57" s="157"/>
      <c r="PUE57" s="158"/>
      <c r="PUF57" s="159"/>
      <c r="PUG57" s="159"/>
      <c r="PUH57" s="160"/>
      <c r="PUI57" s="157"/>
      <c r="PUJ57" s="158"/>
      <c r="PUK57" s="159"/>
      <c r="PUL57" s="159"/>
      <c r="PUM57" s="160"/>
      <c r="PUN57" s="157"/>
      <c r="PUO57" s="158"/>
      <c r="PUP57" s="159"/>
      <c r="PUQ57" s="159"/>
      <c r="PUR57" s="160"/>
      <c r="PUS57" s="157"/>
      <c r="PUT57" s="158"/>
      <c r="PUU57" s="159"/>
      <c r="PUV57" s="159"/>
      <c r="PUW57" s="160"/>
      <c r="PUX57" s="157"/>
      <c r="PUY57" s="158"/>
      <c r="PUZ57" s="159"/>
      <c r="PVA57" s="159"/>
      <c r="PVB57" s="160"/>
      <c r="PVC57" s="157"/>
      <c r="PVD57" s="158"/>
      <c r="PVE57" s="159"/>
      <c r="PVF57" s="159"/>
      <c r="PVG57" s="160"/>
      <c r="PVH57" s="157"/>
      <c r="PVI57" s="158"/>
      <c r="PVJ57" s="159"/>
      <c r="PVK57" s="159"/>
      <c r="PVL57" s="160"/>
      <c r="PVM57" s="157"/>
      <c r="PVN57" s="158"/>
      <c r="PVO57" s="159"/>
      <c r="PVP57" s="159"/>
      <c r="PVQ57" s="160"/>
      <c r="PVR57" s="157"/>
      <c r="PVS57" s="158"/>
      <c r="PVT57" s="159"/>
      <c r="PVU57" s="159"/>
      <c r="PVV57" s="160"/>
      <c r="PVW57" s="157"/>
      <c r="PVX57" s="158"/>
      <c r="PVY57" s="159"/>
      <c r="PVZ57" s="159"/>
      <c r="PWA57" s="160"/>
      <c r="PWB57" s="157"/>
      <c r="PWC57" s="158"/>
      <c r="PWD57" s="159"/>
      <c r="PWE57" s="159"/>
      <c r="PWF57" s="160"/>
      <c r="PWG57" s="157"/>
      <c r="PWH57" s="158"/>
      <c r="PWI57" s="159"/>
      <c r="PWJ57" s="159"/>
      <c r="PWK57" s="160"/>
      <c r="PWL57" s="157"/>
      <c r="PWM57" s="158"/>
      <c r="PWN57" s="159"/>
      <c r="PWO57" s="159"/>
      <c r="PWP57" s="160"/>
      <c r="PWQ57" s="157"/>
      <c r="PWR57" s="158"/>
      <c r="PWS57" s="159"/>
      <c r="PWT57" s="159"/>
      <c r="PWU57" s="160"/>
      <c r="PWV57" s="157"/>
      <c r="PWW57" s="158"/>
      <c r="PWX57" s="159"/>
      <c r="PWY57" s="159"/>
      <c r="PWZ57" s="160"/>
      <c r="PXA57" s="157"/>
      <c r="PXB57" s="158"/>
      <c r="PXC57" s="159"/>
      <c r="PXD57" s="159"/>
      <c r="PXE57" s="160"/>
      <c r="PXF57" s="157"/>
      <c r="PXG57" s="158"/>
      <c r="PXH57" s="159"/>
      <c r="PXI57" s="159"/>
      <c r="PXJ57" s="160"/>
      <c r="PXK57" s="157"/>
      <c r="PXL57" s="158"/>
      <c r="PXM57" s="159"/>
      <c r="PXN57" s="159"/>
      <c r="PXO57" s="160"/>
      <c r="PXP57" s="157"/>
      <c r="PXQ57" s="158"/>
      <c r="PXR57" s="159"/>
      <c r="PXS57" s="159"/>
      <c r="PXT57" s="160"/>
      <c r="PXU57" s="157"/>
      <c r="PXV57" s="158"/>
      <c r="PXW57" s="159"/>
      <c r="PXX57" s="159"/>
      <c r="PXY57" s="160"/>
      <c r="PXZ57" s="157"/>
      <c r="PYA57" s="158"/>
      <c r="PYB57" s="159"/>
      <c r="PYC57" s="159"/>
      <c r="PYD57" s="160"/>
      <c r="PYE57" s="157"/>
      <c r="PYF57" s="158"/>
      <c r="PYG57" s="159"/>
      <c r="PYH57" s="159"/>
      <c r="PYI57" s="160"/>
      <c r="PYJ57" s="157"/>
      <c r="PYK57" s="158"/>
      <c r="PYL57" s="159"/>
      <c r="PYM57" s="159"/>
      <c r="PYN57" s="160"/>
      <c r="PYO57" s="157"/>
      <c r="PYP57" s="158"/>
      <c r="PYQ57" s="159"/>
      <c r="PYR57" s="159"/>
      <c r="PYS57" s="160"/>
      <c r="PYT57" s="157"/>
      <c r="PYU57" s="158"/>
      <c r="PYV57" s="159"/>
      <c r="PYW57" s="159"/>
      <c r="PYX57" s="160"/>
      <c r="PYY57" s="157"/>
      <c r="PYZ57" s="158"/>
      <c r="PZA57" s="159"/>
      <c r="PZB57" s="159"/>
      <c r="PZC57" s="160"/>
      <c r="PZD57" s="157"/>
      <c r="PZE57" s="158"/>
      <c r="PZF57" s="159"/>
      <c r="PZG57" s="159"/>
      <c r="PZH57" s="160"/>
      <c r="PZI57" s="157"/>
      <c r="PZJ57" s="158"/>
      <c r="PZK57" s="159"/>
      <c r="PZL57" s="159"/>
      <c r="PZM57" s="160"/>
      <c r="PZN57" s="157"/>
      <c r="PZO57" s="158"/>
      <c r="PZP57" s="159"/>
      <c r="PZQ57" s="159"/>
      <c r="PZR57" s="160"/>
      <c r="PZS57" s="157"/>
      <c r="PZT57" s="158"/>
      <c r="PZU57" s="159"/>
      <c r="PZV57" s="159"/>
      <c r="PZW57" s="160"/>
      <c r="PZX57" s="157"/>
      <c r="PZY57" s="158"/>
      <c r="PZZ57" s="159"/>
      <c r="QAA57" s="159"/>
      <c r="QAB57" s="160"/>
      <c r="QAC57" s="157"/>
      <c r="QAD57" s="158"/>
      <c r="QAE57" s="159"/>
      <c r="QAF57" s="159"/>
      <c r="QAG57" s="160"/>
      <c r="QAH57" s="157"/>
      <c r="QAI57" s="158"/>
      <c r="QAJ57" s="159"/>
      <c r="QAK57" s="159"/>
      <c r="QAL57" s="160"/>
      <c r="QAM57" s="157"/>
      <c r="QAN57" s="158"/>
      <c r="QAO57" s="159"/>
      <c r="QAP57" s="159"/>
      <c r="QAQ57" s="160"/>
      <c r="QAR57" s="157"/>
      <c r="QAS57" s="158"/>
      <c r="QAT57" s="159"/>
      <c r="QAU57" s="159"/>
      <c r="QAV57" s="160"/>
      <c r="QAW57" s="157"/>
      <c r="QAX57" s="158"/>
      <c r="QAY57" s="159"/>
      <c r="QAZ57" s="159"/>
      <c r="QBA57" s="160"/>
      <c r="QBB57" s="157"/>
      <c r="QBC57" s="158"/>
      <c r="QBD57" s="159"/>
      <c r="QBE57" s="159"/>
      <c r="QBF57" s="160"/>
      <c r="QBG57" s="157"/>
      <c r="QBH57" s="158"/>
      <c r="QBI57" s="159"/>
      <c r="QBJ57" s="159"/>
      <c r="QBK57" s="160"/>
      <c r="QBL57" s="157"/>
      <c r="QBM57" s="158"/>
      <c r="QBN57" s="159"/>
      <c r="QBO57" s="159"/>
      <c r="QBP57" s="160"/>
      <c r="QBQ57" s="157"/>
      <c r="QBR57" s="158"/>
      <c r="QBS57" s="159"/>
      <c r="QBT57" s="159"/>
      <c r="QBU57" s="160"/>
      <c r="QBV57" s="157"/>
      <c r="QBW57" s="158"/>
      <c r="QBX57" s="159"/>
      <c r="QBY57" s="159"/>
      <c r="QBZ57" s="160"/>
      <c r="QCA57" s="157"/>
      <c r="QCB57" s="158"/>
      <c r="QCC57" s="159"/>
      <c r="QCD57" s="159"/>
      <c r="QCE57" s="160"/>
      <c r="QCF57" s="157"/>
      <c r="QCG57" s="158"/>
      <c r="QCH57" s="159"/>
      <c r="QCI57" s="159"/>
      <c r="QCJ57" s="160"/>
      <c r="QCK57" s="157"/>
      <c r="QCL57" s="158"/>
      <c r="QCM57" s="159"/>
      <c r="QCN57" s="159"/>
      <c r="QCO57" s="160"/>
      <c r="QCP57" s="157"/>
      <c r="QCQ57" s="158"/>
      <c r="QCR57" s="159"/>
      <c r="QCS57" s="159"/>
      <c r="QCT57" s="160"/>
      <c r="QCU57" s="157"/>
      <c r="QCV57" s="158"/>
      <c r="QCW57" s="159"/>
      <c r="QCX57" s="159"/>
      <c r="QCY57" s="160"/>
      <c r="QCZ57" s="157"/>
      <c r="QDA57" s="158"/>
      <c r="QDB57" s="159"/>
      <c r="QDC57" s="159"/>
      <c r="QDD57" s="160"/>
      <c r="QDE57" s="157"/>
      <c r="QDF57" s="158"/>
      <c r="QDG57" s="159"/>
      <c r="QDH57" s="159"/>
      <c r="QDI57" s="160"/>
      <c r="QDJ57" s="157"/>
      <c r="QDK57" s="158"/>
      <c r="QDL57" s="159"/>
      <c r="QDM57" s="159"/>
      <c r="QDN57" s="160"/>
      <c r="QDO57" s="157"/>
      <c r="QDP57" s="158"/>
      <c r="QDQ57" s="159"/>
      <c r="QDR57" s="159"/>
      <c r="QDS57" s="160"/>
      <c r="QDT57" s="157"/>
      <c r="QDU57" s="158"/>
      <c r="QDV57" s="159"/>
      <c r="QDW57" s="159"/>
      <c r="QDX57" s="160"/>
      <c r="QDY57" s="157"/>
      <c r="QDZ57" s="158"/>
      <c r="QEA57" s="159"/>
      <c r="QEB57" s="159"/>
      <c r="QEC57" s="160"/>
      <c r="QED57" s="157"/>
      <c r="QEE57" s="158"/>
      <c r="QEF57" s="159"/>
      <c r="QEG57" s="159"/>
      <c r="QEH57" s="160"/>
      <c r="QEI57" s="157"/>
      <c r="QEJ57" s="158"/>
      <c r="QEK57" s="159"/>
      <c r="QEL57" s="159"/>
      <c r="QEM57" s="160"/>
      <c r="QEN57" s="157"/>
      <c r="QEO57" s="158"/>
      <c r="QEP57" s="159"/>
      <c r="QEQ57" s="159"/>
      <c r="QER57" s="160"/>
      <c r="QES57" s="157"/>
      <c r="QET57" s="158"/>
      <c r="QEU57" s="159"/>
      <c r="QEV57" s="159"/>
      <c r="QEW57" s="160"/>
      <c r="QEX57" s="157"/>
      <c r="QEY57" s="158"/>
      <c r="QEZ57" s="159"/>
      <c r="QFA57" s="159"/>
      <c r="QFB57" s="160"/>
      <c r="QFC57" s="157"/>
      <c r="QFD57" s="158"/>
      <c r="QFE57" s="159"/>
      <c r="QFF57" s="159"/>
      <c r="QFG57" s="160"/>
      <c r="QFH57" s="157"/>
      <c r="QFI57" s="158"/>
      <c r="QFJ57" s="159"/>
      <c r="QFK57" s="159"/>
      <c r="QFL57" s="160"/>
      <c r="QFM57" s="157"/>
      <c r="QFN57" s="158"/>
      <c r="QFO57" s="159"/>
      <c r="QFP57" s="159"/>
      <c r="QFQ57" s="160"/>
      <c r="QFR57" s="157"/>
      <c r="QFS57" s="158"/>
      <c r="QFT57" s="159"/>
      <c r="QFU57" s="159"/>
      <c r="QFV57" s="160"/>
      <c r="QFW57" s="157"/>
      <c r="QFX57" s="158"/>
      <c r="QFY57" s="159"/>
      <c r="QFZ57" s="159"/>
      <c r="QGA57" s="160"/>
      <c r="QGB57" s="157"/>
      <c r="QGC57" s="158"/>
      <c r="QGD57" s="159"/>
      <c r="QGE57" s="159"/>
      <c r="QGF57" s="160"/>
      <c r="QGG57" s="157"/>
      <c r="QGH57" s="158"/>
      <c r="QGI57" s="159"/>
      <c r="QGJ57" s="159"/>
      <c r="QGK57" s="160"/>
      <c r="QGL57" s="157"/>
      <c r="QGM57" s="158"/>
      <c r="QGN57" s="159"/>
      <c r="QGO57" s="159"/>
      <c r="QGP57" s="160"/>
      <c r="QGQ57" s="157"/>
      <c r="QGR57" s="158"/>
      <c r="QGS57" s="159"/>
      <c r="QGT57" s="159"/>
      <c r="QGU57" s="160"/>
      <c r="QGV57" s="157"/>
      <c r="QGW57" s="158"/>
      <c r="QGX57" s="159"/>
      <c r="QGY57" s="159"/>
      <c r="QGZ57" s="160"/>
      <c r="QHA57" s="157"/>
      <c r="QHB57" s="158"/>
      <c r="QHC57" s="159"/>
      <c r="QHD57" s="159"/>
      <c r="QHE57" s="160"/>
      <c r="QHF57" s="157"/>
      <c r="QHG57" s="158"/>
      <c r="QHH57" s="159"/>
      <c r="QHI57" s="159"/>
      <c r="QHJ57" s="160"/>
      <c r="QHK57" s="157"/>
      <c r="QHL57" s="158"/>
      <c r="QHM57" s="159"/>
      <c r="QHN57" s="159"/>
      <c r="QHO57" s="160"/>
      <c r="QHP57" s="157"/>
      <c r="QHQ57" s="158"/>
      <c r="QHR57" s="159"/>
      <c r="QHS57" s="159"/>
      <c r="QHT57" s="160"/>
      <c r="QHU57" s="157"/>
      <c r="QHV57" s="158"/>
      <c r="QHW57" s="159"/>
      <c r="QHX57" s="159"/>
      <c r="QHY57" s="160"/>
      <c r="QHZ57" s="157"/>
      <c r="QIA57" s="158"/>
      <c r="QIB57" s="159"/>
      <c r="QIC57" s="159"/>
      <c r="QID57" s="160"/>
      <c r="QIE57" s="157"/>
      <c r="QIF57" s="158"/>
      <c r="QIG57" s="159"/>
      <c r="QIH57" s="159"/>
      <c r="QII57" s="160"/>
      <c r="QIJ57" s="157"/>
      <c r="QIK57" s="158"/>
      <c r="QIL57" s="159"/>
      <c r="QIM57" s="159"/>
      <c r="QIN57" s="160"/>
      <c r="QIO57" s="157"/>
      <c r="QIP57" s="158"/>
      <c r="QIQ57" s="159"/>
      <c r="QIR57" s="159"/>
      <c r="QIS57" s="160"/>
      <c r="QIT57" s="157"/>
      <c r="QIU57" s="158"/>
      <c r="QIV57" s="159"/>
      <c r="QIW57" s="159"/>
      <c r="QIX57" s="160"/>
      <c r="QIY57" s="157"/>
      <c r="QIZ57" s="158"/>
      <c r="QJA57" s="159"/>
      <c r="QJB57" s="159"/>
      <c r="QJC57" s="160"/>
      <c r="QJD57" s="157"/>
      <c r="QJE57" s="158"/>
      <c r="QJF57" s="159"/>
      <c r="QJG57" s="159"/>
      <c r="QJH57" s="160"/>
      <c r="QJI57" s="157"/>
      <c r="QJJ57" s="158"/>
      <c r="QJK57" s="159"/>
      <c r="QJL57" s="159"/>
      <c r="QJM57" s="160"/>
      <c r="QJN57" s="157"/>
      <c r="QJO57" s="158"/>
      <c r="QJP57" s="159"/>
      <c r="QJQ57" s="159"/>
      <c r="QJR57" s="160"/>
      <c r="QJS57" s="157"/>
      <c r="QJT57" s="158"/>
      <c r="QJU57" s="159"/>
      <c r="QJV57" s="159"/>
      <c r="QJW57" s="160"/>
      <c r="QJX57" s="157"/>
      <c r="QJY57" s="158"/>
      <c r="QJZ57" s="159"/>
      <c r="QKA57" s="159"/>
      <c r="QKB57" s="160"/>
      <c r="QKC57" s="157"/>
      <c r="QKD57" s="158"/>
      <c r="QKE57" s="159"/>
      <c r="QKF57" s="159"/>
      <c r="QKG57" s="160"/>
      <c r="QKH57" s="157"/>
      <c r="QKI57" s="158"/>
      <c r="QKJ57" s="159"/>
      <c r="QKK57" s="159"/>
      <c r="QKL57" s="160"/>
      <c r="QKM57" s="157"/>
      <c r="QKN57" s="158"/>
      <c r="QKO57" s="159"/>
      <c r="QKP57" s="159"/>
      <c r="QKQ57" s="160"/>
      <c r="QKR57" s="157"/>
      <c r="QKS57" s="158"/>
      <c r="QKT57" s="159"/>
      <c r="QKU57" s="159"/>
      <c r="QKV57" s="160"/>
      <c r="QKW57" s="157"/>
      <c r="QKX57" s="158"/>
      <c r="QKY57" s="159"/>
      <c r="QKZ57" s="159"/>
      <c r="QLA57" s="160"/>
      <c r="QLB57" s="157"/>
      <c r="QLC57" s="158"/>
      <c r="QLD57" s="159"/>
      <c r="QLE57" s="159"/>
      <c r="QLF57" s="160"/>
      <c r="QLG57" s="157"/>
      <c r="QLH57" s="158"/>
      <c r="QLI57" s="159"/>
      <c r="QLJ57" s="159"/>
      <c r="QLK57" s="160"/>
      <c r="QLL57" s="157"/>
      <c r="QLM57" s="158"/>
      <c r="QLN57" s="159"/>
      <c r="QLO57" s="159"/>
      <c r="QLP57" s="160"/>
      <c r="QLQ57" s="157"/>
      <c r="QLR57" s="158"/>
      <c r="QLS57" s="159"/>
      <c r="QLT57" s="159"/>
      <c r="QLU57" s="160"/>
      <c r="QLV57" s="157"/>
      <c r="QLW57" s="158"/>
      <c r="QLX57" s="159"/>
      <c r="QLY57" s="159"/>
      <c r="QLZ57" s="160"/>
      <c r="QMA57" s="157"/>
      <c r="QMB57" s="158"/>
      <c r="QMC57" s="159"/>
      <c r="QMD57" s="159"/>
      <c r="QME57" s="160"/>
      <c r="QMF57" s="157"/>
      <c r="QMG57" s="158"/>
      <c r="QMH57" s="159"/>
      <c r="QMI57" s="159"/>
      <c r="QMJ57" s="160"/>
      <c r="QMK57" s="157"/>
      <c r="QML57" s="158"/>
      <c r="QMM57" s="159"/>
      <c r="QMN57" s="159"/>
      <c r="QMO57" s="160"/>
      <c r="QMP57" s="157"/>
      <c r="QMQ57" s="158"/>
      <c r="QMR57" s="159"/>
      <c r="QMS57" s="159"/>
      <c r="QMT57" s="160"/>
      <c r="QMU57" s="157"/>
      <c r="QMV57" s="158"/>
      <c r="QMW57" s="159"/>
      <c r="QMX57" s="159"/>
      <c r="QMY57" s="160"/>
      <c r="QMZ57" s="157"/>
      <c r="QNA57" s="158"/>
      <c r="QNB57" s="159"/>
      <c r="QNC57" s="159"/>
      <c r="QND57" s="160"/>
      <c r="QNE57" s="157"/>
      <c r="QNF57" s="158"/>
      <c r="QNG57" s="159"/>
      <c r="QNH57" s="159"/>
      <c r="QNI57" s="160"/>
      <c r="QNJ57" s="157"/>
      <c r="QNK57" s="158"/>
      <c r="QNL57" s="159"/>
      <c r="QNM57" s="159"/>
      <c r="QNN57" s="160"/>
      <c r="QNO57" s="157"/>
      <c r="QNP57" s="158"/>
      <c r="QNQ57" s="159"/>
      <c r="QNR57" s="159"/>
      <c r="QNS57" s="160"/>
      <c r="QNT57" s="157"/>
      <c r="QNU57" s="158"/>
      <c r="QNV57" s="159"/>
      <c r="QNW57" s="159"/>
      <c r="QNX57" s="160"/>
      <c r="QNY57" s="157"/>
      <c r="QNZ57" s="158"/>
      <c r="QOA57" s="159"/>
      <c r="QOB57" s="159"/>
      <c r="QOC57" s="160"/>
      <c r="QOD57" s="157"/>
      <c r="QOE57" s="158"/>
      <c r="QOF57" s="159"/>
      <c r="QOG57" s="159"/>
      <c r="QOH57" s="160"/>
      <c r="QOI57" s="157"/>
      <c r="QOJ57" s="158"/>
      <c r="QOK57" s="159"/>
      <c r="QOL57" s="159"/>
      <c r="QOM57" s="160"/>
      <c r="QON57" s="157"/>
      <c r="QOO57" s="158"/>
      <c r="QOP57" s="159"/>
      <c r="QOQ57" s="159"/>
      <c r="QOR57" s="160"/>
      <c r="QOS57" s="157"/>
      <c r="QOT57" s="158"/>
      <c r="QOU57" s="159"/>
      <c r="QOV57" s="159"/>
      <c r="QOW57" s="160"/>
      <c r="QOX57" s="157"/>
      <c r="QOY57" s="158"/>
      <c r="QOZ57" s="159"/>
      <c r="QPA57" s="159"/>
      <c r="QPB57" s="160"/>
      <c r="QPC57" s="157"/>
      <c r="QPD57" s="158"/>
      <c r="QPE57" s="159"/>
      <c r="QPF57" s="159"/>
      <c r="QPG57" s="160"/>
      <c r="QPH57" s="157"/>
      <c r="QPI57" s="158"/>
      <c r="QPJ57" s="159"/>
      <c r="QPK57" s="159"/>
      <c r="QPL57" s="160"/>
      <c r="QPM57" s="157"/>
      <c r="QPN57" s="158"/>
      <c r="QPO57" s="159"/>
      <c r="QPP57" s="159"/>
      <c r="QPQ57" s="160"/>
      <c r="QPR57" s="157"/>
      <c r="QPS57" s="158"/>
      <c r="QPT57" s="159"/>
      <c r="QPU57" s="159"/>
      <c r="QPV57" s="160"/>
      <c r="QPW57" s="157"/>
      <c r="QPX57" s="158"/>
      <c r="QPY57" s="159"/>
      <c r="QPZ57" s="159"/>
      <c r="QQA57" s="160"/>
      <c r="QQB57" s="157"/>
      <c r="QQC57" s="158"/>
      <c r="QQD57" s="159"/>
      <c r="QQE57" s="159"/>
      <c r="QQF57" s="160"/>
      <c r="QQG57" s="157"/>
      <c r="QQH57" s="158"/>
      <c r="QQI57" s="159"/>
      <c r="QQJ57" s="159"/>
      <c r="QQK57" s="160"/>
      <c r="QQL57" s="157"/>
      <c r="QQM57" s="158"/>
      <c r="QQN57" s="159"/>
      <c r="QQO57" s="159"/>
      <c r="QQP57" s="160"/>
      <c r="QQQ57" s="157"/>
      <c r="QQR57" s="158"/>
      <c r="QQS57" s="159"/>
      <c r="QQT57" s="159"/>
      <c r="QQU57" s="160"/>
      <c r="QQV57" s="157"/>
      <c r="QQW57" s="158"/>
      <c r="QQX57" s="159"/>
      <c r="QQY57" s="159"/>
      <c r="QQZ57" s="160"/>
      <c r="QRA57" s="157"/>
      <c r="QRB57" s="158"/>
      <c r="QRC57" s="159"/>
      <c r="QRD57" s="159"/>
      <c r="QRE57" s="160"/>
      <c r="QRF57" s="157"/>
      <c r="QRG57" s="158"/>
      <c r="QRH57" s="159"/>
      <c r="QRI57" s="159"/>
      <c r="QRJ57" s="160"/>
      <c r="QRK57" s="157"/>
      <c r="QRL57" s="158"/>
      <c r="QRM57" s="159"/>
      <c r="QRN57" s="159"/>
      <c r="QRO57" s="160"/>
      <c r="QRP57" s="157"/>
      <c r="QRQ57" s="158"/>
      <c r="QRR57" s="159"/>
      <c r="QRS57" s="159"/>
      <c r="QRT57" s="160"/>
      <c r="QRU57" s="157"/>
      <c r="QRV57" s="158"/>
      <c r="QRW57" s="159"/>
      <c r="QRX57" s="159"/>
      <c r="QRY57" s="160"/>
      <c r="QRZ57" s="157"/>
      <c r="QSA57" s="158"/>
      <c r="QSB57" s="159"/>
      <c r="QSC57" s="159"/>
      <c r="QSD57" s="160"/>
      <c r="QSE57" s="157"/>
      <c r="QSF57" s="158"/>
      <c r="QSG57" s="159"/>
      <c r="QSH57" s="159"/>
      <c r="QSI57" s="160"/>
      <c r="QSJ57" s="157"/>
      <c r="QSK57" s="158"/>
      <c r="QSL57" s="159"/>
      <c r="QSM57" s="159"/>
      <c r="QSN57" s="160"/>
      <c r="QSO57" s="157"/>
      <c r="QSP57" s="158"/>
      <c r="QSQ57" s="159"/>
      <c r="QSR57" s="159"/>
      <c r="QSS57" s="160"/>
      <c r="QST57" s="157"/>
      <c r="QSU57" s="158"/>
      <c r="QSV57" s="159"/>
      <c r="QSW57" s="159"/>
      <c r="QSX57" s="160"/>
      <c r="QSY57" s="157"/>
      <c r="QSZ57" s="158"/>
      <c r="QTA57" s="159"/>
      <c r="QTB57" s="159"/>
      <c r="QTC57" s="160"/>
      <c r="QTD57" s="157"/>
      <c r="QTE57" s="158"/>
      <c r="QTF57" s="159"/>
      <c r="QTG57" s="159"/>
      <c r="QTH57" s="160"/>
      <c r="QTI57" s="157"/>
      <c r="QTJ57" s="158"/>
      <c r="QTK57" s="159"/>
      <c r="QTL57" s="159"/>
      <c r="QTM57" s="160"/>
      <c r="QTN57" s="157"/>
      <c r="QTO57" s="158"/>
      <c r="QTP57" s="159"/>
      <c r="QTQ57" s="159"/>
      <c r="QTR57" s="160"/>
      <c r="QTS57" s="157"/>
      <c r="QTT57" s="158"/>
      <c r="QTU57" s="159"/>
      <c r="QTV57" s="159"/>
      <c r="QTW57" s="160"/>
      <c r="QTX57" s="157"/>
      <c r="QTY57" s="158"/>
      <c r="QTZ57" s="159"/>
      <c r="QUA57" s="159"/>
      <c r="QUB57" s="160"/>
      <c r="QUC57" s="157"/>
      <c r="QUD57" s="158"/>
      <c r="QUE57" s="159"/>
      <c r="QUF57" s="159"/>
      <c r="QUG57" s="160"/>
      <c r="QUH57" s="157"/>
      <c r="QUI57" s="158"/>
      <c r="QUJ57" s="159"/>
      <c r="QUK57" s="159"/>
      <c r="QUL57" s="160"/>
      <c r="QUM57" s="157"/>
      <c r="QUN57" s="158"/>
      <c r="QUO57" s="159"/>
      <c r="QUP57" s="159"/>
      <c r="QUQ57" s="160"/>
      <c r="QUR57" s="157"/>
      <c r="QUS57" s="158"/>
      <c r="QUT57" s="159"/>
      <c r="QUU57" s="159"/>
      <c r="QUV57" s="160"/>
      <c r="QUW57" s="157"/>
      <c r="QUX57" s="158"/>
      <c r="QUY57" s="159"/>
      <c r="QUZ57" s="159"/>
      <c r="QVA57" s="160"/>
      <c r="QVB57" s="157"/>
      <c r="QVC57" s="158"/>
      <c r="QVD57" s="159"/>
      <c r="QVE57" s="159"/>
      <c r="QVF57" s="160"/>
      <c r="QVG57" s="157"/>
      <c r="QVH57" s="158"/>
      <c r="QVI57" s="159"/>
      <c r="QVJ57" s="159"/>
      <c r="QVK57" s="160"/>
      <c r="QVL57" s="157"/>
      <c r="QVM57" s="158"/>
      <c r="QVN57" s="159"/>
      <c r="QVO57" s="159"/>
      <c r="QVP57" s="160"/>
      <c r="QVQ57" s="157"/>
      <c r="QVR57" s="158"/>
      <c r="QVS57" s="159"/>
      <c r="QVT57" s="159"/>
      <c r="QVU57" s="160"/>
      <c r="QVV57" s="157"/>
      <c r="QVW57" s="158"/>
      <c r="QVX57" s="159"/>
      <c r="QVY57" s="159"/>
      <c r="QVZ57" s="160"/>
      <c r="QWA57" s="157"/>
      <c r="QWB57" s="158"/>
      <c r="QWC57" s="159"/>
      <c r="QWD57" s="159"/>
      <c r="QWE57" s="160"/>
      <c r="QWF57" s="157"/>
      <c r="QWG57" s="158"/>
      <c r="QWH57" s="159"/>
      <c r="QWI57" s="159"/>
      <c r="QWJ57" s="160"/>
      <c r="QWK57" s="157"/>
      <c r="QWL57" s="158"/>
      <c r="QWM57" s="159"/>
      <c r="QWN57" s="159"/>
      <c r="QWO57" s="160"/>
      <c r="QWP57" s="157"/>
      <c r="QWQ57" s="158"/>
      <c r="QWR57" s="159"/>
      <c r="QWS57" s="159"/>
      <c r="QWT57" s="160"/>
      <c r="QWU57" s="157"/>
      <c r="QWV57" s="158"/>
      <c r="QWW57" s="159"/>
      <c r="QWX57" s="159"/>
      <c r="QWY57" s="160"/>
      <c r="QWZ57" s="157"/>
      <c r="QXA57" s="158"/>
      <c r="QXB57" s="159"/>
      <c r="QXC57" s="159"/>
      <c r="QXD57" s="160"/>
      <c r="QXE57" s="157"/>
      <c r="QXF57" s="158"/>
      <c r="QXG57" s="159"/>
      <c r="QXH57" s="159"/>
      <c r="QXI57" s="160"/>
      <c r="QXJ57" s="157"/>
      <c r="QXK57" s="158"/>
      <c r="QXL57" s="159"/>
      <c r="QXM57" s="159"/>
      <c r="QXN57" s="160"/>
      <c r="QXO57" s="157"/>
      <c r="QXP57" s="158"/>
      <c r="QXQ57" s="159"/>
      <c r="QXR57" s="159"/>
      <c r="QXS57" s="160"/>
      <c r="QXT57" s="157"/>
      <c r="QXU57" s="158"/>
      <c r="QXV57" s="159"/>
      <c r="QXW57" s="159"/>
      <c r="QXX57" s="160"/>
      <c r="QXY57" s="157"/>
      <c r="QXZ57" s="158"/>
      <c r="QYA57" s="159"/>
      <c r="QYB57" s="159"/>
      <c r="QYC57" s="160"/>
      <c r="QYD57" s="157"/>
      <c r="QYE57" s="158"/>
      <c r="QYF57" s="159"/>
      <c r="QYG57" s="159"/>
      <c r="QYH57" s="160"/>
      <c r="QYI57" s="157"/>
      <c r="QYJ57" s="158"/>
      <c r="QYK57" s="159"/>
      <c r="QYL57" s="159"/>
      <c r="QYM57" s="160"/>
      <c r="QYN57" s="157"/>
      <c r="QYO57" s="158"/>
      <c r="QYP57" s="159"/>
      <c r="QYQ57" s="159"/>
      <c r="QYR57" s="160"/>
      <c r="QYS57" s="157"/>
      <c r="QYT57" s="158"/>
      <c r="QYU57" s="159"/>
      <c r="QYV57" s="159"/>
      <c r="QYW57" s="160"/>
      <c r="QYX57" s="157"/>
      <c r="QYY57" s="158"/>
      <c r="QYZ57" s="159"/>
      <c r="QZA57" s="159"/>
      <c r="QZB57" s="160"/>
      <c r="QZC57" s="157"/>
      <c r="QZD57" s="158"/>
      <c r="QZE57" s="159"/>
      <c r="QZF57" s="159"/>
      <c r="QZG57" s="160"/>
      <c r="QZH57" s="157"/>
      <c r="QZI57" s="158"/>
      <c r="QZJ57" s="159"/>
      <c r="QZK57" s="159"/>
      <c r="QZL57" s="160"/>
      <c r="QZM57" s="157"/>
      <c r="QZN57" s="158"/>
      <c r="QZO57" s="159"/>
      <c r="QZP57" s="159"/>
      <c r="QZQ57" s="160"/>
      <c r="QZR57" s="157"/>
      <c r="QZS57" s="158"/>
      <c r="QZT57" s="159"/>
      <c r="QZU57" s="159"/>
      <c r="QZV57" s="160"/>
      <c r="QZW57" s="157"/>
      <c r="QZX57" s="158"/>
      <c r="QZY57" s="159"/>
      <c r="QZZ57" s="159"/>
      <c r="RAA57" s="160"/>
      <c r="RAB57" s="157"/>
      <c r="RAC57" s="158"/>
      <c r="RAD57" s="159"/>
      <c r="RAE57" s="159"/>
      <c r="RAF57" s="160"/>
      <c r="RAG57" s="157"/>
      <c r="RAH57" s="158"/>
      <c r="RAI57" s="159"/>
      <c r="RAJ57" s="159"/>
      <c r="RAK57" s="160"/>
      <c r="RAL57" s="157"/>
      <c r="RAM57" s="158"/>
      <c r="RAN57" s="159"/>
      <c r="RAO57" s="159"/>
      <c r="RAP57" s="160"/>
      <c r="RAQ57" s="157"/>
      <c r="RAR57" s="158"/>
      <c r="RAS57" s="159"/>
      <c r="RAT57" s="159"/>
      <c r="RAU57" s="160"/>
      <c r="RAV57" s="157"/>
      <c r="RAW57" s="158"/>
      <c r="RAX57" s="159"/>
      <c r="RAY57" s="159"/>
      <c r="RAZ57" s="160"/>
      <c r="RBA57" s="157"/>
      <c r="RBB57" s="158"/>
      <c r="RBC57" s="159"/>
      <c r="RBD57" s="159"/>
      <c r="RBE57" s="160"/>
      <c r="RBF57" s="157"/>
      <c r="RBG57" s="158"/>
      <c r="RBH57" s="159"/>
      <c r="RBI57" s="159"/>
      <c r="RBJ57" s="160"/>
      <c r="RBK57" s="157"/>
      <c r="RBL57" s="158"/>
      <c r="RBM57" s="159"/>
      <c r="RBN57" s="159"/>
      <c r="RBO57" s="160"/>
      <c r="RBP57" s="157"/>
      <c r="RBQ57" s="158"/>
      <c r="RBR57" s="159"/>
      <c r="RBS57" s="159"/>
      <c r="RBT57" s="160"/>
      <c r="RBU57" s="157"/>
      <c r="RBV57" s="158"/>
      <c r="RBW57" s="159"/>
      <c r="RBX57" s="159"/>
      <c r="RBY57" s="160"/>
      <c r="RBZ57" s="157"/>
      <c r="RCA57" s="158"/>
      <c r="RCB57" s="159"/>
      <c r="RCC57" s="159"/>
      <c r="RCD57" s="160"/>
      <c r="RCE57" s="157"/>
      <c r="RCF57" s="158"/>
      <c r="RCG57" s="159"/>
      <c r="RCH57" s="159"/>
      <c r="RCI57" s="160"/>
      <c r="RCJ57" s="157"/>
      <c r="RCK57" s="158"/>
      <c r="RCL57" s="159"/>
      <c r="RCM57" s="159"/>
      <c r="RCN57" s="160"/>
      <c r="RCO57" s="157"/>
      <c r="RCP57" s="158"/>
      <c r="RCQ57" s="159"/>
      <c r="RCR57" s="159"/>
      <c r="RCS57" s="160"/>
      <c r="RCT57" s="157"/>
      <c r="RCU57" s="158"/>
      <c r="RCV57" s="159"/>
      <c r="RCW57" s="159"/>
      <c r="RCX57" s="160"/>
      <c r="RCY57" s="157"/>
      <c r="RCZ57" s="158"/>
      <c r="RDA57" s="159"/>
      <c r="RDB57" s="159"/>
      <c r="RDC57" s="160"/>
      <c r="RDD57" s="157"/>
      <c r="RDE57" s="158"/>
      <c r="RDF57" s="159"/>
      <c r="RDG57" s="159"/>
      <c r="RDH57" s="160"/>
      <c r="RDI57" s="157"/>
      <c r="RDJ57" s="158"/>
      <c r="RDK57" s="159"/>
      <c r="RDL57" s="159"/>
      <c r="RDM57" s="160"/>
      <c r="RDN57" s="157"/>
      <c r="RDO57" s="158"/>
      <c r="RDP57" s="159"/>
      <c r="RDQ57" s="159"/>
      <c r="RDR57" s="160"/>
      <c r="RDS57" s="157"/>
      <c r="RDT57" s="158"/>
      <c r="RDU57" s="159"/>
      <c r="RDV57" s="159"/>
      <c r="RDW57" s="160"/>
      <c r="RDX57" s="157"/>
      <c r="RDY57" s="158"/>
      <c r="RDZ57" s="159"/>
      <c r="REA57" s="159"/>
      <c r="REB57" s="160"/>
      <c r="REC57" s="157"/>
      <c r="RED57" s="158"/>
      <c r="REE57" s="159"/>
      <c r="REF57" s="159"/>
      <c r="REG57" s="160"/>
      <c r="REH57" s="157"/>
      <c r="REI57" s="158"/>
      <c r="REJ57" s="159"/>
      <c r="REK57" s="159"/>
      <c r="REL57" s="160"/>
      <c r="REM57" s="157"/>
      <c r="REN57" s="158"/>
      <c r="REO57" s="159"/>
      <c r="REP57" s="159"/>
      <c r="REQ57" s="160"/>
      <c r="RER57" s="157"/>
      <c r="RES57" s="158"/>
      <c r="RET57" s="159"/>
      <c r="REU57" s="159"/>
      <c r="REV57" s="160"/>
      <c r="REW57" s="157"/>
      <c r="REX57" s="158"/>
      <c r="REY57" s="159"/>
      <c r="REZ57" s="159"/>
      <c r="RFA57" s="160"/>
      <c r="RFB57" s="157"/>
      <c r="RFC57" s="158"/>
      <c r="RFD57" s="159"/>
      <c r="RFE57" s="159"/>
      <c r="RFF57" s="160"/>
      <c r="RFG57" s="157"/>
      <c r="RFH57" s="158"/>
      <c r="RFI57" s="159"/>
      <c r="RFJ57" s="159"/>
      <c r="RFK57" s="160"/>
      <c r="RFL57" s="157"/>
      <c r="RFM57" s="158"/>
      <c r="RFN57" s="159"/>
      <c r="RFO57" s="159"/>
      <c r="RFP57" s="160"/>
      <c r="RFQ57" s="157"/>
      <c r="RFR57" s="158"/>
      <c r="RFS57" s="159"/>
      <c r="RFT57" s="159"/>
      <c r="RFU57" s="160"/>
      <c r="RFV57" s="157"/>
      <c r="RFW57" s="158"/>
      <c r="RFX57" s="159"/>
      <c r="RFY57" s="159"/>
      <c r="RFZ57" s="160"/>
      <c r="RGA57" s="157"/>
      <c r="RGB57" s="158"/>
      <c r="RGC57" s="159"/>
      <c r="RGD57" s="159"/>
      <c r="RGE57" s="160"/>
      <c r="RGF57" s="157"/>
      <c r="RGG57" s="158"/>
      <c r="RGH57" s="159"/>
      <c r="RGI57" s="159"/>
      <c r="RGJ57" s="160"/>
      <c r="RGK57" s="157"/>
      <c r="RGL57" s="158"/>
      <c r="RGM57" s="159"/>
      <c r="RGN57" s="159"/>
      <c r="RGO57" s="160"/>
      <c r="RGP57" s="157"/>
      <c r="RGQ57" s="158"/>
      <c r="RGR57" s="159"/>
      <c r="RGS57" s="159"/>
      <c r="RGT57" s="160"/>
      <c r="RGU57" s="157"/>
      <c r="RGV57" s="158"/>
      <c r="RGW57" s="159"/>
      <c r="RGX57" s="159"/>
      <c r="RGY57" s="160"/>
      <c r="RGZ57" s="157"/>
      <c r="RHA57" s="158"/>
      <c r="RHB57" s="159"/>
      <c r="RHC57" s="159"/>
      <c r="RHD57" s="160"/>
      <c r="RHE57" s="157"/>
      <c r="RHF57" s="158"/>
      <c r="RHG57" s="159"/>
      <c r="RHH57" s="159"/>
      <c r="RHI57" s="160"/>
      <c r="RHJ57" s="157"/>
      <c r="RHK57" s="158"/>
      <c r="RHL57" s="159"/>
      <c r="RHM57" s="159"/>
      <c r="RHN57" s="160"/>
      <c r="RHO57" s="157"/>
      <c r="RHP57" s="158"/>
      <c r="RHQ57" s="159"/>
      <c r="RHR57" s="159"/>
      <c r="RHS57" s="160"/>
      <c r="RHT57" s="157"/>
      <c r="RHU57" s="158"/>
      <c r="RHV57" s="159"/>
      <c r="RHW57" s="159"/>
      <c r="RHX57" s="160"/>
      <c r="RHY57" s="157"/>
      <c r="RHZ57" s="158"/>
      <c r="RIA57" s="159"/>
      <c r="RIB57" s="159"/>
      <c r="RIC57" s="160"/>
      <c r="RID57" s="157"/>
      <c r="RIE57" s="158"/>
      <c r="RIF57" s="159"/>
      <c r="RIG57" s="159"/>
      <c r="RIH57" s="160"/>
      <c r="RII57" s="157"/>
      <c r="RIJ57" s="158"/>
      <c r="RIK57" s="159"/>
      <c r="RIL57" s="159"/>
      <c r="RIM57" s="160"/>
      <c r="RIN57" s="157"/>
      <c r="RIO57" s="158"/>
      <c r="RIP57" s="159"/>
      <c r="RIQ57" s="159"/>
      <c r="RIR57" s="160"/>
      <c r="RIS57" s="157"/>
      <c r="RIT57" s="158"/>
      <c r="RIU57" s="159"/>
      <c r="RIV57" s="159"/>
      <c r="RIW57" s="160"/>
      <c r="RIX57" s="157"/>
      <c r="RIY57" s="158"/>
      <c r="RIZ57" s="159"/>
      <c r="RJA57" s="159"/>
      <c r="RJB57" s="160"/>
      <c r="RJC57" s="157"/>
      <c r="RJD57" s="158"/>
      <c r="RJE57" s="159"/>
      <c r="RJF57" s="159"/>
      <c r="RJG57" s="160"/>
      <c r="RJH57" s="157"/>
      <c r="RJI57" s="158"/>
      <c r="RJJ57" s="159"/>
      <c r="RJK57" s="159"/>
      <c r="RJL57" s="160"/>
      <c r="RJM57" s="157"/>
      <c r="RJN57" s="158"/>
      <c r="RJO57" s="159"/>
      <c r="RJP57" s="159"/>
      <c r="RJQ57" s="160"/>
      <c r="RJR57" s="157"/>
      <c r="RJS57" s="158"/>
      <c r="RJT57" s="159"/>
      <c r="RJU57" s="159"/>
      <c r="RJV57" s="160"/>
      <c r="RJW57" s="157"/>
      <c r="RJX57" s="158"/>
      <c r="RJY57" s="159"/>
      <c r="RJZ57" s="159"/>
      <c r="RKA57" s="160"/>
      <c r="RKB57" s="157"/>
      <c r="RKC57" s="158"/>
      <c r="RKD57" s="159"/>
      <c r="RKE57" s="159"/>
      <c r="RKF57" s="160"/>
      <c r="RKG57" s="157"/>
      <c r="RKH57" s="158"/>
      <c r="RKI57" s="159"/>
      <c r="RKJ57" s="159"/>
      <c r="RKK57" s="160"/>
      <c r="RKL57" s="157"/>
      <c r="RKM57" s="158"/>
      <c r="RKN57" s="159"/>
      <c r="RKO57" s="159"/>
      <c r="RKP57" s="160"/>
      <c r="RKQ57" s="157"/>
      <c r="RKR57" s="158"/>
      <c r="RKS57" s="159"/>
      <c r="RKT57" s="159"/>
      <c r="RKU57" s="160"/>
      <c r="RKV57" s="157"/>
      <c r="RKW57" s="158"/>
      <c r="RKX57" s="159"/>
      <c r="RKY57" s="159"/>
      <c r="RKZ57" s="160"/>
      <c r="RLA57" s="157"/>
      <c r="RLB57" s="158"/>
      <c r="RLC57" s="159"/>
      <c r="RLD57" s="159"/>
      <c r="RLE57" s="160"/>
      <c r="RLF57" s="157"/>
      <c r="RLG57" s="158"/>
      <c r="RLH57" s="159"/>
      <c r="RLI57" s="159"/>
      <c r="RLJ57" s="160"/>
      <c r="RLK57" s="157"/>
      <c r="RLL57" s="158"/>
      <c r="RLM57" s="159"/>
      <c r="RLN57" s="159"/>
      <c r="RLO57" s="160"/>
      <c r="RLP57" s="157"/>
      <c r="RLQ57" s="158"/>
      <c r="RLR57" s="159"/>
      <c r="RLS57" s="159"/>
      <c r="RLT57" s="160"/>
      <c r="RLU57" s="157"/>
      <c r="RLV57" s="158"/>
      <c r="RLW57" s="159"/>
      <c r="RLX57" s="159"/>
      <c r="RLY57" s="160"/>
      <c r="RLZ57" s="157"/>
      <c r="RMA57" s="158"/>
      <c r="RMB57" s="159"/>
      <c r="RMC57" s="159"/>
      <c r="RMD57" s="160"/>
      <c r="RME57" s="157"/>
      <c r="RMF57" s="158"/>
      <c r="RMG57" s="159"/>
      <c r="RMH57" s="159"/>
      <c r="RMI57" s="160"/>
      <c r="RMJ57" s="157"/>
      <c r="RMK57" s="158"/>
      <c r="RML57" s="159"/>
      <c r="RMM57" s="159"/>
      <c r="RMN57" s="160"/>
      <c r="RMO57" s="157"/>
      <c r="RMP57" s="158"/>
      <c r="RMQ57" s="159"/>
      <c r="RMR57" s="159"/>
      <c r="RMS57" s="160"/>
      <c r="RMT57" s="157"/>
      <c r="RMU57" s="158"/>
      <c r="RMV57" s="159"/>
      <c r="RMW57" s="159"/>
      <c r="RMX57" s="160"/>
      <c r="RMY57" s="157"/>
      <c r="RMZ57" s="158"/>
      <c r="RNA57" s="159"/>
      <c r="RNB57" s="159"/>
      <c r="RNC57" s="160"/>
      <c r="RND57" s="157"/>
      <c r="RNE57" s="158"/>
      <c r="RNF57" s="159"/>
      <c r="RNG57" s="159"/>
      <c r="RNH57" s="160"/>
      <c r="RNI57" s="157"/>
      <c r="RNJ57" s="158"/>
      <c r="RNK57" s="159"/>
      <c r="RNL57" s="159"/>
      <c r="RNM57" s="160"/>
      <c r="RNN57" s="157"/>
      <c r="RNO57" s="158"/>
      <c r="RNP57" s="159"/>
      <c r="RNQ57" s="159"/>
      <c r="RNR57" s="160"/>
      <c r="RNS57" s="157"/>
      <c r="RNT57" s="158"/>
      <c r="RNU57" s="159"/>
      <c r="RNV57" s="159"/>
      <c r="RNW57" s="160"/>
      <c r="RNX57" s="157"/>
      <c r="RNY57" s="158"/>
      <c r="RNZ57" s="159"/>
      <c r="ROA57" s="159"/>
      <c r="ROB57" s="160"/>
      <c r="ROC57" s="157"/>
      <c r="ROD57" s="158"/>
      <c r="ROE57" s="159"/>
      <c r="ROF57" s="159"/>
      <c r="ROG57" s="160"/>
      <c r="ROH57" s="157"/>
      <c r="ROI57" s="158"/>
      <c r="ROJ57" s="159"/>
      <c r="ROK57" s="159"/>
      <c r="ROL57" s="160"/>
      <c r="ROM57" s="157"/>
      <c r="RON57" s="158"/>
      <c r="ROO57" s="159"/>
      <c r="ROP57" s="159"/>
      <c r="ROQ57" s="160"/>
      <c r="ROR57" s="157"/>
      <c r="ROS57" s="158"/>
      <c r="ROT57" s="159"/>
      <c r="ROU57" s="159"/>
      <c r="ROV57" s="160"/>
      <c r="ROW57" s="157"/>
      <c r="ROX57" s="158"/>
      <c r="ROY57" s="159"/>
      <c r="ROZ57" s="159"/>
      <c r="RPA57" s="160"/>
      <c r="RPB57" s="157"/>
      <c r="RPC57" s="158"/>
      <c r="RPD57" s="159"/>
      <c r="RPE57" s="159"/>
      <c r="RPF57" s="160"/>
      <c r="RPG57" s="157"/>
      <c r="RPH57" s="158"/>
      <c r="RPI57" s="159"/>
      <c r="RPJ57" s="159"/>
      <c r="RPK57" s="160"/>
      <c r="RPL57" s="157"/>
      <c r="RPM57" s="158"/>
      <c r="RPN57" s="159"/>
      <c r="RPO57" s="159"/>
      <c r="RPP57" s="160"/>
      <c r="RPQ57" s="157"/>
      <c r="RPR57" s="158"/>
      <c r="RPS57" s="159"/>
      <c r="RPT57" s="159"/>
      <c r="RPU57" s="160"/>
      <c r="RPV57" s="157"/>
      <c r="RPW57" s="158"/>
      <c r="RPX57" s="159"/>
      <c r="RPY57" s="159"/>
      <c r="RPZ57" s="160"/>
      <c r="RQA57" s="157"/>
      <c r="RQB57" s="158"/>
      <c r="RQC57" s="159"/>
      <c r="RQD57" s="159"/>
      <c r="RQE57" s="160"/>
      <c r="RQF57" s="157"/>
      <c r="RQG57" s="158"/>
      <c r="RQH57" s="159"/>
      <c r="RQI57" s="159"/>
      <c r="RQJ57" s="160"/>
      <c r="RQK57" s="157"/>
      <c r="RQL57" s="158"/>
      <c r="RQM57" s="159"/>
      <c r="RQN57" s="159"/>
      <c r="RQO57" s="160"/>
      <c r="RQP57" s="157"/>
      <c r="RQQ57" s="158"/>
      <c r="RQR57" s="159"/>
      <c r="RQS57" s="159"/>
      <c r="RQT57" s="160"/>
      <c r="RQU57" s="157"/>
      <c r="RQV57" s="158"/>
      <c r="RQW57" s="159"/>
      <c r="RQX57" s="159"/>
      <c r="RQY57" s="160"/>
      <c r="RQZ57" s="157"/>
      <c r="RRA57" s="158"/>
      <c r="RRB57" s="159"/>
      <c r="RRC57" s="159"/>
      <c r="RRD57" s="160"/>
      <c r="RRE57" s="157"/>
      <c r="RRF57" s="158"/>
      <c r="RRG57" s="159"/>
      <c r="RRH57" s="159"/>
      <c r="RRI57" s="160"/>
      <c r="RRJ57" s="157"/>
      <c r="RRK57" s="158"/>
      <c r="RRL57" s="159"/>
      <c r="RRM57" s="159"/>
      <c r="RRN57" s="160"/>
      <c r="RRO57" s="157"/>
      <c r="RRP57" s="158"/>
      <c r="RRQ57" s="159"/>
      <c r="RRR57" s="159"/>
      <c r="RRS57" s="160"/>
      <c r="RRT57" s="157"/>
      <c r="RRU57" s="158"/>
      <c r="RRV57" s="159"/>
      <c r="RRW57" s="159"/>
      <c r="RRX57" s="160"/>
      <c r="RRY57" s="157"/>
      <c r="RRZ57" s="158"/>
      <c r="RSA57" s="159"/>
      <c r="RSB57" s="159"/>
      <c r="RSC57" s="160"/>
      <c r="RSD57" s="157"/>
      <c r="RSE57" s="158"/>
      <c r="RSF57" s="159"/>
      <c r="RSG57" s="159"/>
      <c r="RSH57" s="160"/>
      <c r="RSI57" s="157"/>
      <c r="RSJ57" s="158"/>
      <c r="RSK57" s="159"/>
      <c r="RSL57" s="159"/>
      <c r="RSM57" s="160"/>
      <c r="RSN57" s="157"/>
      <c r="RSO57" s="158"/>
      <c r="RSP57" s="159"/>
      <c r="RSQ57" s="159"/>
      <c r="RSR57" s="160"/>
      <c r="RSS57" s="157"/>
      <c r="RST57" s="158"/>
      <c r="RSU57" s="159"/>
      <c r="RSV57" s="159"/>
      <c r="RSW57" s="160"/>
      <c r="RSX57" s="157"/>
      <c r="RSY57" s="158"/>
      <c r="RSZ57" s="159"/>
      <c r="RTA57" s="159"/>
      <c r="RTB57" s="160"/>
      <c r="RTC57" s="157"/>
      <c r="RTD57" s="158"/>
      <c r="RTE57" s="159"/>
      <c r="RTF57" s="159"/>
      <c r="RTG57" s="160"/>
      <c r="RTH57" s="157"/>
      <c r="RTI57" s="158"/>
      <c r="RTJ57" s="159"/>
      <c r="RTK57" s="159"/>
      <c r="RTL57" s="160"/>
      <c r="RTM57" s="157"/>
      <c r="RTN57" s="158"/>
      <c r="RTO57" s="159"/>
      <c r="RTP57" s="159"/>
      <c r="RTQ57" s="160"/>
      <c r="RTR57" s="157"/>
      <c r="RTS57" s="158"/>
      <c r="RTT57" s="159"/>
      <c r="RTU57" s="159"/>
      <c r="RTV57" s="160"/>
      <c r="RTW57" s="157"/>
      <c r="RTX57" s="158"/>
      <c r="RTY57" s="159"/>
      <c r="RTZ57" s="159"/>
      <c r="RUA57" s="160"/>
      <c r="RUB57" s="157"/>
      <c r="RUC57" s="158"/>
      <c r="RUD57" s="159"/>
      <c r="RUE57" s="159"/>
      <c r="RUF57" s="160"/>
      <c r="RUG57" s="157"/>
      <c r="RUH57" s="158"/>
      <c r="RUI57" s="159"/>
      <c r="RUJ57" s="159"/>
      <c r="RUK57" s="160"/>
      <c r="RUL57" s="157"/>
      <c r="RUM57" s="158"/>
      <c r="RUN57" s="159"/>
      <c r="RUO57" s="159"/>
      <c r="RUP57" s="160"/>
      <c r="RUQ57" s="157"/>
      <c r="RUR57" s="158"/>
      <c r="RUS57" s="159"/>
      <c r="RUT57" s="159"/>
      <c r="RUU57" s="160"/>
      <c r="RUV57" s="157"/>
      <c r="RUW57" s="158"/>
      <c r="RUX57" s="159"/>
      <c r="RUY57" s="159"/>
      <c r="RUZ57" s="160"/>
      <c r="RVA57" s="157"/>
      <c r="RVB57" s="158"/>
      <c r="RVC57" s="159"/>
      <c r="RVD57" s="159"/>
      <c r="RVE57" s="160"/>
      <c r="RVF57" s="157"/>
      <c r="RVG57" s="158"/>
      <c r="RVH57" s="159"/>
      <c r="RVI57" s="159"/>
      <c r="RVJ57" s="160"/>
      <c r="RVK57" s="157"/>
      <c r="RVL57" s="158"/>
      <c r="RVM57" s="159"/>
      <c r="RVN57" s="159"/>
      <c r="RVO57" s="160"/>
      <c r="RVP57" s="157"/>
      <c r="RVQ57" s="158"/>
      <c r="RVR57" s="159"/>
      <c r="RVS57" s="159"/>
      <c r="RVT57" s="160"/>
      <c r="RVU57" s="157"/>
      <c r="RVV57" s="158"/>
      <c r="RVW57" s="159"/>
      <c r="RVX57" s="159"/>
      <c r="RVY57" s="160"/>
      <c r="RVZ57" s="157"/>
      <c r="RWA57" s="158"/>
      <c r="RWB57" s="159"/>
      <c r="RWC57" s="159"/>
      <c r="RWD57" s="160"/>
      <c r="RWE57" s="157"/>
      <c r="RWF57" s="158"/>
      <c r="RWG57" s="159"/>
      <c r="RWH57" s="159"/>
      <c r="RWI57" s="160"/>
      <c r="RWJ57" s="157"/>
      <c r="RWK57" s="158"/>
      <c r="RWL57" s="159"/>
      <c r="RWM57" s="159"/>
      <c r="RWN57" s="160"/>
      <c r="RWO57" s="157"/>
      <c r="RWP57" s="158"/>
      <c r="RWQ57" s="159"/>
      <c r="RWR57" s="159"/>
      <c r="RWS57" s="160"/>
      <c r="RWT57" s="157"/>
      <c r="RWU57" s="158"/>
      <c r="RWV57" s="159"/>
      <c r="RWW57" s="159"/>
      <c r="RWX57" s="160"/>
      <c r="RWY57" s="157"/>
      <c r="RWZ57" s="158"/>
      <c r="RXA57" s="159"/>
      <c r="RXB57" s="159"/>
      <c r="RXC57" s="160"/>
      <c r="RXD57" s="157"/>
      <c r="RXE57" s="158"/>
      <c r="RXF57" s="159"/>
      <c r="RXG57" s="159"/>
      <c r="RXH57" s="160"/>
      <c r="RXI57" s="157"/>
      <c r="RXJ57" s="158"/>
      <c r="RXK57" s="159"/>
      <c r="RXL57" s="159"/>
      <c r="RXM57" s="160"/>
      <c r="RXN57" s="157"/>
      <c r="RXO57" s="158"/>
      <c r="RXP57" s="159"/>
      <c r="RXQ57" s="159"/>
      <c r="RXR57" s="160"/>
      <c r="RXS57" s="157"/>
      <c r="RXT57" s="158"/>
      <c r="RXU57" s="159"/>
      <c r="RXV57" s="159"/>
      <c r="RXW57" s="160"/>
      <c r="RXX57" s="157"/>
      <c r="RXY57" s="158"/>
      <c r="RXZ57" s="159"/>
      <c r="RYA57" s="159"/>
      <c r="RYB57" s="160"/>
      <c r="RYC57" s="157"/>
      <c r="RYD57" s="158"/>
      <c r="RYE57" s="159"/>
      <c r="RYF57" s="159"/>
      <c r="RYG57" s="160"/>
      <c r="RYH57" s="157"/>
      <c r="RYI57" s="158"/>
      <c r="RYJ57" s="159"/>
      <c r="RYK57" s="159"/>
      <c r="RYL57" s="160"/>
      <c r="RYM57" s="157"/>
      <c r="RYN57" s="158"/>
      <c r="RYO57" s="159"/>
      <c r="RYP57" s="159"/>
      <c r="RYQ57" s="160"/>
      <c r="RYR57" s="157"/>
      <c r="RYS57" s="158"/>
      <c r="RYT57" s="159"/>
      <c r="RYU57" s="159"/>
      <c r="RYV57" s="160"/>
      <c r="RYW57" s="157"/>
      <c r="RYX57" s="158"/>
      <c r="RYY57" s="159"/>
      <c r="RYZ57" s="159"/>
      <c r="RZA57" s="160"/>
      <c r="RZB57" s="157"/>
      <c r="RZC57" s="158"/>
      <c r="RZD57" s="159"/>
      <c r="RZE57" s="159"/>
      <c r="RZF57" s="160"/>
      <c r="RZG57" s="157"/>
      <c r="RZH57" s="158"/>
      <c r="RZI57" s="159"/>
      <c r="RZJ57" s="159"/>
      <c r="RZK57" s="160"/>
      <c r="RZL57" s="157"/>
      <c r="RZM57" s="158"/>
      <c r="RZN57" s="159"/>
      <c r="RZO57" s="159"/>
      <c r="RZP57" s="160"/>
      <c r="RZQ57" s="157"/>
      <c r="RZR57" s="158"/>
      <c r="RZS57" s="159"/>
      <c r="RZT57" s="159"/>
      <c r="RZU57" s="160"/>
      <c r="RZV57" s="157"/>
      <c r="RZW57" s="158"/>
      <c r="RZX57" s="159"/>
      <c r="RZY57" s="159"/>
      <c r="RZZ57" s="160"/>
      <c r="SAA57" s="157"/>
      <c r="SAB57" s="158"/>
      <c r="SAC57" s="159"/>
      <c r="SAD57" s="159"/>
      <c r="SAE57" s="160"/>
      <c r="SAF57" s="157"/>
      <c r="SAG57" s="158"/>
      <c r="SAH57" s="159"/>
      <c r="SAI57" s="159"/>
      <c r="SAJ57" s="160"/>
      <c r="SAK57" s="157"/>
      <c r="SAL57" s="158"/>
      <c r="SAM57" s="159"/>
      <c r="SAN57" s="159"/>
      <c r="SAO57" s="160"/>
      <c r="SAP57" s="157"/>
      <c r="SAQ57" s="158"/>
      <c r="SAR57" s="159"/>
      <c r="SAS57" s="159"/>
      <c r="SAT57" s="160"/>
      <c r="SAU57" s="157"/>
      <c r="SAV57" s="158"/>
      <c r="SAW57" s="159"/>
      <c r="SAX57" s="159"/>
      <c r="SAY57" s="160"/>
      <c r="SAZ57" s="157"/>
      <c r="SBA57" s="158"/>
      <c r="SBB57" s="159"/>
      <c r="SBC57" s="159"/>
      <c r="SBD57" s="160"/>
      <c r="SBE57" s="157"/>
      <c r="SBF57" s="158"/>
      <c r="SBG57" s="159"/>
      <c r="SBH57" s="159"/>
      <c r="SBI57" s="160"/>
      <c r="SBJ57" s="157"/>
      <c r="SBK57" s="158"/>
      <c r="SBL57" s="159"/>
      <c r="SBM57" s="159"/>
      <c r="SBN57" s="160"/>
      <c r="SBO57" s="157"/>
      <c r="SBP57" s="158"/>
      <c r="SBQ57" s="159"/>
      <c r="SBR57" s="159"/>
      <c r="SBS57" s="160"/>
      <c r="SBT57" s="157"/>
      <c r="SBU57" s="158"/>
      <c r="SBV57" s="159"/>
      <c r="SBW57" s="159"/>
      <c r="SBX57" s="160"/>
      <c r="SBY57" s="157"/>
      <c r="SBZ57" s="158"/>
      <c r="SCA57" s="159"/>
      <c r="SCB57" s="159"/>
      <c r="SCC57" s="160"/>
      <c r="SCD57" s="157"/>
      <c r="SCE57" s="158"/>
      <c r="SCF57" s="159"/>
      <c r="SCG57" s="159"/>
      <c r="SCH57" s="160"/>
      <c r="SCI57" s="157"/>
      <c r="SCJ57" s="158"/>
      <c r="SCK57" s="159"/>
      <c r="SCL57" s="159"/>
      <c r="SCM57" s="160"/>
      <c r="SCN57" s="157"/>
      <c r="SCO57" s="158"/>
      <c r="SCP57" s="159"/>
      <c r="SCQ57" s="159"/>
      <c r="SCR57" s="160"/>
      <c r="SCS57" s="157"/>
      <c r="SCT57" s="158"/>
      <c r="SCU57" s="159"/>
      <c r="SCV57" s="159"/>
      <c r="SCW57" s="160"/>
      <c r="SCX57" s="157"/>
      <c r="SCY57" s="158"/>
      <c r="SCZ57" s="159"/>
      <c r="SDA57" s="159"/>
      <c r="SDB57" s="160"/>
      <c r="SDC57" s="157"/>
      <c r="SDD57" s="158"/>
      <c r="SDE57" s="159"/>
      <c r="SDF57" s="159"/>
      <c r="SDG57" s="160"/>
      <c r="SDH57" s="157"/>
      <c r="SDI57" s="158"/>
      <c r="SDJ57" s="159"/>
      <c r="SDK57" s="159"/>
      <c r="SDL57" s="160"/>
      <c r="SDM57" s="157"/>
      <c r="SDN57" s="158"/>
      <c r="SDO57" s="159"/>
      <c r="SDP57" s="159"/>
      <c r="SDQ57" s="160"/>
      <c r="SDR57" s="157"/>
      <c r="SDS57" s="158"/>
      <c r="SDT57" s="159"/>
      <c r="SDU57" s="159"/>
      <c r="SDV57" s="160"/>
      <c r="SDW57" s="157"/>
      <c r="SDX57" s="158"/>
      <c r="SDY57" s="159"/>
      <c r="SDZ57" s="159"/>
      <c r="SEA57" s="160"/>
      <c r="SEB57" s="157"/>
      <c r="SEC57" s="158"/>
      <c r="SED57" s="159"/>
      <c r="SEE57" s="159"/>
      <c r="SEF57" s="160"/>
      <c r="SEG57" s="157"/>
      <c r="SEH57" s="158"/>
      <c r="SEI57" s="159"/>
      <c r="SEJ57" s="159"/>
      <c r="SEK57" s="160"/>
      <c r="SEL57" s="157"/>
      <c r="SEM57" s="158"/>
      <c r="SEN57" s="159"/>
      <c r="SEO57" s="159"/>
      <c r="SEP57" s="160"/>
      <c r="SEQ57" s="157"/>
      <c r="SER57" s="158"/>
      <c r="SES57" s="159"/>
      <c r="SET57" s="159"/>
      <c r="SEU57" s="160"/>
      <c r="SEV57" s="157"/>
      <c r="SEW57" s="158"/>
      <c r="SEX57" s="159"/>
      <c r="SEY57" s="159"/>
      <c r="SEZ57" s="160"/>
      <c r="SFA57" s="157"/>
      <c r="SFB57" s="158"/>
      <c r="SFC57" s="159"/>
      <c r="SFD57" s="159"/>
      <c r="SFE57" s="160"/>
      <c r="SFF57" s="157"/>
      <c r="SFG57" s="158"/>
      <c r="SFH57" s="159"/>
      <c r="SFI57" s="159"/>
      <c r="SFJ57" s="160"/>
      <c r="SFK57" s="157"/>
      <c r="SFL57" s="158"/>
      <c r="SFM57" s="159"/>
      <c r="SFN57" s="159"/>
      <c r="SFO57" s="160"/>
      <c r="SFP57" s="157"/>
      <c r="SFQ57" s="158"/>
      <c r="SFR57" s="159"/>
      <c r="SFS57" s="159"/>
      <c r="SFT57" s="160"/>
      <c r="SFU57" s="157"/>
      <c r="SFV57" s="158"/>
      <c r="SFW57" s="159"/>
      <c r="SFX57" s="159"/>
      <c r="SFY57" s="160"/>
      <c r="SFZ57" s="157"/>
      <c r="SGA57" s="158"/>
      <c r="SGB57" s="159"/>
      <c r="SGC57" s="159"/>
      <c r="SGD57" s="160"/>
      <c r="SGE57" s="157"/>
      <c r="SGF57" s="158"/>
      <c r="SGG57" s="159"/>
      <c r="SGH57" s="159"/>
      <c r="SGI57" s="160"/>
      <c r="SGJ57" s="157"/>
      <c r="SGK57" s="158"/>
      <c r="SGL57" s="159"/>
      <c r="SGM57" s="159"/>
      <c r="SGN57" s="160"/>
      <c r="SGO57" s="157"/>
      <c r="SGP57" s="158"/>
      <c r="SGQ57" s="159"/>
      <c r="SGR57" s="159"/>
      <c r="SGS57" s="160"/>
      <c r="SGT57" s="157"/>
      <c r="SGU57" s="158"/>
      <c r="SGV57" s="159"/>
      <c r="SGW57" s="159"/>
      <c r="SGX57" s="160"/>
      <c r="SGY57" s="157"/>
      <c r="SGZ57" s="158"/>
      <c r="SHA57" s="159"/>
      <c r="SHB57" s="159"/>
      <c r="SHC57" s="160"/>
      <c r="SHD57" s="157"/>
      <c r="SHE57" s="158"/>
      <c r="SHF57" s="159"/>
      <c r="SHG57" s="159"/>
      <c r="SHH57" s="160"/>
      <c r="SHI57" s="157"/>
      <c r="SHJ57" s="158"/>
      <c r="SHK57" s="159"/>
      <c r="SHL57" s="159"/>
      <c r="SHM57" s="160"/>
      <c r="SHN57" s="157"/>
      <c r="SHO57" s="158"/>
      <c r="SHP57" s="159"/>
      <c r="SHQ57" s="159"/>
      <c r="SHR57" s="160"/>
      <c r="SHS57" s="157"/>
      <c r="SHT57" s="158"/>
      <c r="SHU57" s="159"/>
      <c r="SHV57" s="159"/>
      <c r="SHW57" s="160"/>
      <c r="SHX57" s="157"/>
      <c r="SHY57" s="158"/>
      <c r="SHZ57" s="159"/>
      <c r="SIA57" s="159"/>
      <c r="SIB57" s="160"/>
      <c r="SIC57" s="157"/>
      <c r="SID57" s="158"/>
      <c r="SIE57" s="159"/>
      <c r="SIF57" s="159"/>
      <c r="SIG57" s="160"/>
      <c r="SIH57" s="157"/>
      <c r="SII57" s="158"/>
      <c r="SIJ57" s="159"/>
      <c r="SIK57" s="159"/>
      <c r="SIL57" s="160"/>
      <c r="SIM57" s="157"/>
      <c r="SIN57" s="158"/>
      <c r="SIO57" s="159"/>
      <c r="SIP57" s="159"/>
      <c r="SIQ57" s="160"/>
      <c r="SIR57" s="157"/>
      <c r="SIS57" s="158"/>
      <c r="SIT57" s="159"/>
      <c r="SIU57" s="159"/>
      <c r="SIV57" s="160"/>
      <c r="SIW57" s="157"/>
      <c r="SIX57" s="158"/>
      <c r="SIY57" s="159"/>
      <c r="SIZ57" s="159"/>
      <c r="SJA57" s="160"/>
      <c r="SJB57" s="157"/>
      <c r="SJC57" s="158"/>
      <c r="SJD57" s="159"/>
      <c r="SJE57" s="159"/>
      <c r="SJF57" s="160"/>
      <c r="SJG57" s="157"/>
      <c r="SJH57" s="158"/>
      <c r="SJI57" s="159"/>
      <c r="SJJ57" s="159"/>
      <c r="SJK57" s="160"/>
      <c r="SJL57" s="157"/>
      <c r="SJM57" s="158"/>
      <c r="SJN57" s="159"/>
      <c r="SJO57" s="159"/>
      <c r="SJP57" s="160"/>
      <c r="SJQ57" s="157"/>
      <c r="SJR57" s="158"/>
      <c r="SJS57" s="159"/>
      <c r="SJT57" s="159"/>
      <c r="SJU57" s="160"/>
      <c r="SJV57" s="157"/>
      <c r="SJW57" s="158"/>
      <c r="SJX57" s="159"/>
      <c r="SJY57" s="159"/>
      <c r="SJZ57" s="160"/>
      <c r="SKA57" s="157"/>
      <c r="SKB57" s="158"/>
      <c r="SKC57" s="159"/>
      <c r="SKD57" s="159"/>
      <c r="SKE57" s="160"/>
      <c r="SKF57" s="157"/>
      <c r="SKG57" s="158"/>
      <c r="SKH57" s="159"/>
      <c r="SKI57" s="159"/>
      <c r="SKJ57" s="160"/>
      <c r="SKK57" s="157"/>
      <c r="SKL57" s="158"/>
      <c r="SKM57" s="159"/>
      <c r="SKN57" s="159"/>
      <c r="SKO57" s="160"/>
      <c r="SKP57" s="157"/>
      <c r="SKQ57" s="158"/>
      <c r="SKR57" s="159"/>
      <c r="SKS57" s="159"/>
      <c r="SKT57" s="160"/>
      <c r="SKU57" s="157"/>
      <c r="SKV57" s="158"/>
      <c r="SKW57" s="159"/>
      <c r="SKX57" s="159"/>
      <c r="SKY57" s="160"/>
      <c r="SKZ57" s="157"/>
      <c r="SLA57" s="158"/>
      <c r="SLB57" s="159"/>
      <c r="SLC57" s="159"/>
      <c r="SLD57" s="160"/>
      <c r="SLE57" s="157"/>
      <c r="SLF57" s="158"/>
      <c r="SLG57" s="159"/>
      <c r="SLH57" s="159"/>
      <c r="SLI57" s="160"/>
      <c r="SLJ57" s="157"/>
      <c r="SLK57" s="158"/>
      <c r="SLL57" s="159"/>
      <c r="SLM57" s="159"/>
      <c r="SLN57" s="160"/>
      <c r="SLO57" s="157"/>
      <c r="SLP57" s="158"/>
      <c r="SLQ57" s="159"/>
      <c r="SLR57" s="159"/>
      <c r="SLS57" s="160"/>
      <c r="SLT57" s="157"/>
      <c r="SLU57" s="158"/>
      <c r="SLV57" s="159"/>
      <c r="SLW57" s="159"/>
      <c r="SLX57" s="160"/>
      <c r="SLY57" s="157"/>
      <c r="SLZ57" s="158"/>
      <c r="SMA57" s="159"/>
      <c r="SMB57" s="159"/>
      <c r="SMC57" s="160"/>
      <c r="SMD57" s="157"/>
      <c r="SME57" s="158"/>
      <c r="SMF57" s="159"/>
      <c r="SMG57" s="159"/>
      <c r="SMH57" s="160"/>
      <c r="SMI57" s="157"/>
      <c r="SMJ57" s="158"/>
      <c r="SMK57" s="159"/>
      <c r="SML57" s="159"/>
      <c r="SMM57" s="160"/>
      <c r="SMN57" s="157"/>
      <c r="SMO57" s="158"/>
      <c r="SMP57" s="159"/>
      <c r="SMQ57" s="159"/>
      <c r="SMR57" s="160"/>
      <c r="SMS57" s="157"/>
      <c r="SMT57" s="158"/>
      <c r="SMU57" s="159"/>
      <c r="SMV57" s="159"/>
      <c r="SMW57" s="160"/>
      <c r="SMX57" s="157"/>
      <c r="SMY57" s="158"/>
      <c r="SMZ57" s="159"/>
      <c r="SNA57" s="159"/>
      <c r="SNB57" s="160"/>
      <c r="SNC57" s="157"/>
      <c r="SND57" s="158"/>
      <c r="SNE57" s="159"/>
      <c r="SNF57" s="159"/>
      <c r="SNG57" s="160"/>
      <c r="SNH57" s="157"/>
      <c r="SNI57" s="158"/>
      <c r="SNJ57" s="159"/>
      <c r="SNK57" s="159"/>
      <c r="SNL57" s="160"/>
      <c r="SNM57" s="157"/>
      <c r="SNN57" s="158"/>
      <c r="SNO57" s="159"/>
      <c r="SNP57" s="159"/>
      <c r="SNQ57" s="160"/>
      <c r="SNR57" s="157"/>
      <c r="SNS57" s="158"/>
      <c r="SNT57" s="159"/>
      <c r="SNU57" s="159"/>
      <c r="SNV57" s="160"/>
      <c r="SNW57" s="157"/>
      <c r="SNX57" s="158"/>
      <c r="SNY57" s="159"/>
      <c r="SNZ57" s="159"/>
      <c r="SOA57" s="160"/>
      <c r="SOB57" s="157"/>
      <c r="SOC57" s="158"/>
      <c r="SOD57" s="159"/>
      <c r="SOE57" s="159"/>
      <c r="SOF57" s="160"/>
      <c r="SOG57" s="157"/>
      <c r="SOH57" s="158"/>
      <c r="SOI57" s="159"/>
      <c r="SOJ57" s="159"/>
      <c r="SOK57" s="160"/>
      <c r="SOL57" s="157"/>
      <c r="SOM57" s="158"/>
      <c r="SON57" s="159"/>
      <c r="SOO57" s="159"/>
      <c r="SOP57" s="160"/>
      <c r="SOQ57" s="157"/>
      <c r="SOR57" s="158"/>
      <c r="SOS57" s="159"/>
      <c r="SOT57" s="159"/>
      <c r="SOU57" s="160"/>
      <c r="SOV57" s="157"/>
      <c r="SOW57" s="158"/>
      <c r="SOX57" s="159"/>
      <c r="SOY57" s="159"/>
      <c r="SOZ57" s="160"/>
      <c r="SPA57" s="157"/>
      <c r="SPB57" s="158"/>
      <c r="SPC57" s="159"/>
      <c r="SPD57" s="159"/>
      <c r="SPE57" s="160"/>
      <c r="SPF57" s="157"/>
      <c r="SPG57" s="158"/>
      <c r="SPH57" s="159"/>
      <c r="SPI57" s="159"/>
      <c r="SPJ57" s="160"/>
      <c r="SPK57" s="157"/>
      <c r="SPL57" s="158"/>
      <c r="SPM57" s="159"/>
      <c r="SPN57" s="159"/>
      <c r="SPO57" s="160"/>
      <c r="SPP57" s="157"/>
      <c r="SPQ57" s="158"/>
      <c r="SPR57" s="159"/>
      <c r="SPS57" s="159"/>
      <c r="SPT57" s="160"/>
      <c r="SPU57" s="157"/>
      <c r="SPV57" s="158"/>
      <c r="SPW57" s="159"/>
      <c r="SPX57" s="159"/>
      <c r="SPY57" s="160"/>
      <c r="SPZ57" s="157"/>
      <c r="SQA57" s="158"/>
      <c r="SQB57" s="159"/>
      <c r="SQC57" s="159"/>
      <c r="SQD57" s="160"/>
      <c r="SQE57" s="157"/>
      <c r="SQF57" s="158"/>
      <c r="SQG57" s="159"/>
      <c r="SQH57" s="159"/>
      <c r="SQI57" s="160"/>
      <c r="SQJ57" s="157"/>
      <c r="SQK57" s="158"/>
      <c r="SQL57" s="159"/>
      <c r="SQM57" s="159"/>
      <c r="SQN57" s="160"/>
      <c r="SQO57" s="157"/>
      <c r="SQP57" s="158"/>
      <c r="SQQ57" s="159"/>
      <c r="SQR57" s="159"/>
      <c r="SQS57" s="160"/>
      <c r="SQT57" s="157"/>
      <c r="SQU57" s="158"/>
      <c r="SQV57" s="159"/>
      <c r="SQW57" s="159"/>
      <c r="SQX57" s="160"/>
      <c r="SQY57" s="157"/>
      <c r="SQZ57" s="158"/>
      <c r="SRA57" s="159"/>
      <c r="SRB57" s="159"/>
      <c r="SRC57" s="160"/>
      <c r="SRD57" s="157"/>
      <c r="SRE57" s="158"/>
      <c r="SRF57" s="159"/>
      <c r="SRG57" s="159"/>
      <c r="SRH57" s="160"/>
      <c r="SRI57" s="157"/>
      <c r="SRJ57" s="158"/>
      <c r="SRK57" s="159"/>
      <c r="SRL57" s="159"/>
      <c r="SRM57" s="160"/>
      <c r="SRN57" s="157"/>
      <c r="SRO57" s="158"/>
      <c r="SRP57" s="159"/>
      <c r="SRQ57" s="159"/>
      <c r="SRR57" s="160"/>
      <c r="SRS57" s="157"/>
      <c r="SRT57" s="158"/>
      <c r="SRU57" s="159"/>
      <c r="SRV57" s="159"/>
      <c r="SRW57" s="160"/>
      <c r="SRX57" s="157"/>
      <c r="SRY57" s="158"/>
      <c r="SRZ57" s="159"/>
      <c r="SSA57" s="159"/>
      <c r="SSB57" s="160"/>
      <c r="SSC57" s="157"/>
      <c r="SSD57" s="158"/>
      <c r="SSE57" s="159"/>
      <c r="SSF57" s="159"/>
      <c r="SSG57" s="160"/>
      <c r="SSH57" s="157"/>
      <c r="SSI57" s="158"/>
      <c r="SSJ57" s="159"/>
      <c r="SSK57" s="159"/>
      <c r="SSL57" s="160"/>
      <c r="SSM57" s="157"/>
      <c r="SSN57" s="158"/>
      <c r="SSO57" s="159"/>
      <c r="SSP57" s="159"/>
      <c r="SSQ57" s="160"/>
      <c r="SSR57" s="157"/>
      <c r="SSS57" s="158"/>
      <c r="SST57" s="159"/>
      <c r="SSU57" s="159"/>
      <c r="SSV57" s="160"/>
      <c r="SSW57" s="157"/>
      <c r="SSX57" s="158"/>
      <c r="SSY57" s="159"/>
      <c r="SSZ57" s="159"/>
      <c r="STA57" s="160"/>
      <c r="STB57" s="157"/>
      <c r="STC57" s="158"/>
      <c r="STD57" s="159"/>
      <c r="STE57" s="159"/>
      <c r="STF57" s="160"/>
      <c r="STG57" s="157"/>
      <c r="STH57" s="158"/>
      <c r="STI57" s="159"/>
      <c r="STJ57" s="159"/>
      <c r="STK57" s="160"/>
      <c r="STL57" s="157"/>
      <c r="STM57" s="158"/>
      <c r="STN57" s="159"/>
      <c r="STO57" s="159"/>
      <c r="STP57" s="160"/>
      <c r="STQ57" s="157"/>
      <c r="STR57" s="158"/>
      <c r="STS57" s="159"/>
      <c r="STT57" s="159"/>
      <c r="STU57" s="160"/>
      <c r="STV57" s="157"/>
      <c r="STW57" s="158"/>
      <c r="STX57" s="159"/>
      <c r="STY57" s="159"/>
      <c r="STZ57" s="160"/>
      <c r="SUA57" s="157"/>
      <c r="SUB57" s="158"/>
      <c r="SUC57" s="159"/>
      <c r="SUD57" s="159"/>
      <c r="SUE57" s="160"/>
      <c r="SUF57" s="157"/>
      <c r="SUG57" s="158"/>
      <c r="SUH57" s="159"/>
      <c r="SUI57" s="159"/>
      <c r="SUJ57" s="160"/>
      <c r="SUK57" s="157"/>
      <c r="SUL57" s="158"/>
      <c r="SUM57" s="159"/>
      <c r="SUN57" s="159"/>
      <c r="SUO57" s="160"/>
      <c r="SUP57" s="157"/>
      <c r="SUQ57" s="158"/>
      <c r="SUR57" s="159"/>
      <c r="SUS57" s="159"/>
      <c r="SUT57" s="160"/>
      <c r="SUU57" s="157"/>
      <c r="SUV57" s="158"/>
      <c r="SUW57" s="159"/>
      <c r="SUX57" s="159"/>
      <c r="SUY57" s="160"/>
      <c r="SUZ57" s="157"/>
      <c r="SVA57" s="158"/>
      <c r="SVB57" s="159"/>
      <c r="SVC57" s="159"/>
      <c r="SVD57" s="160"/>
      <c r="SVE57" s="157"/>
      <c r="SVF57" s="158"/>
      <c r="SVG57" s="159"/>
      <c r="SVH57" s="159"/>
      <c r="SVI57" s="160"/>
      <c r="SVJ57" s="157"/>
      <c r="SVK57" s="158"/>
      <c r="SVL57" s="159"/>
      <c r="SVM57" s="159"/>
      <c r="SVN57" s="160"/>
      <c r="SVO57" s="157"/>
      <c r="SVP57" s="158"/>
      <c r="SVQ57" s="159"/>
      <c r="SVR57" s="159"/>
      <c r="SVS57" s="160"/>
      <c r="SVT57" s="157"/>
      <c r="SVU57" s="158"/>
      <c r="SVV57" s="159"/>
      <c r="SVW57" s="159"/>
      <c r="SVX57" s="160"/>
      <c r="SVY57" s="157"/>
      <c r="SVZ57" s="158"/>
      <c r="SWA57" s="159"/>
      <c r="SWB57" s="159"/>
      <c r="SWC57" s="160"/>
      <c r="SWD57" s="157"/>
      <c r="SWE57" s="158"/>
      <c r="SWF57" s="159"/>
      <c r="SWG57" s="159"/>
      <c r="SWH57" s="160"/>
      <c r="SWI57" s="157"/>
      <c r="SWJ57" s="158"/>
      <c r="SWK57" s="159"/>
      <c r="SWL57" s="159"/>
      <c r="SWM57" s="160"/>
      <c r="SWN57" s="157"/>
      <c r="SWO57" s="158"/>
      <c r="SWP57" s="159"/>
      <c r="SWQ57" s="159"/>
      <c r="SWR57" s="160"/>
      <c r="SWS57" s="157"/>
      <c r="SWT57" s="158"/>
      <c r="SWU57" s="159"/>
      <c r="SWV57" s="159"/>
      <c r="SWW57" s="160"/>
      <c r="SWX57" s="157"/>
      <c r="SWY57" s="158"/>
      <c r="SWZ57" s="159"/>
      <c r="SXA57" s="159"/>
      <c r="SXB57" s="160"/>
      <c r="SXC57" s="157"/>
      <c r="SXD57" s="158"/>
      <c r="SXE57" s="159"/>
      <c r="SXF57" s="159"/>
      <c r="SXG57" s="160"/>
      <c r="SXH57" s="157"/>
      <c r="SXI57" s="158"/>
      <c r="SXJ57" s="159"/>
      <c r="SXK57" s="159"/>
      <c r="SXL57" s="160"/>
      <c r="SXM57" s="157"/>
      <c r="SXN57" s="158"/>
      <c r="SXO57" s="159"/>
      <c r="SXP57" s="159"/>
      <c r="SXQ57" s="160"/>
      <c r="SXR57" s="157"/>
      <c r="SXS57" s="158"/>
      <c r="SXT57" s="159"/>
      <c r="SXU57" s="159"/>
      <c r="SXV57" s="160"/>
      <c r="SXW57" s="157"/>
      <c r="SXX57" s="158"/>
      <c r="SXY57" s="159"/>
      <c r="SXZ57" s="159"/>
      <c r="SYA57" s="160"/>
      <c r="SYB57" s="157"/>
      <c r="SYC57" s="158"/>
      <c r="SYD57" s="159"/>
      <c r="SYE57" s="159"/>
      <c r="SYF57" s="160"/>
      <c r="SYG57" s="157"/>
      <c r="SYH57" s="158"/>
      <c r="SYI57" s="159"/>
      <c r="SYJ57" s="159"/>
      <c r="SYK57" s="160"/>
      <c r="SYL57" s="157"/>
      <c r="SYM57" s="158"/>
      <c r="SYN57" s="159"/>
      <c r="SYO57" s="159"/>
      <c r="SYP57" s="160"/>
      <c r="SYQ57" s="157"/>
      <c r="SYR57" s="158"/>
      <c r="SYS57" s="159"/>
      <c r="SYT57" s="159"/>
      <c r="SYU57" s="160"/>
      <c r="SYV57" s="157"/>
      <c r="SYW57" s="158"/>
      <c r="SYX57" s="159"/>
      <c r="SYY57" s="159"/>
      <c r="SYZ57" s="160"/>
      <c r="SZA57" s="157"/>
      <c r="SZB57" s="158"/>
      <c r="SZC57" s="159"/>
      <c r="SZD57" s="159"/>
      <c r="SZE57" s="160"/>
      <c r="SZF57" s="157"/>
      <c r="SZG57" s="158"/>
      <c r="SZH57" s="159"/>
      <c r="SZI57" s="159"/>
      <c r="SZJ57" s="160"/>
      <c r="SZK57" s="157"/>
      <c r="SZL57" s="158"/>
      <c r="SZM57" s="159"/>
      <c r="SZN57" s="159"/>
      <c r="SZO57" s="160"/>
      <c r="SZP57" s="157"/>
      <c r="SZQ57" s="158"/>
      <c r="SZR57" s="159"/>
      <c r="SZS57" s="159"/>
      <c r="SZT57" s="160"/>
      <c r="SZU57" s="157"/>
      <c r="SZV57" s="158"/>
      <c r="SZW57" s="159"/>
      <c r="SZX57" s="159"/>
      <c r="SZY57" s="160"/>
      <c r="SZZ57" s="157"/>
      <c r="TAA57" s="158"/>
      <c r="TAB57" s="159"/>
      <c r="TAC57" s="159"/>
      <c r="TAD57" s="160"/>
      <c r="TAE57" s="157"/>
      <c r="TAF57" s="158"/>
      <c r="TAG57" s="159"/>
      <c r="TAH57" s="159"/>
      <c r="TAI57" s="160"/>
      <c r="TAJ57" s="157"/>
      <c r="TAK57" s="158"/>
      <c r="TAL57" s="159"/>
      <c r="TAM57" s="159"/>
      <c r="TAN57" s="160"/>
      <c r="TAO57" s="157"/>
      <c r="TAP57" s="158"/>
      <c r="TAQ57" s="159"/>
      <c r="TAR57" s="159"/>
      <c r="TAS57" s="160"/>
      <c r="TAT57" s="157"/>
      <c r="TAU57" s="158"/>
      <c r="TAV57" s="159"/>
      <c r="TAW57" s="159"/>
      <c r="TAX57" s="160"/>
      <c r="TAY57" s="157"/>
      <c r="TAZ57" s="158"/>
      <c r="TBA57" s="159"/>
      <c r="TBB57" s="159"/>
      <c r="TBC57" s="160"/>
      <c r="TBD57" s="157"/>
      <c r="TBE57" s="158"/>
      <c r="TBF57" s="159"/>
      <c r="TBG57" s="159"/>
      <c r="TBH57" s="160"/>
      <c r="TBI57" s="157"/>
      <c r="TBJ57" s="158"/>
      <c r="TBK57" s="159"/>
      <c r="TBL57" s="159"/>
      <c r="TBM57" s="160"/>
      <c r="TBN57" s="157"/>
      <c r="TBO57" s="158"/>
      <c r="TBP57" s="159"/>
      <c r="TBQ57" s="159"/>
      <c r="TBR57" s="160"/>
      <c r="TBS57" s="157"/>
      <c r="TBT57" s="158"/>
      <c r="TBU57" s="159"/>
      <c r="TBV57" s="159"/>
      <c r="TBW57" s="160"/>
      <c r="TBX57" s="157"/>
      <c r="TBY57" s="158"/>
      <c r="TBZ57" s="159"/>
      <c r="TCA57" s="159"/>
      <c r="TCB57" s="160"/>
      <c r="TCC57" s="157"/>
      <c r="TCD57" s="158"/>
      <c r="TCE57" s="159"/>
      <c r="TCF57" s="159"/>
      <c r="TCG57" s="160"/>
      <c r="TCH57" s="157"/>
      <c r="TCI57" s="158"/>
      <c r="TCJ57" s="159"/>
      <c r="TCK57" s="159"/>
      <c r="TCL57" s="160"/>
      <c r="TCM57" s="157"/>
      <c r="TCN57" s="158"/>
      <c r="TCO57" s="159"/>
      <c r="TCP57" s="159"/>
      <c r="TCQ57" s="160"/>
      <c r="TCR57" s="157"/>
      <c r="TCS57" s="158"/>
      <c r="TCT57" s="159"/>
      <c r="TCU57" s="159"/>
      <c r="TCV57" s="160"/>
      <c r="TCW57" s="157"/>
      <c r="TCX57" s="158"/>
      <c r="TCY57" s="159"/>
      <c r="TCZ57" s="159"/>
      <c r="TDA57" s="160"/>
      <c r="TDB57" s="157"/>
      <c r="TDC57" s="158"/>
      <c r="TDD57" s="159"/>
      <c r="TDE57" s="159"/>
      <c r="TDF57" s="160"/>
      <c r="TDG57" s="157"/>
      <c r="TDH57" s="158"/>
      <c r="TDI57" s="159"/>
      <c r="TDJ57" s="159"/>
      <c r="TDK57" s="160"/>
      <c r="TDL57" s="157"/>
      <c r="TDM57" s="158"/>
      <c r="TDN57" s="159"/>
      <c r="TDO57" s="159"/>
      <c r="TDP57" s="160"/>
      <c r="TDQ57" s="157"/>
      <c r="TDR57" s="158"/>
      <c r="TDS57" s="159"/>
      <c r="TDT57" s="159"/>
      <c r="TDU57" s="160"/>
      <c r="TDV57" s="157"/>
      <c r="TDW57" s="158"/>
      <c r="TDX57" s="159"/>
      <c r="TDY57" s="159"/>
      <c r="TDZ57" s="160"/>
      <c r="TEA57" s="157"/>
      <c r="TEB57" s="158"/>
      <c r="TEC57" s="159"/>
      <c r="TED57" s="159"/>
      <c r="TEE57" s="160"/>
      <c r="TEF57" s="157"/>
      <c r="TEG57" s="158"/>
      <c r="TEH57" s="159"/>
      <c r="TEI57" s="159"/>
      <c r="TEJ57" s="160"/>
      <c r="TEK57" s="157"/>
      <c r="TEL57" s="158"/>
      <c r="TEM57" s="159"/>
      <c r="TEN57" s="159"/>
      <c r="TEO57" s="160"/>
      <c r="TEP57" s="157"/>
      <c r="TEQ57" s="158"/>
      <c r="TER57" s="159"/>
      <c r="TES57" s="159"/>
      <c r="TET57" s="160"/>
      <c r="TEU57" s="157"/>
      <c r="TEV57" s="158"/>
      <c r="TEW57" s="159"/>
      <c r="TEX57" s="159"/>
      <c r="TEY57" s="160"/>
      <c r="TEZ57" s="157"/>
      <c r="TFA57" s="158"/>
      <c r="TFB57" s="159"/>
      <c r="TFC57" s="159"/>
      <c r="TFD57" s="160"/>
      <c r="TFE57" s="157"/>
      <c r="TFF57" s="158"/>
      <c r="TFG57" s="159"/>
      <c r="TFH57" s="159"/>
      <c r="TFI57" s="160"/>
      <c r="TFJ57" s="157"/>
      <c r="TFK57" s="158"/>
      <c r="TFL57" s="159"/>
      <c r="TFM57" s="159"/>
      <c r="TFN57" s="160"/>
      <c r="TFO57" s="157"/>
      <c r="TFP57" s="158"/>
      <c r="TFQ57" s="159"/>
      <c r="TFR57" s="159"/>
      <c r="TFS57" s="160"/>
      <c r="TFT57" s="157"/>
      <c r="TFU57" s="158"/>
      <c r="TFV57" s="159"/>
      <c r="TFW57" s="159"/>
      <c r="TFX57" s="160"/>
      <c r="TFY57" s="157"/>
      <c r="TFZ57" s="158"/>
      <c r="TGA57" s="159"/>
      <c r="TGB57" s="159"/>
      <c r="TGC57" s="160"/>
      <c r="TGD57" s="157"/>
      <c r="TGE57" s="158"/>
      <c r="TGF57" s="159"/>
      <c r="TGG57" s="159"/>
      <c r="TGH57" s="160"/>
      <c r="TGI57" s="157"/>
      <c r="TGJ57" s="158"/>
      <c r="TGK57" s="159"/>
      <c r="TGL57" s="159"/>
      <c r="TGM57" s="160"/>
      <c r="TGN57" s="157"/>
      <c r="TGO57" s="158"/>
      <c r="TGP57" s="159"/>
      <c r="TGQ57" s="159"/>
      <c r="TGR57" s="160"/>
      <c r="TGS57" s="157"/>
      <c r="TGT57" s="158"/>
      <c r="TGU57" s="159"/>
      <c r="TGV57" s="159"/>
      <c r="TGW57" s="160"/>
      <c r="TGX57" s="157"/>
      <c r="TGY57" s="158"/>
      <c r="TGZ57" s="159"/>
      <c r="THA57" s="159"/>
      <c r="THB57" s="160"/>
      <c r="THC57" s="157"/>
      <c r="THD57" s="158"/>
      <c r="THE57" s="159"/>
      <c r="THF57" s="159"/>
      <c r="THG57" s="160"/>
      <c r="THH57" s="157"/>
      <c r="THI57" s="158"/>
      <c r="THJ57" s="159"/>
      <c r="THK57" s="159"/>
      <c r="THL57" s="160"/>
      <c r="THM57" s="157"/>
      <c r="THN57" s="158"/>
      <c r="THO57" s="159"/>
      <c r="THP57" s="159"/>
      <c r="THQ57" s="160"/>
      <c r="THR57" s="157"/>
      <c r="THS57" s="158"/>
      <c r="THT57" s="159"/>
      <c r="THU57" s="159"/>
      <c r="THV57" s="160"/>
      <c r="THW57" s="157"/>
      <c r="THX57" s="158"/>
      <c r="THY57" s="159"/>
      <c r="THZ57" s="159"/>
      <c r="TIA57" s="160"/>
      <c r="TIB57" s="157"/>
      <c r="TIC57" s="158"/>
      <c r="TID57" s="159"/>
      <c r="TIE57" s="159"/>
      <c r="TIF57" s="160"/>
      <c r="TIG57" s="157"/>
      <c r="TIH57" s="158"/>
      <c r="TII57" s="159"/>
      <c r="TIJ57" s="159"/>
      <c r="TIK57" s="160"/>
      <c r="TIL57" s="157"/>
      <c r="TIM57" s="158"/>
      <c r="TIN57" s="159"/>
      <c r="TIO57" s="159"/>
      <c r="TIP57" s="160"/>
      <c r="TIQ57" s="157"/>
      <c r="TIR57" s="158"/>
      <c r="TIS57" s="159"/>
      <c r="TIT57" s="159"/>
      <c r="TIU57" s="160"/>
      <c r="TIV57" s="157"/>
      <c r="TIW57" s="158"/>
      <c r="TIX57" s="159"/>
      <c r="TIY57" s="159"/>
      <c r="TIZ57" s="160"/>
      <c r="TJA57" s="157"/>
      <c r="TJB57" s="158"/>
      <c r="TJC57" s="159"/>
      <c r="TJD57" s="159"/>
      <c r="TJE57" s="160"/>
      <c r="TJF57" s="157"/>
      <c r="TJG57" s="158"/>
      <c r="TJH57" s="159"/>
      <c r="TJI57" s="159"/>
      <c r="TJJ57" s="160"/>
      <c r="TJK57" s="157"/>
      <c r="TJL57" s="158"/>
      <c r="TJM57" s="159"/>
      <c r="TJN57" s="159"/>
      <c r="TJO57" s="160"/>
      <c r="TJP57" s="157"/>
      <c r="TJQ57" s="158"/>
      <c r="TJR57" s="159"/>
      <c r="TJS57" s="159"/>
      <c r="TJT57" s="160"/>
      <c r="TJU57" s="157"/>
      <c r="TJV57" s="158"/>
      <c r="TJW57" s="159"/>
      <c r="TJX57" s="159"/>
      <c r="TJY57" s="160"/>
      <c r="TJZ57" s="157"/>
      <c r="TKA57" s="158"/>
      <c r="TKB57" s="159"/>
      <c r="TKC57" s="159"/>
      <c r="TKD57" s="160"/>
      <c r="TKE57" s="157"/>
      <c r="TKF57" s="158"/>
      <c r="TKG57" s="159"/>
      <c r="TKH57" s="159"/>
      <c r="TKI57" s="160"/>
      <c r="TKJ57" s="157"/>
      <c r="TKK57" s="158"/>
      <c r="TKL57" s="159"/>
      <c r="TKM57" s="159"/>
      <c r="TKN57" s="160"/>
      <c r="TKO57" s="157"/>
      <c r="TKP57" s="158"/>
      <c r="TKQ57" s="159"/>
      <c r="TKR57" s="159"/>
      <c r="TKS57" s="160"/>
      <c r="TKT57" s="157"/>
      <c r="TKU57" s="158"/>
      <c r="TKV57" s="159"/>
      <c r="TKW57" s="159"/>
      <c r="TKX57" s="160"/>
      <c r="TKY57" s="157"/>
      <c r="TKZ57" s="158"/>
      <c r="TLA57" s="159"/>
      <c r="TLB57" s="159"/>
      <c r="TLC57" s="160"/>
      <c r="TLD57" s="157"/>
      <c r="TLE57" s="158"/>
      <c r="TLF57" s="159"/>
      <c r="TLG57" s="159"/>
      <c r="TLH57" s="160"/>
      <c r="TLI57" s="157"/>
      <c r="TLJ57" s="158"/>
      <c r="TLK57" s="159"/>
      <c r="TLL57" s="159"/>
      <c r="TLM57" s="160"/>
      <c r="TLN57" s="157"/>
      <c r="TLO57" s="158"/>
      <c r="TLP57" s="159"/>
      <c r="TLQ57" s="159"/>
      <c r="TLR57" s="160"/>
      <c r="TLS57" s="157"/>
      <c r="TLT57" s="158"/>
      <c r="TLU57" s="159"/>
      <c r="TLV57" s="159"/>
      <c r="TLW57" s="160"/>
      <c r="TLX57" s="157"/>
      <c r="TLY57" s="158"/>
      <c r="TLZ57" s="159"/>
      <c r="TMA57" s="159"/>
      <c r="TMB57" s="160"/>
      <c r="TMC57" s="157"/>
      <c r="TMD57" s="158"/>
      <c r="TME57" s="159"/>
      <c r="TMF57" s="159"/>
      <c r="TMG57" s="160"/>
      <c r="TMH57" s="157"/>
      <c r="TMI57" s="158"/>
      <c r="TMJ57" s="159"/>
      <c r="TMK57" s="159"/>
      <c r="TML57" s="160"/>
      <c r="TMM57" s="157"/>
      <c r="TMN57" s="158"/>
      <c r="TMO57" s="159"/>
      <c r="TMP57" s="159"/>
      <c r="TMQ57" s="160"/>
      <c r="TMR57" s="157"/>
      <c r="TMS57" s="158"/>
      <c r="TMT57" s="159"/>
      <c r="TMU57" s="159"/>
      <c r="TMV57" s="160"/>
      <c r="TMW57" s="157"/>
      <c r="TMX57" s="158"/>
      <c r="TMY57" s="159"/>
      <c r="TMZ57" s="159"/>
      <c r="TNA57" s="160"/>
      <c r="TNB57" s="157"/>
      <c r="TNC57" s="158"/>
      <c r="TND57" s="159"/>
      <c r="TNE57" s="159"/>
      <c r="TNF57" s="160"/>
      <c r="TNG57" s="157"/>
      <c r="TNH57" s="158"/>
      <c r="TNI57" s="159"/>
      <c r="TNJ57" s="159"/>
      <c r="TNK57" s="160"/>
      <c r="TNL57" s="157"/>
      <c r="TNM57" s="158"/>
      <c r="TNN57" s="159"/>
      <c r="TNO57" s="159"/>
      <c r="TNP57" s="160"/>
      <c r="TNQ57" s="157"/>
      <c r="TNR57" s="158"/>
      <c r="TNS57" s="159"/>
      <c r="TNT57" s="159"/>
      <c r="TNU57" s="160"/>
      <c r="TNV57" s="157"/>
      <c r="TNW57" s="158"/>
      <c r="TNX57" s="159"/>
      <c r="TNY57" s="159"/>
      <c r="TNZ57" s="160"/>
      <c r="TOA57" s="157"/>
      <c r="TOB57" s="158"/>
      <c r="TOC57" s="159"/>
      <c r="TOD57" s="159"/>
      <c r="TOE57" s="160"/>
      <c r="TOF57" s="157"/>
      <c r="TOG57" s="158"/>
      <c r="TOH57" s="159"/>
      <c r="TOI57" s="159"/>
      <c r="TOJ57" s="160"/>
      <c r="TOK57" s="157"/>
      <c r="TOL57" s="158"/>
      <c r="TOM57" s="159"/>
      <c r="TON57" s="159"/>
      <c r="TOO57" s="160"/>
      <c r="TOP57" s="157"/>
      <c r="TOQ57" s="158"/>
      <c r="TOR57" s="159"/>
      <c r="TOS57" s="159"/>
      <c r="TOT57" s="160"/>
      <c r="TOU57" s="157"/>
      <c r="TOV57" s="158"/>
      <c r="TOW57" s="159"/>
      <c r="TOX57" s="159"/>
      <c r="TOY57" s="160"/>
      <c r="TOZ57" s="157"/>
      <c r="TPA57" s="158"/>
      <c r="TPB57" s="159"/>
      <c r="TPC57" s="159"/>
      <c r="TPD57" s="160"/>
      <c r="TPE57" s="157"/>
      <c r="TPF57" s="158"/>
      <c r="TPG57" s="159"/>
      <c r="TPH57" s="159"/>
      <c r="TPI57" s="160"/>
      <c r="TPJ57" s="157"/>
      <c r="TPK57" s="158"/>
      <c r="TPL57" s="159"/>
      <c r="TPM57" s="159"/>
      <c r="TPN57" s="160"/>
      <c r="TPO57" s="157"/>
      <c r="TPP57" s="158"/>
      <c r="TPQ57" s="159"/>
      <c r="TPR57" s="159"/>
      <c r="TPS57" s="160"/>
      <c r="TPT57" s="157"/>
      <c r="TPU57" s="158"/>
      <c r="TPV57" s="159"/>
      <c r="TPW57" s="159"/>
      <c r="TPX57" s="160"/>
      <c r="TPY57" s="157"/>
      <c r="TPZ57" s="158"/>
      <c r="TQA57" s="159"/>
      <c r="TQB57" s="159"/>
      <c r="TQC57" s="160"/>
      <c r="TQD57" s="157"/>
      <c r="TQE57" s="158"/>
      <c r="TQF57" s="159"/>
      <c r="TQG57" s="159"/>
      <c r="TQH57" s="160"/>
      <c r="TQI57" s="157"/>
      <c r="TQJ57" s="158"/>
      <c r="TQK57" s="159"/>
      <c r="TQL57" s="159"/>
      <c r="TQM57" s="160"/>
      <c r="TQN57" s="157"/>
      <c r="TQO57" s="158"/>
      <c r="TQP57" s="159"/>
      <c r="TQQ57" s="159"/>
      <c r="TQR57" s="160"/>
      <c r="TQS57" s="157"/>
      <c r="TQT57" s="158"/>
      <c r="TQU57" s="159"/>
      <c r="TQV57" s="159"/>
      <c r="TQW57" s="160"/>
      <c r="TQX57" s="157"/>
      <c r="TQY57" s="158"/>
      <c r="TQZ57" s="159"/>
      <c r="TRA57" s="159"/>
      <c r="TRB57" s="160"/>
      <c r="TRC57" s="157"/>
      <c r="TRD57" s="158"/>
      <c r="TRE57" s="159"/>
      <c r="TRF57" s="159"/>
      <c r="TRG57" s="160"/>
      <c r="TRH57" s="157"/>
      <c r="TRI57" s="158"/>
      <c r="TRJ57" s="159"/>
      <c r="TRK57" s="159"/>
      <c r="TRL57" s="160"/>
      <c r="TRM57" s="157"/>
      <c r="TRN57" s="158"/>
      <c r="TRO57" s="159"/>
      <c r="TRP57" s="159"/>
      <c r="TRQ57" s="160"/>
      <c r="TRR57" s="157"/>
      <c r="TRS57" s="158"/>
      <c r="TRT57" s="159"/>
      <c r="TRU57" s="159"/>
      <c r="TRV57" s="160"/>
      <c r="TRW57" s="157"/>
      <c r="TRX57" s="158"/>
      <c r="TRY57" s="159"/>
      <c r="TRZ57" s="159"/>
      <c r="TSA57" s="160"/>
      <c r="TSB57" s="157"/>
      <c r="TSC57" s="158"/>
      <c r="TSD57" s="159"/>
      <c r="TSE57" s="159"/>
      <c r="TSF57" s="160"/>
      <c r="TSG57" s="157"/>
      <c r="TSH57" s="158"/>
      <c r="TSI57" s="159"/>
      <c r="TSJ57" s="159"/>
      <c r="TSK57" s="160"/>
      <c r="TSL57" s="157"/>
      <c r="TSM57" s="158"/>
      <c r="TSN57" s="159"/>
      <c r="TSO57" s="159"/>
      <c r="TSP57" s="160"/>
      <c r="TSQ57" s="157"/>
      <c r="TSR57" s="158"/>
      <c r="TSS57" s="159"/>
      <c r="TST57" s="159"/>
      <c r="TSU57" s="160"/>
      <c r="TSV57" s="157"/>
      <c r="TSW57" s="158"/>
      <c r="TSX57" s="159"/>
      <c r="TSY57" s="159"/>
      <c r="TSZ57" s="160"/>
      <c r="TTA57" s="157"/>
      <c r="TTB57" s="158"/>
      <c r="TTC57" s="159"/>
      <c r="TTD57" s="159"/>
      <c r="TTE57" s="160"/>
      <c r="TTF57" s="157"/>
      <c r="TTG57" s="158"/>
      <c r="TTH57" s="159"/>
      <c r="TTI57" s="159"/>
      <c r="TTJ57" s="160"/>
      <c r="TTK57" s="157"/>
      <c r="TTL57" s="158"/>
      <c r="TTM57" s="159"/>
      <c r="TTN57" s="159"/>
      <c r="TTO57" s="160"/>
      <c r="TTP57" s="157"/>
      <c r="TTQ57" s="158"/>
      <c r="TTR57" s="159"/>
      <c r="TTS57" s="159"/>
      <c r="TTT57" s="160"/>
      <c r="TTU57" s="157"/>
      <c r="TTV57" s="158"/>
      <c r="TTW57" s="159"/>
      <c r="TTX57" s="159"/>
      <c r="TTY57" s="160"/>
      <c r="TTZ57" s="157"/>
      <c r="TUA57" s="158"/>
      <c r="TUB57" s="159"/>
      <c r="TUC57" s="159"/>
      <c r="TUD57" s="160"/>
      <c r="TUE57" s="157"/>
      <c r="TUF57" s="158"/>
      <c r="TUG57" s="159"/>
      <c r="TUH57" s="159"/>
      <c r="TUI57" s="160"/>
      <c r="TUJ57" s="157"/>
      <c r="TUK57" s="158"/>
      <c r="TUL57" s="159"/>
      <c r="TUM57" s="159"/>
      <c r="TUN57" s="160"/>
      <c r="TUO57" s="157"/>
      <c r="TUP57" s="158"/>
      <c r="TUQ57" s="159"/>
      <c r="TUR57" s="159"/>
      <c r="TUS57" s="160"/>
      <c r="TUT57" s="157"/>
      <c r="TUU57" s="158"/>
      <c r="TUV57" s="159"/>
      <c r="TUW57" s="159"/>
      <c r="TUX57" s="160"/>
      <c r="TUY57" s="157"/>
      <c r="TUZ57" s="158"/>
      <c r="TVA57" s="159"/>
      <c r="TVB57" s="159"/>
      <c r="TVC57" s="160"/>
      <c r="TVD57" s="157"/>
      <c r="TVE57" s="158"/>
      <c r="TVF57" s="159"/>
      <c r="TVG57" s="159"/>
      <c r="TVH57" s="160"/>
      <c r="TVI57" s="157"/>
      <c r="TVJ57" s="158"/>
      <c r="TVK57" s="159"/>
      <c r="TVL57" s="159"/>
      <c r="TVM57" s="160"/>
      <c r="TVN57" s="157"/>
      <c r="TVO57" s="158"/>
      <c r="TVP57" s="159"/>
      <c r="TVQ57" s="159"/>
      <c r="TVR57" s="160"/>
      <c r="TVS57" s="157"/>
      <c r="TVT57" s="158"/>
      <c r="TVU57" s="159"/>
      <c r="TVV57" s="159"/>
      <c r="TVW57" s="160"/>
      <c r="TVX57" s="157"/>
      <c r="TVY57" s="158"/>
      <c r="TVZ57" s="159"/>
      <c r="TWA57" s="159"/>
      <c r="TWB57" s="160"/>
      <c r="TWC57" s="157"/>
      <c r="TWD57" s="158"/>
      <c r="TWE57" s="159"/>
      <c r="TWF57" s="159"/>
      <c r="TWG57" s="160"/>
      <c r="TWH57" s="157"/>
      <c r="TWI57" s="158"/>
      <c r="TWJ57" s="159"/>
      <c r="TWK57" s="159"/>
      <c r="TWL57" s="160"/>
      <c r="TWM57" s="157"/>
      <c r="TWN57" s="158"/>
      <c r="TWO57" s="159"/>
      <c r="TWP57" s="159"/>
      <c r="TWQ57" s="160"/>
      <c r="TWR57" s="157"/>
      <c r="TWS57" s="158"/>
      <c r="TWT57" s="159"/>
      <c r="TWU57" s="159"/>
      <c r="TWV57" s="160"/>
      <c r="TWW57" s="157"/>
      <c r="TWX57" s="158"/>
      <c r="TWY57" s="159"/>
      <c r="TWZ57" s="159"/>
      <c r="TXA57" s="160"/>
      <c r="TXB57" s="157"/>
      <c r="TXC57" s="158"/>
      <c r="TXD57" s="159"/>
      <c r="TXE57" s="159"/>
      <c r="TXF57" s="160"/>
      <c r="TXG57" s="157"/>
      <c r="TXH57" s="158"/>
      <c r="TXI57" s="159"/>
      <c r="TXJ57" s="159"/>
      <c r="TXK57" s="160"/>
      <c r="TXL57" s="157"/>
      <c r="TXM57" s="158"/>
      <c r="TXN57" s="159"/>
      <c r="TXO57" s="159"/>
      <c r="TXP57" s="160"/>
      <c r="TXQ57" s="157"/>
      <c r="TXR57" s="158"/>
      <c r="TXS57" s="159"/>
      <c r="TXT57" s="159"/>
      <c r="TXU57" s="160"/>
      <c r="TXV57" s="157"/>
      <c r="TXW57" s="158"/>
      <c r="TXX57" s="159"/>
      <c r="TXY57" s="159"/>
      <c r="TXZ57" s="160"/>
      <c r="TYA57" s="157"/>
      <c r="TYB57" s="158"/>
      <c r="TYC57" s="159"/>
      <c r="TYD57" s="159"/>
      <c r="TYE57" s="160"/>
      <c r="TYF57" s="157"/>
      <c r="TYG57" s="158"/>
      <c r="TYH57" s="159"/>
      <c r="TYI57" s="159"/>
      <c r="TYJ57" s="160"/>
      <c r="TYK57" s="157"/>
      <c r="TYL57" s="158"/>
      <c r="TYM57" s="159"/>
      <c r="TYN57" s="159"/>
      <c r="TYO57" s="160"/>
      <c r="TYP57" s="157"/>
      <c r="TYQ57" s="158"/>
      <c r="TYR57" s="159"/>
      <c r="TYS57" s="159"/>
      <c r="TYT57" s="160"/>
      <c r="TYU57" s="157"/>
      <c r="TYV57" s="158"/>
      <c r="TYW57" s="159"/>
      <c r="TYX57" s="159"/>
      <c r="TYY57" s="160"/>
      <c r="TYZ57" s="157"/>
      <c r="TZA57" s="158"/>
      <c r="TZB57" s="159"/>
      <c r="TZC57" s="159"/>
      <c r="TZD57" s="160"/>
      <c r="TZE57" s="157"/>
      <c r="TZF57" s="158"/>
      <c r="TZG57" s="159"/>
      <c r="TZH57" s="159"/>
      <c r="TZI57" s="160"/>
      <c r="TZJ57" s="157"/>
      <c r="TZK57" s="158"/>
      <c r="TZL57" s="159"/>
      <c r="TZM57" s="159"/>
      <c r="TZN57" s="160"/>
      <c r="TZO57" s="157"/>
      <c r="TZP57" s="158"/>
      <c r="TZQ57" s="159"/>
      <c r="TZR57" s="159"/>
      <c r="TZS57" s="160"/>
      <c r="TZT57" s="157"/>
      <c r="TZU57" s="158"/>
      <c r="TZV57" s="159"/>
      <c r="TZW57" s="159"/>
      <c r="TZX57" s="160"/>
      <c r="TZY57" s="157"/>
      <c r="TZZ57" s="158"/>
      <c r="UAA57" s="159"/>
      <c r="UAB57" s="159"/>
      <c r="UAC57" s="160"/>
      <c r="UAD57" s="157"/>
      <c r="UAE57" s="158"/>
      <c r="UAF57" s="159"/>
      <c r="UAG57" s="159"/>
      <c r="UAH57" s="160"/>
      <c r="UAI57" s="157"/>
      <c r="UAJ57" s="158"/>
      <c r="UAK57" s="159"/>
      <c r="UAL57" s="159"/>
      <c r="UAM57" s="160"/>
      <c r="UAN57" s="157"/>
      <c r="UAO57" s="158"/>
      <c r="UAP57" s="159"/>
      <c r="UAQ57" s="159"/>
      <c r="UAR57" s="160"/>
      <c r="UAS57" s="157"/>
      <c r="UAT57" s="158"/>
      <c r="UAU57" s="159"/>
      <c r="UAV57" s="159"/>
      <c r="UAW57" s="160"/>
      <c r="UAX57" s="157"/>
      <c r="UAY57" s="158"/>
      <c r="UAZ57" s="159"/>
      <c r="UBA57" s="159"/>
      <c r="UBB57" s="160"/>
      <c r="UBC57" s="157"/>
      <c r="UBD57" s="158"/>
      <c r="UBE57" s="159"/>
      <c r="UBF57" s="159"/>
      <c r="UBG57" s="160"/>
      <c r="UBH57" s="157"/>
      <c r="UBI57" s="158"/>
      <c r="UBJ57" s="159"/>
      <c r="UBK57" s="159"/>
      <c r="UBL57" s="160"/>
      <c r="UBM57" s="157"/>
      <c r="UBN57" s="158"/>
      <c r="UBO57" s="159"/>
      <c r="UBP57" s="159"/>
      <c r="UBQ57" s="160"/>
      <c r="UBR57" s="157"/>
      <c r="UBS57" s="158"/>
      <c r="UBT57" s="159"/>
      <c r="UBU57" s="159"/>
      <c r="UBV57" s="160"/>
      <c r="UBW57" s="157"/>
      <c r="UBX57" s="158"/>
      <c r="UBY57" s="159"/>
      <c r="UBZ57" s="159"/>
      <c r="UCA57" s="160"/>
      <c r="UCB57" s="157"/>
      <c r="UCC57" s="158"/>
      <c r="UCD57" s="159"/>
      <c r="UCE57" s="159"/>
      <c r="UCF57" s="160"/>
      <c r="UCG57" s="157"/>
      <c r="UCH57" s="158"/>
      <c r="UCI57" s="159"/>
      <c r="UCJ57" s="159"/>
      <c r="UCK57" s="160"/>
      <c r="UCL57" s="157"/>
      <c r="UCM57" s="158"/>
      <c r="UCN57" s="159"/>
      <c r="UCO57" s="159"/>
      <c r="UCP57" s="160"/>
      <c r="UCQ57" s="157"/>
      <c r="UCR57" s="158"/>
      <c r="UCS57" s="159"/>
      <c r="UCT57" s="159"/>
      <c r="UCU57" s="160"/>
      <c r="UCV57" s="157"/>
      <c r="UCW57" s="158"/>
      <c r="UCX57" s="159"/>
      <c r="UCY57" s="159"/>
      <c r="UCZ57" s="160"/>
      <c r="UDA57" s="157"/>
      <c r="UDB57" s="158"/>
      <c r="UDC57" s="159"/>
      <c r="UDD57" s="159"/>
      <c r="UDE57" s="160"/>
      <c r="UDF57" s="157"/>
      <c r="UDG57" s="158"/>
      <c r="UDH57" s="159"/>
      <c r="UDI57" s="159"/>
      <c r="UDJ57" s="160"/>
      <c r="UDK57" s="157"/>
      <c r="UDL57" s="158"/>
      <c r="UDM57" s="159"/>
      <c r="UDN57" s="159"/>
      <c r="UDO57" s="160"/>
      <c r="UDP57" s="157"/>
      <c r="UDQ57" s="158"/>
      <c r="UDR57" s="159"/>
      <c r="UDS57" s="159"/>
      <c r="UDT57" s="160"/>
      <c r="UDU57" s="157"/>
      <c r="UDV57" s="158"/>
      <c r="UDW57" s="159"/>
      <c r="UDX57" s="159"/>
      <c r="UDY57" s="160"/>
      <c r="UDZ57" s="157"/>
      <c r="UEA57" s="158"/>
      <c r="UEB57" s="159"/>
      <c r="UEC57" s="159"/>
      <c r="UED57" s="160"/>
      <c r="UEE57" s="157"/>
      <c r="UEF57" s="158"/>
      <c r="UEG57" s="159"/>
      <c r="UEH57" s="159"/>
      <c r="UEI57" s="160"/>
      <c r="UEJ57" s="157"/>
      <c r="UEK57" s="158"/>
      <c r="UEL57" s="159"/>
      <c r="UEM57" s="159"/>
      <c r="UEN57" s="160"/>
      <c r="UEO57" s="157"/>
      <c r="UEP57" s="158"/>
      <c r="UEQ57" s="159"/>
      <c r="UER57" s="159"/>
      <c r="UES57" s="160"/>
      <c r="UET57" s="157"/>
      <c r="UEU57" s="158"/>
      <c r="UEV57" s="159"/>
      <c r="UEW57" s="159"/>
      <c r="UEX57" s="160"/>
      <c r="UEY57" s="157"/>
      <c r="UEZ57" s="158"/>
      <c r="UFA57" s="159"/>
      <c r="UFB57" s="159"/>
      <c r="UFC57" s="160"/>
      <c r="UFD57" s="157"/>
      <c r="UFE57" s="158"/>
      <c r="UFF57" s="159"/>
      <c r="UFG57" s="159"/>
      <c r="UFH57" s="160"/>
      <c r="UFI57" s="157"/>
      <c r="UFJ57" s="158"/>
      <c r="UFK57" s="159"/>
      <c r="UFL57" s="159"/>
      <c r="UFM57" s="160"/>
      <c r="UFN57" s="157"/>
      <c r="UFO57" s="158"/>
      <c r="UFP57" s="159"/>
      <c r="UFQ57" s="159"/>
      <c r="UFR57" s="160"/>
      <c r="UFS57" s="157"/>
      <c r="UFT57" s="158"/>
      <c r="UFU57" s="159"/>
      <c r="UFV57" s="159"/>
      <c r="UFW57" s="160"/>
      <c r="UFX57" s="157"/>
      <c r="UFY57" s="158"/>
      <c r="UFZ57" s="159"/>
      <c r="UGA57" s="159"/>
      <c r="UGB57" s="160"/>
      <c r="UGC57" s="157"/>
      <c r="UGD57" s="158"/>
      <c r="UGE57" s="159"/>
      <c r="UGF57" s="159"/>
      <c r="UGG57" s="160"/>
      <c r="UGH57" s="157"/>
      <c r="UGI57" s="158"/>
      <c r="UGJ57" s="159"/>
      <c r="UGK57" s="159"/>
      <c r="UGL57" s="160"/>
      <c r="UGM57" s="157"/>
      <c r="UGN57" s="158"/>
      <c r="UGO57" s="159"/>
      <c r="UGP57" s="159"/>
      <c r="UGQ57" s="160"/>
      <c r="UGR57" s="157"/>
      <c r="UGS57" s="158"/>
      <c r="UGT57" s="159"/>
      <c r="UGU57" s="159"/>
      <c r="UGV57" s="160"/>
      <c r="UGW57" s="157"/>
      <c r="UGX57" s="158"/>
      <c r="UGY57" s="159"/>
      <c r="UGZ57" s="159"/>
      <c r="UHA57" s="160"/>
      <c r="UHB57" s="157"/>
      <c r="UHC57" s="158"/>
      <c r="UHD57" s="159"/>
      <c r="UHE57" s="159"/>
      <c r="UHF57" s="160"/>
      <c r="UHG57" s="157"/>
      <c r="UHH57" s="158"/>
      <c r="UHI57" s="159"/>
      <c r="UHJ57" s="159"/>
      <c r="UHK57" s="160"/>
      <c r="UHL57" s="157"/>
      <c r="UHM57" s="158"/>
      <c r="UHN57" s="159"/>
      <c r="UHO57" s="159"/>
      <c r="UHP57" s="160"/>
      <c r="UHQ57" s="157"/>
      <c r="UHR57" s="158"/>
      <c r="UHS57" s="159"/>
      <c r="UHT57" s="159"/>
      <c r="UHU57" s="160"/>
      <c r="UHV57" s="157"/>
      <c r="UHW57" s="158"/>
      <c r="UHX57" s="159"/>
      <c r="UHY57" s="159"/>
      <c r="UHZ57" s="160"/>
      <c r="UIA57" s="157"/>
      <c r="UIB57" s="158"/>
      <c r="UIC57" s="159"/>
      <c r="UID57" s="159"/>
      <c r="UIE57" s="160"/>
      <c r="UIF57" s="157"/>
      <c r="UIG57" s="158"/>
      <c r="UIH57" s="159"/>
      <c r="UII57" s="159"/>
      <c r="UIJ57" s="160"/>
      <c r="UIK57" s="157"/>
      <c r="UIL57" s="158"/>
      <c r="UIM57" s="159"/>
      <c r="UIN57" s="159"/>
      <c r="UIO57" s="160"/>
      <c r="UIP57" s="157"/>
      <c r="UIQ57" s="158"/>
      <c r="UIR57" s="159"/>
      <c r="UIS57" s="159"/>
      <c r="UIT57" s="160"/>
      <c r="UIU57" s="157"/>
      <c r="UIV57" s="158"/>
      <c r="UIW57" s="159"/>
      <c r="UIX57" s="159"/>
      <c r="UIY57" s="160"/>
      <c r="UIZ57" s="157"/>
      <c r="UJA57" s="158"/>
      <c r="UJB57" s="159"/>
      <c r="UJC57" s="159"/>
      <c r="UJD57" s="160"/>
      <c r="UJE57" s="157"/>
      <c r="UJF57" s="158"/>
      <c r="UJG57" s="159"/>
      <c r="UJH57" s="159"/>
      <c r="UJI57" s="160"/>
      <c r="UJJ57" s="157"/>
      <c r="UJK57" s="158"/>
      <c r="UJL57" s="159"/>
      <c r="UJM57" s="159"/>
      <c r="UJN57" s="160"/>
      <c r="UJO57" s="157"/>
      <c r="UJP57" s="158"/>
      <c r="UJQ57" s="159"/>
      <c r="UJR57" s="159"/>
      <c r="UJS57" s="160"/>
      <c r="UJT57" s="157"/>
      <c r="UJU57" s="158"/>
      <c r="UJV57" s="159"/>
      <c r="UJW57" s="159"/>
      <c r="UJX57" s="160"/>
      <c r="UJY57" s="157"/>
      <c r="UJZ57" s="158"/>
      <c r="UKA57" s="159"/>
      <c r="UKB57" s="159"/>
      <c r="UKC57" s="160"/>
      <c r="UKD57" s="157"/>
      <c r="UKE57" s="158"/>
      <c r="UKF57" s="159"/>
      <c r="UKG57" s="159"/>
      <c r="UKH57" s="160"/>
      <c r="UKI57" s="157"/>
      <c r="UKJ57" s="158"/>
      <c r="UKK57" s="159"/>
      <c r="UKL57" s="159"/>
      <c r="UKM57" s="160"/>
      <c r="UKN57" s="157"/>
      <c r="UKO57" s="158"/>
      <c r="UKP57" s="159"/>
      <c r="UKQ57" s="159"/>
      <c r="UKR57" s="160"/>
      <c r="UKS57" s="157"/>
      <c r="UKT57" s="158"/>
      <c r="UKU57" s="159"/>
      <c r="UKV57" s="159"/>
      <c r="UKW57" s="160"/>
      <c r="UKX57" s="157"/>
      <c r="UKY57" s="158"/>
      <c r="UKZ57" s="159"/>
      <c r="ULA57" s="159"/>
      <c r="ULB57" s="160"/>
      <c r="ULC57" s="157"/>
      <c r="ULD57" s="158"/>
      <c r="ULE57" s="159"/>
      <c r="ULF57" s="159"/>
      <c r="ULG57" s="160"/>
      <c r="ULH57" s="157"/>
      <c r="ULI57" s="158"/>
      <c r="ULJ57" s="159"/>
      <c r="ULK57" s="159"/>
      <c r="ULL57" s="160"/>
      <c r="ULM57" s="157"/>
      <c r="ULN57" s="158"/>
      <c r="ULO57" s="159"/>
      <c r="ULP57" s="159"/>
      <c r="ULQ57" s="160"/>
      <c r="ULR57" s="157"/>
      <c r="ULS57" s="158"/>
      <c r="ULT57" s="159"/>
      <c r="ULU57" s="159"/>
      <c r="ULV57" s="160"/>
      <c r="ULW57" s="157"/>
      <c r="ULX57" s="158"/>
      <c r="ULY57" s="159"/>
      <c r="ULZ57" s="159"/>
      <c r="UMA57" s="160"/>
      <c r="UMB57" s="157"/>
      <c r="UMC57" s="158"/>
      <c r="UMD57" s="159"/>
      <c r="UME57" s="159"/>
      <c r="UMF57" s="160"/>
      <c r="UMG57" s="157"/>
      <c r="UMH57" s="158"/>
      <c r="UMI57" s="159"/>
      <c r="UMJ57" s="159"/>
      <c r="UMK57" s="160"/>
      <c r="UML57" s="157"/>
      <c r="UMM57" s="158"/>
      <c r="UMN57" s="159"/>
      <c r="UMO57" s="159"/>
      <c r="UMP57" s="160"/>
      <c r="UMQ57" s="157"/>
      <c r="UMR57" s="158"/>
      <c r="UMS57" s="159"/>
      <c r="UMT57" s="159"/>
      <c r="UMU57" s="160"/>
      <c r="UMV57" s="157"/>
      <c r="UMW57" s="158"/>
      <c r="UMX57" s="159"/>
      <c r="UMY57" s="159"/>
      <c r="UMZ57" s="160"/>
      <c r="UNA57" s="157"/>
      <c r="UNB57" s="158"/>
      <c r="UNC57" s="159"/>
      <c r="UND57" s="159"/>
      <c r="UNE57" s="160"/>
      <c r="UNF57" s="157"/>
      <c r="UNG57" s="158"/>
      <c r="UNH57" s="159"/>
      <c r="UNI57" s="159"/>
      <c r="UNJ57" s="160"/>
      <c r="UNK57" s="157"/>
      <c r="UNL57" s="158"/>
      <c r="UNM57" s="159"/>
      <c r="UNN57" s="159"/>
      <c r="UNO57" s="160"/>
      <c r="UNP57" s="157"/>
      <c r="UNQ57" s="158"/>
      <c r="UNR57" s="159"/>
      <c r="UNS57" s="159"/>
      <c r="UNT57" s="160"/>
      <c r="UNU57" s="157"/>
      <c r="UNV57" s="158"/>
      <c r="UNW57" s="159"/>
      <c r="UNX57" s="159"/>
      <c r="UNY57" s="160"/>
      <c r="UNZ57" s="157"/>
      <c r="UOA57" s="158"/>
      <c r="UOB57" s="159"/>
      <c r="UOC57" s="159"/>
      <c r="UOD57" s="160"/>
      <c r="UOE57" s="157"/>
      <c r="UOF57" s="158"/>
      <c r="UOG57" s="159"/>
      <c r="UOH57" s="159"/>
      <c r="UOI57" s="160"/>
      <c r="UOJ57" s="157"/>
      <c r="UOK57" s="158"/>
      <c r="UOL57" s="159"/>
      <c r="UOM57" s="159"/>
      <c r="UON57" s="160"/>
      <c r="UOO57" s="157"/>
      <c r="UOP57" s="158"/>
      <c r="UOQ57" s="159"/>
      <c r="UOR57" s="159"/>
      <c r="UOS57" s="160"/>
      <c r="UOT57" s="157"/>
      <c r="UOU57" s="158"/>
      <c r="UOV57" s="159"/>
      <c r="UOW57" s="159"/>
      <c r="UOX57" s="160"/>
      <c r="UOY57" s="157"/>
      <c r="UOZ57" s="158"/>
      <c r="UPA57" s="159"/>
      <c r="UPB57" s="159"/>
      <c r="UPC57" s="160"/>
      <c r="UPD57" s="157"/>
      <c r="UPE57" s="158"/>
      <c r="UPF57" s="159"/>
      <c r="UPG57" s="159"/>
      <c r="UPH57" s="160"/>
      <c r="UPI57" s="157"/>
      <c r="UPJ57" s="158"/>
      <c r="UPK57" s="159"/>
      <c r="UPL57" s="159"/>
      <c r="UPM57" s="160"/>
      <c r="UPN57" s="157"/>
      <c r="UPO57" s="158"/>
      <c r="UPP57" s="159"/>
      <c r="UPQ57" s="159"/>
      <c r="UPR57" s="160"/>
      <c r="UPS57" s="157"/>
      <c r="UPT57" s="158"/>
      <c r="UPU57" s="159"/>
      <c r="UPV57" s="159"/>
      <c r="UPW57" s="160"/>
      <c r="UPX57" s="157"/>
      <c r="UPY57" s="158"/>
      <c r="UPZ57" s="159"/>
      <c r="UQA57" s="159"/>
      <c r="UQB57" s="160"/>
      <c r="UQC57" s="157"/>
      <c r="UQD57" s="158"/>
      <c r="UQE57" s="159"/>
      <c r="UQF57" s="159"/>
      <c r="UQG57" s="160"/>
      <c r="UQH57" s="157"/>
      <c r="UQI57" s="158"/>
      <c r="UQJ57" s="159"/>
      <c r="UQK57" s="159"/>
      <c r="UQL57" s="160"/>
      <c r="UQM57" s="157"/>
      <c r="UQN57" s="158"/>
      <c r="UQO57" s="159"/>
      <c r="UQP57" s="159"/>
      <c r="UQQ57" s="160"/>
      <c r="UQR57" s="157"/>
      <c r="UQS57" s="158"/>
      <c r="UQT57" s="159"/>
      <c r="UQU57" s="159"/>
      <c r="UQV57" s="160"/>
      <c r="UQW57" s="157"/>
      <c r="UQX57" s="158"/>
      <c r="UQY57" s="159"/>
      <c r="UQZ57" s="159"/>
      <c r="URA57" s="160"/>
      <c r="URB57" s="157"/>
      <c r="URC57" s="158"/>
      <c r="URD57" s="159"/>
      <c r="URE57" s="159"/>
      <c r="URF57" s="160"/>
      <c r="URG57" s="157"/>
      <c r="URH57" s="158"/>
      <c r="URI57" s="159"/>
      <c r="URJ57" s="159"/>
      <c r="URK57" s="160"/>
      <c r="URL57" s="157"/>
      <c r="URM57" s="158"/>
      <c r="URN57" s="159"/>
      <c r="URO57" s="159"/>
      <c r="URP57" s="160"/>
      <c r="URQ57" s="157"/>
      <c r="URR57" s="158"/>
      <c r="URS57" s="159"/>
      <c r="URT57" s="159"/>
      <c r="URU57" s="160"/>
      <c r="URV57" s="157"/>
      <c r="URW57" s="158"/>
      <c r="URX57" s="159"/>
      <c r="URY57" s="159"/>
      <c r="URZ57" s="160"/>
      <c r="USA57" s="157"/>
      <c r="USB57" s="158"/>
      <c r="USC57" s="159"/>
      <c r="USD57" s="159"/>
      <c r="USE57" s="160"/>
      <c r="USF57" s="157"/>
      <c r="USG57" s="158"/>
      <c r="USH57" s="159"/>
      <c r="USI57" s="159"/>
      <c r="USJ57" s="160"/>
      <c r="USK57" s="157"/>
      <c r="USL57" s="158"/>
      <c r="USM57" s="159"/>
      <c r="USN57" s="159"/>
      <c r="USO57" s="160"/>
      <c r="USP57" s="157"/>
      <c r="USQ57" s="158"/>
      <c r="USR57" s="159"/>
      <c r="USS57" s="159"/>
      <c r="UST57" s="160"/>
      <c r="USU57" s="157"/>
      <c r="USV57" s="158"/>
      <c r="USW57" s="159"/>
      <c r="USX57" s="159"/>
      <c r="USY57" s="160"/>
      <c r="USZ57" s="157"/>
      <c r="UTA57" s="158"/>
      <c r="UTB57" s="159"/>
      <c r="UTC57" s="159"/>
      <c r="UTD57" s="160"/>
      <c r="UTE57" s="157"/>
      <c r="UTF57" s="158"/>
      <c r="UTG57" s="159"/>
      <c r="UTH57" s="159"/>
      <c r="UTI57" s="160"/>
      <c r="UTJ57" s="157"/>
      <c r="UTK57" s="158"/>
      <c r="UTL57" s="159"/>
      <c r="UTM57" s="159"/>
      <c r="UTN57" s="160"/>
      <c r="UTO57" s="157"/>
      <c r="UTP57" s="158"/>
      <c r="UTQ57" s="159"/>
      <c r="UTR57" s="159"/>
      <c r="UTS57" s="160"/>
      <c r="UTT57" s="157"/>
      <c r="UTU57" s="158"/>
      <c r="UTV57" s="159"/>
      <c r="UTW57" s="159"/>
      <c r="UTX57" s="160"/>
      <c r="UTY57" s="157"/>
      <c r="UTZ57" s="158"/>
      <c r="UUA57" s="159"/>
      <c r="UUB57" s="159"/>
      <c r="UUC57" s="160"/>
      <c r="UUD57" s="157"/>
      <c r="UUE57" s="158"/>
      <c r="UUF57" s="159"/>
      <c r="UUG57" s="159"/>
      <c r="UUH57" s="160"/>
      <c r="UUI57" s="157"/>
      <c r="UUJ57" s="158"/>
      <c r="UUK57" s="159"/>
      <c r="UUL57" s="159"/>
      <c r="UUM57" s="160"/>
      <c r="UUN57" s="157"/>
      <c r="UUO57" s="158"/>
      <c r="UUP57" s="159"/>
      <c r="UUQ57" s="159"/>
      <c r="UUR57" s="160"/>
      <c r="UUS57" s="157"/>
      <c r="UUT57" s="158"/>
      <c r="UUU57" s="159"/>
      <c r="UUV57" s="159"/>
      <c r="UUW57" s="160"/>
      <c r="UUX57" s="157"/>
      <c r="UUY57" s="158"/>
      <c r="UUZ57" s="159"/>
      <c r="UVA57" s="159"/>
      <c r="UVB57" s="160"/>
      <c r="UVC57" s="157"/>
      <c r="UVD57" s="158"/>
      <c r="UVE57" s="159"/>
      <c r="UVF57" s="159"/>
      <c r="UVG57" s="160"/>
      <c r="UVH57" s="157"/>
      <c r="UVI57" s="158"/>
      <c r="UVJ57" s="159"/>
      <c r="UVK57" s="159"/>
      <c r="UVL57" s="160"/>
      <c r="UVM57" s="157"/>
      <c r="UVN57" s="158"/>
      <c r="UVO57" s="159"/>
      <c r="UVP57" s="159"/>
      <c r="UVQ57" s="160"/>
      <c r="UVR57" s="157"/>
      <c r="UVS57" s="158"/>
      <c r="UVT57" s="159"/>
      <c r="UVU57" s="159"/>
      <c r="UVV57" s="160"/>
      <c r="UVW57" s="157"/>
      <c r="UVX57" s="158"/>
      <c r="UVY57" s="159"/>
      <c r="UVZ57" s="159"/>
      <c r="UWA57" s="160"/>
      <c r="UWB57" s="157"/>
      <c r="UWC57" s="158"/>
      <c r="UWD57" s="159"/>
      <c r="UWE57" s="159"/>
      <c r="UWF57" s="160"/>
      <c r="UWG57" s="157"/>
      <c r="UWH57" s="158"/>
      <c r="UWI57" s="159"/>
      <c r="UWJ57" s="159"/>
      <c r="UWK57" s="160"/>
      <c r="UWL57" s="157"/>
      <c r="UWM57" s="158"/>
      <c r="UWN57" s="159"/>
      <c r="UWO57" s="159"/>
      <c r="UWP57" s="160"/>
      <c r="UWQ57" s="157"/>
      <c r="UWR57" s="158"/>
      <c r="UWS57" s="159"/>
      <c r="UWT57" s="159"/>
      <c r="UWU57" s="160"/>
      <c r="UWV57" s="157"/>
      <c r="UWW57" s="158"/>
      <c r="UWX57" s="159"/>
      <c r="UWY57" s="159"/>
      <c r="UWZ57" s="160"/>
      <c r="UXA57" s="157"/>
      <c r="UXB57" s="158"/>
      <c r="UXC57" s="159"/>
      <c r="UXD57" s="159"/>
      <c r="UXE57" s="160"/>
      <c r="UXF57" s="157"/>
      <c r="UXG57" s="158"/>
      <c r="UXH57" s="159"/>
      <c r="UXI57" s="159"/>
      <c r="UXJ57" s="160"/>
      <c r="UXK57" s="157"/>
      <c r="UXL57" s="158"/>
      <c r="UXM57" s="159"/>
      <c r="UXN57" s="159"/>
      <c r="UXO57" s="160"/>
      <c r="UXP57" s="157"/>
      <c r="UXQ57" s="158"/>
      <c r="UXR57" s="159"/>
      <c r="UXS57" s="159"/>
      <c r="UXT57" s="160"/>
      <c r="UXU57" s="157"/>
      <c r="UXV57" s="158"/>
      <c r="UXW57" s="159"/>
      <c r="UXX57" s="159"/>
      <c r="UXY57" s="160"/>
      <c r="UXZ57" s="157"/>
      <c r="UYA57" s="158"/>
      <c r="UYB57" s="159"/>
      <c r="UYC57" s="159"/>
      <c r="UYD57" s="160"/>
      <c r="UYE57" s="157"/>
      <c r="UYF57" s="158"/>
      <c r="UYG57" s="159"/>
      <c r="UYH57" s="159"/>
      <c r="UYI57" s="160"/>
      <c r="UYJ57" s="157"/>
      <c r="UYK57" s="158"/>
      <c r="UYL57" s="159"/>
      <c r="UYM57" s="159"/>
      <c r="UYN57" s="160"/>
      <c r="UYO57" s="157"/>
      <c r="UYP57" s="158"/>
      <c r="UYQ57" s="159"/>
      <c r="UYR57" s="159"/>
      <c r="UYS57" s="160"/>
      <c r="UYT57" s="157"/>
      <c r="UYU57" s="158"/>
      <c r="UYV57" s="159"/>
      <c r="UYW57" s="159"/>
      <c r="UYX57" s="160"/>
      <c r="UYY57" s="157"/>
      <c r="UYZ57" s="158"/>
      <c r="UZA57" s="159"/>
      <c r="UZB57" s="159"/>
      <c r="UZC57" s="160"/>
      <c r="UZD57" s="157"/>
      <c r="UZE57" s="158"/>
      <c r="UZF57" s="159"/>
      <c r="UZG57" s="159"/>
      <c r="UZH57" s="160"/>
      <c r="UZI57" s="157"/>
      <c r="UZJ57" s="158"/>
      <c r="UZK57" s="159"/>
      <c r="UZL57" s="159"/>
      <c r="UZM57" s="160"/>
      <c r="UZN57" s="157"/>
      <c r="UZO57" s="158"/>
      <c r="UZP57" s="159"/>
      <c r="UZQ57" s="159"/>
      <c r="UZR57" s="160"/>
      <c r="UZS57" s="157"/>
      <c r="UZT57" s="158"/>
      <c r="UZU57" s="159"/>
      <c r="UZV57" s="159"/>
      <c r="UZW57" s="160"/>
      <c r="UZX57" s="157"/>
      <c r="UZY57" s="158"/>
      <c r="UZZ57" s="159"/>
      <c r="VAA57" s="159"/>
      <c r="VAB57" s="160"/>
      <c r="VAC57" s="157"/>
      <c r="VAD57" s="158"/>
      <c r="VAE57" s="159"/>
      <c r="VAF57" s="159"/>
      <c r="VAG57" s="160"/>
      <c r="VAH57" s="157"/>
      <c r="VAI57" s="158"/>
      <c r="VAJ57" s="159"/>
      <c r="VAK57" s="159"/>
      <c r="VAL57" s="160"/>
      <c r="VAM57" s="157"/>
      <c r="VAN57" s="158"/>
      <c r="VAO57" s="159"/>
      <c r="VAP57" s="159"/>
      <c r="VAQ57" s="160"/>
      <c r="VAR57" s="157"/>
      <c r="VAS57" s="158"/>
      <c r="VAT57" s="159"/>
      <c r="VAU57" s="159"/>
      <c r="VAV57" s="160"/>
      <c r="VAW57" s="157"/>
      <c r="VAX57" s="158"/>
      <c r="VAY57" s="159"/>
      <c r="VAZ57" s="159"/>
      <c r="VBA57" s="160"/>
      <c r="VBB57" s="157"/>
      <c r="VBC57" s="158"/>
      <c r="VBD57" s="159"/>
      <c r="VBE57" s="159"/>
      <c r="VBF57" s="160"/>
      <c r="VBG57" s="157"/>
      <c r="VBH57" s="158"/>
      <c r="VBI57" s="159"/>
      <c r="VBJ57" s="159"/>
      <c r="VBK57" s="160"/>
      <c r="VBL57" s="157"/>
      <c r="VBM57" s="158"/>
      <c r="VBN57" s="159"/>
      <c r="VBO57" s="159"/>
      <c r="VBP57" s="160"/>
      <c r="VBQ57" s="157"/>
      <c r="VBR57" s="158"/>
      <c r="VBS57" s="159"/>
      <c r="VBT57" s="159"/>
      <c r="VBU57" s="160"/>
      <c r="VBV57" s="157"/>
      <c r="VBW57" s="158"/>
      <c r="VBX57" s="159"/>
      <c r="VBY57" s="159"/>
      <c r="VBZ57" s="160"/>
      <c r="VCA57" s="157"/>
      <c r="VCB57" s="158"/>
      <c r="VCC57" s="159"/>
      <c r="VCD57" s="159"/>
      <c r="VCE57" s="160"/>
      <c r="VCF57" s="157"/>
      <c r="VCG57" s="158"/>
      <c r="VCH57" s="159"/>
      <c r="VCI57" s="159"/>
      <c r="VCJ57" s="160"/>
      <c r="VCK57" s="157"/>
      <c r="VCL57" s="158"/>
      <c r="VCM57" s="159"/>
      <c r="VCN57" s="159"/>
      <c r="VCO57" s="160"/>
      <c r="VCP57" s="157"/>
      <c r="VCQ57" s="158"/>
      <c r="VCR57" s="159"/>
      <c r="VCS57" s="159"/>
      <c r="VCT57" s="160"/>
      <c r="VCU57" s="157"/>
      <c r="VCV57" s="158"/>
      <c r="VCW57" s="159"/>
      <c r="VCX57" s="159"/>
      <c r="VCY57" s="160"/>
      <c r="VCZ57" s="157"/>
      <c r="VDA57" s="158"/>
      <c r="VDB57" s="159"/>
      <c r="VDC57" s="159"/>
      <c r="VDD57" s="160"/>
      <c r="VDE57" s="157"/>
      <c r="VDF57" s="158"/>
      <c r="VDG57" s="159"/>
      <c r="VDH57" s="159"/>
      <c r="VDI57" s="160"/>
      <c r="VDJ57" s="157"/>
      <c r="VDK57" s="158"/>
      <c r="VDL57" s="159"/>
      <c r="VDM57" s="159"/>
      <c r="VDN57" s="160"/>
      <c r="VDO57" s="157"/>
      <c r="VDP57" s="158"/>
      <c r="VDQ57" s="159"/>
      <c r="VDR57" s="159"/>
      <c r="VDS57" s="160"/>
      <c r="VDT57" s="157"/>
      <c r="VDU57" s="158"/>
      <c r="VDV57" s="159"/>
      <c r="VDW57" s="159"/>
      <c r="VDX57" s="160"/>
      <c r="VDY57" s="157"/>
      <c r="VDZ57" s="158"/>
      <c r="VEA57" s="159"/>
      <c r="VEB57" s="159"/>
      <c r="VEC57" s="160"/>
      <c r="VED57" s="157"/>
      <c r="VEE57" s="158"/>
      <c r="VEF57" s="159"/>
      <c r="VEG57" s="159"/>
      <c r="VEH57" s="160"/>
      <c r="VEI57" s="157"/>
      <c r="VEJ57" s="158"/>
      <c r="VEK57" s="159"/>
      <c r="VEL57" s="159"/>
      <c r="VEM57" s="160"/>
      <c r="VEN57" s="157"/>
      <c r="VEO57" s="158"/>
      <c r="VEP57" s="159"/>
      <c r="VEQ57" s="159"/>
      <c r="VER57" s="160"/>
      <c r="VES57" s="157"/>
      <c r="VET57" s="158"/>
      <c r="VEU57" s="159"/>
      <c r="VEV57" s="159"/>
      <c r="VEW57" s="160"/>
      <c r="VEX57" s="157"/>
      <c r="VEY57" s="158"/>
      <c r="VEZ57" s="159"/>
      <c r="VFA57" s="159"/>
      <c r="VFB57" s="160"/>
      <c r="VFC57" s="157"/>
      <c r="VFD57" s="158"/>
      <c r="VFE57" s="159"/>
      <c r="VFF57" s="159"/>
      <c r="VFG57" s="160"/>
      <c r="VFH57" s="157"/>
      <c r="VFI57" s="158"/>
      <c r="VFJ57" s="159"/>
      <c r="VFK57" s="159"/>
      <c r="VFL57" s="160"/>
      <c r="VFM57" s="157"/>
      <c r="VFN57" s="158"/>
      <c r="VFO57" s="159"/>
      <c r="VFP57" s="159"/>
      <c r="VFQ57" s="160"/>
      <c r="VFR57" s="157"/>
      <c r="VFS57" s="158"/>
      <c r="VFT57" s="159"/>
      <c r="VFU57" s="159"/>
      <c r="VFV57" s="160"/>
      <c r="VFW57" s="157"/>
      <c r="VFX57" s="158"/>
      <c r="VFY57" s="159"/>
      <c r="VFZ57" s="159"/>
      <c r="VGA57" s="160"/>
      <c r="VGB57" s="157"/>
      <c r="VGC57" s="158"/>
      <c r="VGD57" s="159"/>
      <c r="VGE57" s="159"/>
      <c r="VGF57" s="160"/>
      <c r="VGG57" s="157"/>
      <c r="VGH57" s="158"/>
      <c r="VGI57" s="159"/>
      <c r="VGJ57" s="159"/>
      <c r="VGK57" s="160"/>
      <c r="VGL57" s="157"/>
      <c r="VGM57" s="158"/>
      <c r="VGN57" s="159"/>
      <c r="VGO57" s="159"/>
      <c r="VGP57" s="160"/>
      <c r="VGQ57" s="157"/>
      <c r="VGR57" s="158"/>
      <c r="VGS57" s="159"/>
      <c r="VGT57" s="159"/>
      <c r="VGU57" s="160"/>
      <c r="VGV57" s="157"/>
      <c r="VGW57" s="158"/>
      <c r="VGX57" s="159"/>
      <c r="VGY57" s="159"/>
      <c r="VGZ57" s="160"/>
      <c r="VHA57" s="157"/>
      <c r="VHB57" s="158"/>
      <c r="VHC57" s="159"/>
      <c r="VHD57" s="159"/>
      <c r="VHE57" s="160"/>
      <c r="VHF57" s="157"/>
      <c r="VHG57" s="158"/>
      <c r="VHH57" s="159"/>
      <c r="VHI57" s="159"/>
      <c r="VHJ57" s="160"/>
      <c r="VHK57" s="157"/>
      <c r="VHL57" s="158"/>
      <c r="VHM57" s="159"/>
      <c r="VHN57" s="159"/>
      <c r="VHO57" s="160"/>
      <c r="VHP57" s="157"/>
      <c r="VHQ57" s="158"/>
      <c r="VHR57" s="159"/>
      <c r="VHS57" s="159"/>
      <c r="VHT57" s="160"/>
      <c r="VHU57" s="157"/>
      <c r="VHV57" s="158"/>
      <c r="VHW57" s="159"/>
      <c r="VHX57" s="159"/>
      <c r="VHY57" s="160"/>
      <c r="VHZ57" s="157"/>
      <c r="VIA57" s="158"/>
      <c r="VIB57" s="159"/>
      <c r="VIC57" s="159"/>
      <c r="VID57" s="160"/>
      <c r="VIE57" s="157"/>
      <c r="VIF57" s="158"/>
      <c r="VIG57" s="159"/>
      <c r="VIH57" s="159"/>
      <c r="VII57" s="160"/>
      <c r="VIJ57" s="157"/>
      <c r="VIK57" s="158"/>
      <c r="VIL57" s="159"/>
      <c r="VIM57" s="159"/>
      <c r="VIN57" s="160"/>
      <c r="VIO57" s="157"/>
      <c r="VIP57" s="158"/>
      <c r="VIQ57" s="159"/>
      <c r="VIR57" s="159"/>
      <c r="VIS57" s="160"/>
      <c r="VIT57" s="157"/>
      <c r="VIU57" s="158"/>
      <c r="VIV57" s="159"/>
      <c r="VIW57" s="159"/>
      <c r="VIX57" s="160"/>
      <c r="VIY57" s="157"/>
      <c r="VIZ57" s="158"/>
      <c r="VJA57" s="159"/>
      <c r="VJB57" s="159"/>
      <c r="VJC57" s="160"/>
      <c r="VJD57" s="157"/>
      <c r="VJE57" s="158"/>
      <c r="VJF57" s="159"/>
      <c r="VJG57" s="159"/>
      <c r="VJH57" s="160"/>
      <c r="VJI57" s="157"/>
      <c r="VJJ57" s="158"/>
      <c r="VJK57" s="159"/>
      <c r="VJL57" s="159"/>
      <c r="VJM57" s="160"/>
      <c r="VJN57" s="157"/>
      <c r="VJO57" s="158"/>
      <c r="VJP57" s="159"/>
      <c r="VJQ57" s="159"/>
      <c r="VJR57" s="160"/>
      <c r="VJS57" s="157"/>
      <c r="VJT57" s="158"/>
      <c r="VJU57" s="159"/>
      <c r="VJV57" s="159"/>
      <c r="VJW57" s="160"/>
      <c r="VJX57" s="157"/>
      <c r="VJY57" s="158"/>
      <c r="VJZ57" s="159"/>
      <c r="VKA57" s="159"/>
      <c r="VKB57" s="160"/>
      <c r="VKC57" s="157"/>
      <c r="VKD57" s="158"/>
      <c r="VKE57" s="159"/>
      <c r="VKF57" s="159"/>
      <c r="VKG57" s="160"/>
      <c r="VKH57" s="157"/>
      <c r="VKI57" s="158"/>
      <c r="VKJ57" s="159"/>
      <c r="VKK57" s="159"/>
      <c r="VKL57" s="160"/>
      <c r="VKM57" s="157"/>
      <c r="VKN57" s="158"/>
      <c r="VKO57" s="159"/>
      <c r="VKP57" s="159"/>
      <c r="VKQ57" s="160"/>
      <c r="VKR57" s="157"/>
      <c r="VKS57" s="158"/>
      <c r="VKT57" s="159"/>
      <c r="VKU57" s="159"/>
      <c r="VKV57" s="160"/>
      <c r="VKW57" s="157"/>
      <c r="VKX57" s="158"/>
      <c r="VKY57" s="159"/>
      <c r="VKZ57" s="159"/>
      <c r="VLA57" s="160"/>
      <c r="VLB57" s="157"/>
      <c r="VLC57" s="158"/>
      <c r="VLD57" s="159"/>
      <c r="VLE57" s="159"/>
      <c r="VLF57" s="160"/>
      <c r="VLG57" s="157"/>
      <c r="VLH57" s="158"/>
      <c r="VLI57" s="159"/>
      <c r="VLJ57" s="159"/>
      <c r="VLK57" s="160"/>
      <c r="VLL57" s="157"/>
      <c r="VLM57" s="158"/>
      <c r="VLN57" s="159"/>
      <c r="VLO57" s="159"/>
      <c r="VLP57" s="160"/>
      <c r="VLQ57" s="157"/>
      <c r="VLR57" s="158"/>
      <c r="VLS57" s="159"/>
      <c r="VLT57" s="159"/>
      <c r="VLU57" s="160"/>
      <c r="VLV57" s="157"/>
      <c r="VLW57" s="158"/>
      <c r="VLX57" s="159"/>
      <c r="VLY57" s="159"/>
      <c r="VLZ57" s="160"/>
      <c r="VMA57" s="157"/>
      <c r="VMB57" s="158"/>
      <c r="VMC57" s="159"/>
      <c r="VMD57" s="159"/>
      <c r="VME57" s="160"/>
      <c r="VMF57" s="157"/>
      <c r="VMG57" s="158"/>
      <c r="VMH57" s="159"/>
      <c r="VMI57" s="159"/>
      <c r="VMJ57" s="160"/>
      <c r="VMK57" s="157"/>
      <c r="VML57" s="158"/>
      <c r="VMM57" s="159"/>
      <c r="VMN57" s="159"/>
      <c r="VMO57" s="160"/>
      <c r="VMP57" s="157"/>
      <c r="VMQ57" s="158"/>
      <c r="VMR57" s="159"/>
      <c r="VMS57" s="159"/>
      <c r="VMT57" s="160"/>
      <c r="VMU57" s="157"/>
      <c r="VMV57" s="158"/>
      <c r="VMW57" s="159"/>
      <c r="VMX57" s="159"/>
      <c r="VMY57" s="160"/>
      <c r="VMZ57" s="157"/>
      <c r="VNA57" s="158"/>
      <c r="VNB57" s="159"/>
      <c r="VNC57" s="159"/>
      <c r="VND57" s="160"/>
      <c r="VNE57" s="157"/>
      <c r="VNF57" s="158"/>
      <c r="VNG57" s="159"/>
      <c r="VNH57" s="159"/>
      <c r="VNI57" s="160"/>
      <c r="VNJ57" s="157"/>
      <c r="VNK57" s="158"/>
      <c r="VNL57" s="159"/>
      <c r="VNM57" s="159"/>
      <c r="VNN57" s="160"/>
      <c r="VNO57" s="157"/>
      <c r="VNP57" s="158"/>
      <c r="VNQ57" s="159"/>
      <c r="VNR57" s="159"/>
      <c r="VNS57" s="160"/>
      <c r="VNT57" s="157"/>
      <c r="VNU57" s="158"/>
      <c r="VNV57" s="159"/>
      <c r="VNW57" s="159"/>
      <c r="VNX57" s="160"/>
      <c r="VNY57" s="157"/>
      <c r="VNZ57" s="158"/>
      <c r="VOA57" s="159"/>
      <c r="VOB57" s="159"/>
      <c r="VOC57" s="160"/>
      <c r="VOD57" s="157"/>
      <c r="VOE57" s="158"/>
      <c r="VOF57" s="159"/>
      <c r="VOG57" s="159"/>
      <c r="VOH57" s="160"/>
      <c r="VOI57" s="157"/>
      <c r="VOJ57" s="158"/>
      <c r="VOK57" s="159"/>
      <c r="VOL57" s="159"/>
      <c r="VOM57" s="160"/>
      <c r="VON57" s="157"/>
      <c r="VOO57" s="158"/>
      <c r="VOP57" s="159"/>
      <c r="VOQ57" s="159"/>
      <c r="VOR57" s="160"/>
      <c r="VOS57" s="157"/>
      <c r="VOT57" s="158"/>
      <c r="VOU57" s="159"/>
      <c r="VOV57" s="159"/>
      <c r="VOW57" s="160"/>
      <c r="VOX57" s="157"/>
      <c r="VOY57" s="158"/>
      <c r="VOZ57" s="159"/>
      <c r="VPA57" s="159"/>
      <c r="VPB57" s="160"/>
      <c r="VPC57" s="157"/>
      <c r="VPD57" s="158"/>
      <c r="VPE57" s="159"/>
      <c r="VPF57" s="159"/>
      <c r="VPG57" s="160"/>
      <c r="VPH57" s="157"/>
      <c r="VPI57" s="158"/>
      <c r="VPJ57" s="159"/>
      <c r="VPK57" s="159"/>
      <c r="VPL57" s="160"/>
      <c r="VPM57" s="157"/>
      <c r="VPN57" s="158"/>
      <c r="VPO57" s="159"/>
      <c r="VPP57" s="159"/>
      <c r="VPQ57" s="160"/>
      <c r="VPR57" s="157"/>
      <c r="VPS57" s="158"/>
      <c r="VPT57" s="159"/>
      <c r="VPU57" s="159"/>
      <c r="VPV57" s="160"/>
      <c r="VPW57" s="157"/>
      <c r="VPX57" s="158"/>
      <c r="VPY57" s="159"/>
      <c r="VPZ57" s="159"/>
      <c r="VQA57" s="160"/>
      <c r="VQB57" s="157"/>
      <c r="VQC57" s="158"/>
      <c r="VQD57" s="159"/>
      <c r="VQE57" s="159"/>
      <c r="VQF57" s="160"/>
      <c r="VQG57" s="157"/>
      <c r="VQH57" s="158"/>
      <c r="VQI57" s="159"/>
      <c r="VQJ57" s="159"/>
      <c r="VQK57" s="160"/>
      <c r="VQL57" s="157"/>
      <c r="VQM57" s="158"/>
      <c r="VQN57" s="159"/>
      <c r="VQO57" s="159"/>
      <c r="VQP57" s="160"/>
      <c r="VQQ57" s="157"/>
      <c r="VQR57" s="158"/>
      <c r="VQS57" s="159"/>
      <c r="VQT57" s="159"/>
      <c r="VQU57" s="160"/>
      <c r="VQV57" s="157"/>
      <c r="VQW57" s="158"/>
      <c r="VQX57" s="159"/>
      <c r="VQY57" s="159"/>
      <c r="VQZ57" s="160"/>
      <c r="VRA57" s="157"/>
      <c r="VRB57" s="158"/>
      <c r="VRC57" s="159"/>
      <c r="VRD57" s="159"/>
      <c r="VRE57" s="160"/>
      <c r="VRF57" s="157"/>
      <c r="VRG57" s="158"/>
      <c r="VRH57" s="159"/>
      <c r="VRI57" s="159"/>
      <c r="VRJ57" s="160"/>
      <c r="VRK57" s="157"/>
      <c r="VRL57" s="158"/>
      <c r="VRM57" s="159"/>
      <c r="VRN57" s="159"/>
      <c r="VRO57" s="160"/>
      <c r="VRP57" s="157"/>
      <c r="VRQ57" s="158"/>
      <c r="VRR57" s="159"/>
      <c r="VRS57" s="159"/>
      <c r="VRT57" s="160"/>
      <c r="VRU57" s="157"/>
      <c r="VRV57" s="158"/>
      <c r="VRW57" s="159"/>
      <c r="VRX57" s="159"/>
      <c r="VRY57" s="160"/>
      <c r="VRZ57" s="157"/>
      <c r="VSA57" s="158"/>
      <c r="VSB57" s="159"/>
      <c r="VSC57" s="159"/>
      <c r="VSD57" s="160"/>
      <c r="VSE57" s="157"/>
      <c r="VSF57" s="158"/>
      <c r="VSG57" s="159"/>
      <c r="VSH57" s="159"/>
      <c r="VSI57" s="160"/>
      <c r="VSJ57" s="157"/>
      <c r="VSK57" s="158"/>
      <c r="VSL57" s="159"/>
      <c r="VSM57" s="159"/>
      <c r="VSN57" s="160"/>
      <c r="VSO57" s="157"/>
      <c r="VSP57" s="158"/>
      <c r="VSQ57" s="159"/>
      <c r="VSR57" s="159"/>
      <c r="VSS57" s="160"/>
      <c r="VST57" s="157"/>
      <c r="VSU57" s="158"/>
      <c r="VSV57" s="159"/>
      <c r="VSW57" s="159"/>
      <c r="VSX57" s="160"/>
      <c r="VSY57" s="157"/>
      <c r="VSZ57" s="158"/>
      <c r="VTA57" s="159"/>
      <c r="VTB57" s="159"/>
      <c r="VTC57" s="160"/>
      <c r="VTD57" s="157"/>
      <c r="VTE57" s="158"/>
      <c r="VTF57" s="159"/>
      <c r="VTG57" s="159"/>
      <c r="VTH57" s="160"/>
      <c r="VTI57" s="157"/>
      <c r="VTJ57" s="158"/>
      <c r="VTK57" s="159"/>
      <c r="VTL57" s="159"/>
      <c r="VTM57" s="160"/>
      <c r="VTN57" s="157"/>
      <c r="VTO57" s="158"/>
      <c r="VTP57" s="159"/>
      <c r="VTQ57" s="159"/>
      <c r="VTR57" s="160"/>
      <c r="VTS57" s="157"/>
      <c r="VTT57" s="158"/>
      <c r="VTU57" s="159"/>
      <c r="VTV57" s="159"/>
      <c r="VTW57" s="160"/>
      <c r="VTX57" s="157"/>
      <c r="VTY57" s="158"/>
      <c r="VTZ57" s="159"/>
      <c r="VUA57" s="159"/>
      <c r="VUB57" s="160"/>
      <c r="VUC57" s="157"/>
      <c r="VUD57" s="158"/>
      <c r="VUE57" s="159"/>
      <c r="VUF57" s="159"/>
      <c r="VUG57" s="160"/>
      <c r="VUH57" s="157"/>
      <c r="VUI57" s="158"/>
      <c r="VUJ57" s="159"/>
      <c r="VUK57" s="159"/>
      <c r="VUL57" s="160"/>
      <c r="VUM57" s="157"/>
      <c r="VUN57" s="158"/>
      <c r="VUO57" s="159"/>
      <c r="VUP57" s="159"/>
      <c r="VUQ57" s="160"/>
      <c r="VUR57" s="157"/>
      <c r="VUS57" s="158"/>
      <c r="VUT57" s="159"/>
      <c r="VUU57" s="159"/>
      <c r="VUV57" s="160"/>
      <c r="VUW57" s="157"/>
      <c r="VUX57" s="158"/>
      <c r="VUY57" s="159"/>
      <c r="VUZ57" s="159"/>
      <c r="VVA57" s="160"/>
      <c r="VVB57" s="157"/>
      <c r="VVC57" s="158"/>
      <c r="VVD57" s="159"/>
      <c r="VVE57" s="159"/>
      <c r="VVF57" s="160"/>
      <c r="VVG57" s="157"/>
      <c r="VVH57" s="158"/>
      <c r="VVI57" s="159"/>
      <c r="VVJ57" s="159"/>
      <c r="VVK57" s="160"/>
      <c r="VVL57" s="157"/>
      <c r="VVM57" s="158"/>
      <c r="VVN57" s="159"/>
      <c r="VVO57" s="159"/>
      <c r="VVP57" s="160"/>
      <c r="VVQ57" s="157"/>
      <c r="VVR57" s="158"/>
      <c r="VVS57" s="159"/>
      <c r="VVT57" s="159"/>
      <c r="VVU57" s="160"/>
      <c r="VVV57" s="157"/>
      <c r="VVW57" s="158"/>
      <c r="VVX57" s="159"/>
      <c r="VVY57" s="159"/>
      <c r="VVZ57" s="160"/>
      <c r="VWA57" s="157"/>
      <c r="VWB57" s="158"/>
      <c r="VWC57" s="159"/>
      <c r="VWD57" s="159"/>
      <c r="VWE57" s="160"/>
      <c r="VWF57" s="157"/>
      <c r="VWG57" s="158"/>
      <c r="VWH57" s="159"/>
      <c r="VWI57" s="159"/>
      <c r="VWJ57" s="160"/>
      <c r="VWK57" s="157"/>
      <c r="VWL57" s="158"/>
      <c r="VWM57" s="159"/>
      <c r="VWN57" s="159"/>
      <c r="VWO57" s="160"/>
      <c r="VWP57" s="157"/>
      <c r="VWQ57" s="158"/>
      <c r="VWR57" s="159"/>
      <c r="VWS57" s="159"/>
      <c r="VWT57" s="160"/>
      <c r="VWU57" s="157"/>
      <c r="VWV57" s="158"/>
      <c r="VWW57" s="159"/>
      <c r="VWX57" s="159"/>
      <c r="VWY57" s="160"/>
      <c r="VWZ57" s="157"/>
      <c r="VXA57" s="158"/>
      <c r="VXB57" s="159"/>
      <c r="VXC57" s="159"/>
      <c r="VXD57" s="160"/>
      <c r="VXE57" s="157"/>
      <c r="VXF57" s="158"/>
      <c r="VXG57" s="159"/>
      <c r="VXH57" s="159"/>
      <c r="VXI57" s="160"/>
      <c r="VXJ57" s="157"/>
      <c r="VXK57" s="158"/>
      <c r="VXL57" s="159"/>
      <c r="VXM57" s="159"/>
      <c r="VXN57" s="160"/>
      <c r="VXO57" s="157"/>
      <c r="VXP57" s="158"/>
      <c r="VXQ57" s="159"/>
      <c r="VXR57" s="159"/>
      <c r="VXS57" s="160"/>
      <c r="VXT57" s="157"/>
      <c r="VXU57" s="158"/>
      <c r="VXV57" s="159"/>
      <c r="VXW57" s="159"/>
      <c r="VXX57" s="160"/>
      <c r="VXY57" s="157"/>
      <c r="VXZ57" s="158"/>
      <c r="VYA57" s="159"/>
      <c r="VYB57" s="159"/>
      <c r="VYC57" s="160"/>
      <c r="VYD57" s="157"/>
      <c r="VYE57" s="158"/>
      <c r="VYF57" s="159"/>
      <c r="VYG57" s="159"/>
      <c r="VYH57" s="160"/>
      <c r="VYI57" s="157"/>
      <c r="VYJ57" s="158"/>
      <c r="VYK57" s="159"/>
      <c r="VYL57" s="159"/>
      <c r="VYM57" s="160"/>
      <c r="VYN57" s="157"/>
      <c r="VYO57" s="158"/>
      <c r="VYP57" s="159"/>
      <c r="VYQ57" s="159"/>
      <c r="VYR57" s="160"/>
      <c r="VYS57" s="157"/>
      <c r="VYT57" s="158"/>
      <c r="VYU57" s="159"/>
      <c r="VYV57" s="159"/>
      <c r="VYW57" s="160"/>
      <c r="VYX57" s="157"/>
      <c r="VYY57" s="158"/>
      <c r="VYZ57" s="159"/>
      <c r="VZA57" s="159"/>
      <c r="VZB57" s="160"/>
      <c r="VZC57" s="157"/>
      <c r="VZD57" s="158"/>
      <c r="VZE57" s="159"/>
      <c r="VZF57" s="159"/>
      <c r="VZG57" s="160"/>
      <c r="VZH57" s="157"/>
      <c r="VZI57" s="158"/>
      <c r="VZJ57" s="159"/>
      <c r="VZK57" s="159"/>
      <c r="VZL57" s="160"/>
      <c r="VZM57" s="157"/>
      <c r="VZN57" s="158"/>
      <c r="VZO57" s="159"/>
      <c r="VZP57" s="159"/>
      <c r="VZQ57" s="160"/>
      <c r="VZR57" s="157"/>
      <c r="VZS57" s="158"/>
      <c r="VZT57" s="159"/>
      <c r="VZU57" s="159"/>
      <c r="VZV57" s="160"/>
      <c r="VZW57" s="157"/>
      <c r="VZX57" s="158"/>
      <c r="VZY57" s="159"/>
      <c r="VZZ57" s="159"/>
      <c r="WAA57" s="160"/>
      <c r="WAB57" s="157"/>
      <c r="WAC57" s="158"/>
      <c r="WAD57" s="159"/>
      <c r="WAE57" s="159"/>
      <c r="WAF57" s="160"/>
      <c r="WAG57" s="157"/>
      <c r="WAH57" s="158"/>
      <c r="WAI57" s="159"/>
      <c r="WAJ57" s="159"/>
      <c r="WAK57" s="160"/>
      <c r="WAL57" s="157"/>
      <c r="WAM57" s="158"/>
      <c r="WAN57" s="159"/>
      <c r="WAO57" s="159"/>
      <c r="WAP57" s="160"/>
      <c r="WAQ57" s="157"/>
      <c r="WAR57" s="158"/>
      <c r="WAS57" s="159"/>
      <c r="WAT57" s="159"/>
      <c r="WAU57" s="160"/>
      <c r="WAV57" s="157"/>
      <c r="WAW57" s="158"/>
      <c r="WAX57" s="159"/>
      <c r="WAY57" s="159"/>
      <c r="WAZ57" s="160"/>
      <c r="WBA57" s="157"/>
      <c r="WBB57" s="158"/>
      <c r="WBC57" s="159"/>
      <c r="WBD57" s="159"/>
      <c r="WBE57" s="160"/>
      <c r="WBF57" s="157"/>
      <c r="WBG57" s="158"/>
      <c r="WBH57" s="159"/>
      <c r="WBI57" s="159"/>
      <c r="WBJ57" s="160"/>
      <c r="WBK57" s="157"/>
      <c r="WBL57" s="158"/>
      <c r="WBM57" s="159"/>
      <c r="WBN57" s="159"/>
      <c r="WBO57" s="160"/>
      <c r="WBP57" s="157"/>
      <c r="WBQ57" s="158"/>
      <c r="WBR57" s="159"/>
      <c r="WBS57" s="159"/>
      <c r="WBT57" s="160"/>
      <c r="WBU57" s="157"/>
      <c r="WBV57" s="158"/>
      <c r="WBW57" s="159"/>
      <c r="WBX57" s="159"/>
      <c r="WBY57" s="160"/>
      <c r="WBZ57" s="157"/>
      <c r="WCA57" s="158"/>
      <c r="WCB57" s="159"/>
      <c r="WCC57" s="159"/>
      <c r="WCD57" s="160"/>
      <c r="WCE57" s="157"/>
      <c r="WCF57" s="158"/>
      <c r="WCG57" s="159"/>
      <c r="WCH57" s="159"/>
      <c r="WCI57" s="160"/>
      <c r="WCJ57" s="157"/>
      <c r="WCK57" s="158"/>
      <c r="WCL57" s="159"/>
      <c r="WCM57" s="159"/>
      <c r="WCN57" s="160"/>
      <c r="WCO57" s="157"/>
      <c r="WCP57" s="158"/>
      <c r="WCQ57" s="159"/>
      <c r="WCR57" s="159"/>
      <c r="WCS57" s="160"/>
      <c r="WCT57" s="157"/>
      <c r="WCU57" s="158"/>
      <c r="WCV57" s="159"/>
      <c r="WCW57" s="159"/>
      <c r="WCX57" s="160"/>
      <c r="WCY57" s="157"/>
      <c r="WCZ57" s="158"/>
      <c r="WDA57" s="159"/>
      <c r="WDB57" s="159"/>
      <c r="WDC57" s="160"/>
      <c r="WDD57" s="157"/>
      <c r="WDE57" s="158"/>
      <c r="WDF57" s="159"/>
      <c r="WDG57" s="159"/>
      <c r="WDH57" s="160"/>
      <c r="WDI57" s="157"/>
      <c r="WDJ57" s="158"/>
      <c r="WDK57" s="159"/>
      <c r="WDL57" s="159"/>
      <c r="WDM57" s="160"/>
      <c r="WDN57" s="157"/>
      <c r="WDO57" s="158"/>
      <c r="WDP57" s="159"/>
      <c r="WDQ57" s="159"/>
      <c r="WDR57" s="160"/>
      <c r="WDS57" s="157"/>
      <c r="WDT57" s="158"/>
      <c r="WDU57" s="159"/>
      <c r="WDV57" s="159"/>
      <c r="WDW57" s="160"/>
      <c r="WDX57" s="157"/>
      <c r="WDY57" s="158"/>
      <c r="WDZ57" s="159"/>
      <c r="WEA57" s="159"/>
      <c r="WEB57" s="160"/>
      <c r="WEC57" s="157"/>
      <c r="WED57" s="158"/>
      <c r="WEE57" s="159"/>
      <c r="WEF57" s="159"/>
      <c r="WEG57" s="160"/>
      <c r="WEH57" s="157"/>
      <c r="WEI57" s="158"/>
      <c r="WEJ57" s="159"/>
      <c r="WEK57" s="159"/>
      <c r="WEL57" s="160"/>
      <c r="WEM57" s="157"/>
      <c r="WEN57" s="158"/>
      <c r="WEO57" s="159"/>
      <c r="WEP57" s="159"/>
      <c r="WEQ57" s="160"/>
      <c r="WER57" s="157"/>
      <c r="WES57" s="158"/>
      <c r="WET57" s="159"/>
      <c r="WEU57" s="159"/>
      <c r="WEV57" s="160"/>
      <c r="WEW57" s="157"/>
      <c r="WEX57" s="158"/>
      <c r="WEY57" s="159"/>
      <c r="WEZ57" s="159"/>
      <c r="WFA57" s="160"/>
      <c r="WFB57" s="157"/>
      <c r="WFC57" s="158"/>
      <c r="WFD57" s="159"/>
      <c r="WFE57" s="159"/>
      <c r="WFF57" s="160"/>
      <c r="WFG57" s="157"/>
      <c r="WFH57" s="158"/>
      <c r="WFI57" s="159"/>
      <c r="WFJ57" s="159"/>
      <c r="WFK57" s="160"/>
      <c r="WFL57" s="157"/>
      <c r="WFM57" s="158"/>
      <c r="WFN57" s="159"/>
      <c r="WFO57" s="159"/>
      <c r="WFP57" s="160"/>
      <c r="WFQ57" s="157"/>
      <c r="WFR57" s="158"/>
      <c r="WFS57" s="159"/>
      <c r="WFT57" s="159"/>
      <c r="WFU57" s="160"/>
      <c r="WFV57" s="157"/>
      <c r="WFW57" s="158"/>
      <c r="WFX57" s="159"/>
      <c r="WFY57" s="159"/>
      <c r="WFZ57" s="160"/>
      <c r="WGA57" s="157"/>
      <c r="WGB57" s="158"/>
      <c r="WGC57" s="159"/>
      <c r="WGD57" s="159"/>
      <c r="WGE57" s="160"/>
      <c r="WGF57" s="157"/>
      <c r="WGG57" s="158"/>
      <c r="WGH57" s="159"/>
      <c r="WGI57" s="159"/>
      <c r="WGJ57" s="160"/>
      <c r="WGK57" s="157"/>
      <c r="WGL57" s="158"/>
      <c r="WGM57" s="159"/>
      <c r="WGN57" s="159"/>
      <c r="WGO57" s="160"/>
      <c r="WGP57" s="157"/>
      <c r="WGQ57" s="158"/>
      <c r="WGR57" s="159"/>
      <c r="WGS57" s="159"/>
      <c r="WGT57" s="160"/>
      <c r="WGU57" s="157"/>
      <c r="WGV57" s="158"/>
      <c r="WGW57" s="159"/>
      <c r="WGX57" s="159"/>
      <c r="WGY57" s="160"/>
      <c r="WGZ57" s="157"/>
      <c r="WHA57" s="158"/>
      <c r="WHB57" s="159"/>
      <c r="WHC57" s="159"/>
      <c r="WHD57" s="160"/>
      <c r="WHE57" s="157"/>
      <c r="WHF57" s="158"/>
      <c r="WHG57" s="159"/>
      <c r="WHH57" s="159"/>
      <c r="WHI57" s="160"/>
      <c r="WHJ57" s="157"/>
      <c r="WHK57" s="158"/>
      <c r="WHL57" s="159"/>
      <c r="WHM57" s="159"/>
      <c r="WHN57" s="160"/>
      <c r="WHO57" s="157"/>
      <c r="WHP57" s="158"/>
      <c r="WHQ57" s="159"/>
      <c r="WHR57" s="159"/>
      <c r="WHS57" s="160"/>
      <c r="WHT57" s="157"/>
      <c r="WHU57" s="158"/>
      <c r="WHV57" s="159"/>
      <c r="WHW57" s="159"/>
      <c r="WHX57" s="160"/>
      <c r="WHY57" s="157"/>
      <c r="WHZ57" s="158"/>
      <c r="WIA57" s="159"/>
      <c r="WIB57" s="159"/>
      <c r="WIC57" s="160"/>
      <c r="WID57" s="157"/>
      <c r="WIE57" s="158"/>
      <c r="WIF57" s="159"/>
      <c r="WIG57" s="159"/>
      <c r="WIH57" s="160"/>
      <c r="WII57" s="157"/>
      <c r="WIJ57" s="158"/>
      <c r="WIK57" s="159"/>
      <c r="WIL57" s="159"/>
      <c r="WIM57" s="160"/>
      <c r="WIN57" s="157"/>
      <c r="WIO57" s="158"/>
      <c r="WIP57" s="159"/>
      <c r="WIQ57" s="159"/>
      <c r="WIR57" s="160"/>
      <c r="WIS57" s="157"/>
      <c r="WIT57" s="158"/>
      <c r="WIU57" s="159"/>
      <c r="WIV57" s="159"/>
      <c r="WIW57" s="160"/>
      <c r="WIX57" s="157"/>
      <c r="WIY57" s="158"/>
      <c r="WIZ57" s="159"/>
      <c r="WJA57" s="159"/>
      <c r="WJB57" s="160"/>
      <c r="WJC57" s="157"/>
      <c r="WJD57" s="158"/>
      <c r="WJE57" s="159"/>
      <c r="WJF57" s="159"/>
      <c r="WJG57" s="160"/>
      <c r="WJH57" s="157"/>
      <c r="WJI57" s="158"/>
      <c r="WJJ57" s="159"/>
      <c r="WJK57" s="159"/>
      <c r="WJL57" s="160"/>
      <c r="WJM57" s="157"/>
      <c r="WJN57" s="158"/>
      <c r="WJO57" s="159"/>
      <c r="WJP57" s="159"/>
      <c r="WJQ57" s="160"/>
      <c r="WJR57" s="157"/>
      <c r="WJS57" s="158"/>
      <c r="WJT57" s="159"/>
      <c r="WJU57" s="159"/>
      <c r="WJV57" s="160"/>
      <c r="WJW57" s="157"/>
      <c r="WJX57" s="158"/>
      <c r="WJY57" s="159"/>
      <c r="WJZ57" s="159"/>
      <c r="WKA57" s="160"/>
      <c r="WKB57" s="157"/>
      <c r="WKC57" s="158"/>
      <c r="WKD57" s="159"/>
      <c r="WKE57" s="159"/>
      <c r="WKF57" s="160"/>
      <c r="WKG57" s="157"/>
      <c r="WKH57" s="158"/>
      <c r="WKI57" s="159"/>
      <c r="WKJ57" s="159"/>
      <c r="WKK57" s="160"/>
      <c r="WKL57" s="157"/>
      <c r="WKM57" s="158"/>
      <c r="WKN57" s="159"/>
      <c r="WKO57" s="159"/>
      <c r="WKP57" s="160"/>
      <c r="WKQ57" s="157"/>
      <c r="WKR57" s="158"/>
      <c r="WKS57" s="159"/>
      <c r="WKT57" s="159"/>
      <c r="WKU57" s="160"/>
      <c r="WKV57" s="157"/>
      <c r="WKW57" s="158"/>
      <c r="WKX57" s="159"/>
      <c r="WKY57" s="159"/>
      <c r="WKZ57" s="160"/>
      <c r="WLA57" s="157"/>
      <c r="WLB57" s="158"/>
      <c r="WLC57" s="159"/>
      <c r="WLD57" s="159"/>
      <c r="WLE57" s="160"/>
      <c r="WLF57" s="157"/>
      <c r="WLG57" s="158"/>
      <c r="WLH57" s="159"/>
      <c r="WLI57" s="159"/>
      <c r="WLJ57" s="160"/>
      <c r="WLK57" s="157"/>
      <c r="WLL57" s="158"/>
      <c r="WLM57" s="159"/>
      <c r="WLN57" s="159"/>
      <c r="WLO57" s="160"/>
      <c r="WLP57" s="157"/>
      <c r="WLQ57" s="158"/>
      <c r="WLR57" s="159"/>
      <c r="WLS57" s="159"/>
      <c r="WLT57" s="160"/>
      <c r="WLU57" s="157"/>
      <c r="WLV57" s="158"/>
      <c r="WLW57" s="159"/>
      <c r="WLX57" s="159"/>
      <c r="WLY57" s="160"/>
      <c r="WLZ57" s="157"/>
      <c r="WMA57" s="158"/>
      <c r="WMB57" s="159"/>
      <c r="WMC57" s="159"/>
      <c r="WMD57" s="160"/>
      <c r="WME57" s="157"/>
      <c r="WMF57" s="158"/>
      <c r="WMG57" s="159"/>
      <c r="WMH57" s="159"/>
      <c r="WMI57" s="160"/>
      <c r="WMJ57" s="157"/>
      <c r="WMK57" s="158"/>
      <c r="WML57" s="159"/>
      <c r="WMM57" s="159"/>
      <c r="WMN57" s="160"/>
      <c r="WMO57" s="157"/>
      <c r="WMP57" s="158"/>
      <c r="WMQ57" s="159"/>
      <c r="WMR57" s="159"/>
      <c r="WMS57" s="160"/>
      <c r="WMT57" s="157"/>
      <c r="WMU57" s="158"/>
      <c r="WMV57" s="159"/>
      <c r="WMW57" s="159"/>
      <c r="WMX57" s="160"/>
      <c r="WMY57" s="157"/>
      <c r="WMZ57" s="158"/>
      <c r="WNA57" s="159"/>
      <c r="WNB57" s="159"/>
      <c r="WNC57" s="160"/>
      <c r="WND57" s="157"/>
      <c r="WNE57" s="158"/>
      <c r="WNF57" s="159"/>
      <c r="WNG57" s="159"/>
      <c r="WNH57" s="160"/>
      <c r="WNI57" s="157"/>
      <c r="WNJ57" s="158"/>
      <c r="WNK57" s="159"/>
      <c r="WNL57" s="159"/>
      <c r="WNM57" s="160"/>
      <c r="WNN57" s="157"/>
      <c r="WNO57" s="158"/>
      <c r="WNP57" s="159"/>
      <c r="WNQ57" s="159"/>
      <c r="WNR57" s="160"/>
      <c r="WNS57" s="157"/>
      <c r="WNT57" s="158"/>
      <c r="WNU57" s="159"/>
      <c r="WNV57" s="159"/>
      <c r="WNW57" s="160"/>
      <c r="WNX57" s="157"/>
      <c r="WNY57" s="158"/>
      <c r="WNZ57" s="159"/>
      <c r="WOA57" s="159"/>
      <c r="WOB57" s="160"/>
      <c r="WOC57" s="157"/>
      <c r="WOD57" s="158"/>
      <c r="WOE57" s="159"/>
      <c r="WOF57" s="159"/>
      <c r="WOG57" s="160"/>
      <c r="WOH57" s="157"/>
      <c r="WOI57" s="158"/>
      <c r="WOJ57" s="159"/>
      <c r="WOK57" s="159"/>
      <c r="WOL57" s="160"/>
      <c r="WOM57" s="157"/>
      <c r="WON57" s="158"/>
      <c r="WOO57" s="159"/>
      <c r="WOP57" s="159"/>
      <c r="WOQ57" s="160"/>
      <c r="WOR57" s="157"/>
      <c r="WOS57" s="158"/>
      <c r="WOT57" s="159"/>
      <c r="WOU57" s="159"/>
      <c r="WOV57" s="160"/>
      <c r="WOW57" s="157"/>
      <c r="WOX57" s="158"/>
      <c r="WOY57" s="159"/>
      <c r="WOZ57" s="159"/>
      <c r="WPA57" s="160"/>
      <c r="WPB57" s="157"/>
      <c r="WPC57" s="158"/>
      <c r="WPD57" s="159"/>
      <c r="WPE57" s="159"/>
      <c r="WPF57" s="160"/>
      <c r="WPG57" s="157"/>
      <c r="WPH57" s="158"/>
      <c r="WPI57" s="159"/>
      <c r="WPJ57" s="159"/>
      <c r="WPK57" s="160"/>
      <c r="WPL57" s="157"/>
      <c r="WPM57" s="158"/>
      <c r="WPN57" s="159"/>
      <c r="WPO57" s="159"/>
      <c r="WPP57" s="160"/>
      <c r="WPQ57" s="157"/>
      <c r="WPR57" s="158"/>
      <c r="WPS57" s="159"/>
      <c r="WPT57" s="159"/>
      <c r="WPU57" s="160"/>
      <c r="WPV57" s="157"/>
      <c r="WPW57" s="158"/>
      <c r="WPX57" s="159"/>
      <c r="WPY57" s="159"/>
      <c r="WPZ57" s="160"/>
      <c r="WQA57" s="157"/>
      <c r="WQB57" s="158"/>
      <c r="WQC57" s="159"/>
      <c r="WQD57" s="159"/>
      <c r="WQE57" s="160"/>
      <c r="WQF57" s="157"/>
      <c r="WQG57" s="158"/>
      <c r="WQH57" s="159"/>
      <c r="WQI57" s="159"/>
      <c r="WQJ57" s="160"/>
      <c r="WQK57" s="157"/>
      <c r="WQL57" s="158"/>
      <c r="WQM57" s="159"/>
      <c r="WQN57" s="159"/>
      <c r="WQO57" s="160"/>
      <c r="WQP57" s="157"/>
      <c r="WQQ57" s="158"/>
      <c r="WQR57" s="159"/>
      <c r="WQS57" s="159"/>
      <c r="WQT57" s="160"/>
      <c r="WQU57" s="157"/>
      <c r="WQV57" s="158"/>
      <c r="WQW57" s="159"/>
      <c r="WQX57" s="159"/>
      <c r="WQY57" s="160"/>
      <c r="WQZ57" s="157"/>
      <c r="WRA57" s="158"/>
      <c r="WRB57" s="159"/>
      <c r="WRC57" s="159"/>
      <c r="WRD57" s="160"/>
      <c r="WRE57" s="157"/>
      <c r="WRF57" s="158"/>
      <c r="WRG57" s="159"/>
      <c r="WRH57" s="159"/>
      <c r="WRI57" s="160"/>
      <c r="WRJ57" s="157"/>
      <c r="WRK57" s="158"/>
      <c r="WRL57" s="159"/>
      <c r="WRM57" s="159"/>
      <c r="WRN57" s="160"/>
      <c r="WRO57" s="157"/>
      <c r="WRP57" s="158"/>
      <c r="WRQ57" s="159"/>
      <c r="WRR57" s="159"/>
      <c r="WRS57" s="160"/>
      <c r="WRT57" s="157"/>
      <c r="WRU57" s="158"/>
      <c r="WRV57" s="159"/>
      <c r="WRW57" s="159"/>
      <c r="WRX57" s="160"/>
      <c r="WRY57" s="157"/>
      <c r="WRZ57" s="158"/>
      <c r="WSA57" s="159"/>
      <c r="WSB57" s="159"/>
      <c r="WSC57" s="160"/>
      <c r="WSD57" s="157"/>
      <c r="WSE57" s="158"/>
      <c r="WSF57" s="159"/>
      <c r="WSG57" s="159"/>
      <c r="WSH57" s="160"/>
      <c r="WSI57" s="157"/>
      <c r="WSJ57" s="158"/>
      <c r="WSK57" s="159"/>
      <c r="WSL57" s="159"/>
      <c r="WSM57" s="160"/>
      <c r="WSN57" s="157"/>
      <c r="WSO57" s="158"/>
      <c r="WSP57" s="159"/>
      <c r="WSQ57" s="159"/>
      <c r="WSR57" s="160"/>
      <c r="WSS57" s="157"/>
      <c r="WST57" s="158"/>
      <c r="WSU57" s="159"/>
      <c r="WSV57" s="159"/>
      <c r="WSW57" s="160"/>
      <c r="WSX57" s="157"/>
      <c r="WSY57" s="158"/>
      <c r="WSZ57" s="159"/>
      <c r="WTA57" s="159"/>
      <c r="WTB57" s="160"/>
      <c r="WTC57" s="157"/>
      <c r="WTD57" s="158"/>
      <c r="WTE57" s="159"/>
      <c r="WTF57" s="159"/>
      <c r="WTG57" s="160"/>
      <c r="WTH57" s="157"/>
      <c r="WTI57" s="158"/>
      <c r="WTJ57" s="159"/>
      <c r="WTK57" s="159"/>
      <c r="WTL57" s="160"/>
      <c r="WTM57" s="157"/>
      <c r="WTN57" s="158"/>
      <c r="WTO57" s="159"/>
      <c r="WTP57" s="159"/>
      <c r="WTQ57" s="160"/>
      <c r="WTR57" s="157"/>
      <c r="WTS57" s="158"/>
      <c r="WTT57" s="159"/>
      <c r="WTU57" s="159"/>
      <c r="WTV57" s="160"/>
      <c r="WTW57" s="157"/>
      <c r="WTX57" s="158"/>
      <c r="WTY57" s="159"/>
      <c r="WTZ57" s="159"/>
      <c r="WUA57" s="160"/>
      <c r="WUB57" s="157"/>
      <c r="WUC57" s="158"/>
      <c r="WUD57" s="159"/>
      <c r="WUE57" s="159"/>
      <c r="WUF57" s="160"/>
      <c r="WUG57" s="157"/>
      <c r="WUH57" s="158"/>
      <c r="WUI57" s="159"/>
      <c r="WUJ57" s="159"/>
      <c r="WUK57" s="160"/>
      <c r="WUL57" s="157"/>
      <c r="WUM57" s="158"/>
      <c r="WUN57" s="159"/>
      <c r="WUO57" s="159"/>
      <c r="WUP57" s="160"/>
      <c r="WUQ57" s="157"/>
      <c r="WUR57" s="158"/>
      <c r="WUS57" s="159"/>
      <c r="WUT57" s="159"/>
      <c r="WUU57" s="160"/>
      <c r="WUV57" s="157"/>
      <c r="WUW57" s="158"/>
      <c r="WUX57" s="159"/>
      <c r="WUY57" s="159"/>
      <c r="WUZ57" s="160"/>
      <c r="WVA57" s="157"/>
      <c r="WVB57" s="158"/>
      <c r="WVC57" s="159"/>
      <c r="WVD57" s="159"/>
      <c r="WVE57" s="160"/>
      <c r="WVF57" s="157"/>
      <c r="WVG57" s="158"/>
      <c r="WVH57" s="159"/>
      <c r="WVI57" s="159"/>
      <c r="WVJ57" s="160"/>
      <c r="WVK57" s="157"/>
      <c r="WVL57" s="158"/>
      <c r="WVM57" s="159"/>
      <c r="WVN57" s="159"/>
      <c r="WVO57" s="160"/>
      <c r="WVP57" s="157"/>
      <c r="WVQ57" s="158"/>
      <c r="WVR57" s="159"/>
      <c r="WVS57" s="159"/>
      <c r="WVT57" s="160"/>
      <c r="WVU57" s="157"/>
      <c r="WVV57" s="158"/>
      <c r="WVW57" s="159"/>
      <c r="WVX57" s="159"/>
      <c r="WVY57" s="160"/>
      <c r="WVZ57" s="157"/>
      <c r="WWA57" s="158"/>
      <c r="WWB57" s="159"/>
      <c r="WWC57" s="159"/>
      <c r="WWD57" s="160"/>
      <c r="WWE57" s="157"/>
      <c r="WWF57" s="158"/>
      <c r="WWG57" s="159"/>
      <c r="WWH57" s="159"/>
      <c r="WWI57" s="160"/>
      <c r="WWJ57" s="157"/>
      <c r="WWK57" s="158"/>
      <c r="WWL57" s="159"/>
      <c r="WWM57" s="159"/>
      <c r="WWN57" s="160"/>
      <c r="WWO57" s="157"/>
      <c r="WWP57" s="158"/>
      <c r="WWQ57" s="159"/>
      <c r="WWR57" s="159"/>
      <c r="WWS57" s="160"/>
      <c r="WWT57" s="157"/>
      <c r="WWU57" s="158"/>
      <c r="WWV57" s="159"/>
      <c r="WWW57" s="159"/>
      <c r="WWX57" s="160"/>
      <c r="WWY57" s="157"/>
      <c r="WWZ57" s="158"/>
      <c r="WXA57" s="159"/>
      <c r="WXB57" s="159"/>
      <c r="WXC57" s="160"/>
      <c r="WXD57" s="157"/>
      <c r="WXE57" s="158"/>
      <c r="WXF57" s="159"/>
      <c r="WXG57" s="159"/>
      <c r="WXH57" s="160"/>
      <c r="WXI57" s="157"/>
      <c r="WXJ57" s="158"/>
      <c r="WXK57" s="159"/>
      <c r="WXL57" s="159"/>
      <c r="WXM57" s="160"/>
      <c r="WXN57" s="157"/>
      <c r="WXO57" s="158"/>
      <c r="WXP57" s="159"/>
      <c r="WXQ57" s="159"/>
      <c r="WXR57" s="160"/>
      <c r="WXS57" s="157"/>
      <c r="WXT57" s="158"/>
      <c r="WXU57" s="159"/>
      <c r="WXV57" s="159"/>
      <c r="WXW57" s="160"/>
      <c r="WXX57" s="157"/>
      <c r="WXY57" s="158"/>
      <c r="WXZ57" s="159"/>
      <c r="WYA57" s="159"/>
      <c r="WYB57" s="160"/>
      <c r="WYC57" s="157"/>
      <c r="WYD57" s="158"/>
      <c r="WYE57" s="159"/>
      <c r="WYF57" s="159"/>
      <c r="WYG57" s="160"/>
      <c r="WYH57" s="157"/>
      <c r="WYI57" s="158"/>
      <c r="WYJ57" s="159"/>
      <c r="WYK57" s="159"/>
      <c r="WYL57" s="160"/>
      <c r="WYM57" s="157"/>
      <c r="WYN57" s="158"/>
      <c r="WYO57" s="159"/>
      <c r="WYP57" s="159"/>
      <c r="WYQ57" s="160"/>
      <c r="WYR57" s="157"/>
      <c r="WYS57" s="158"/>
      <c r="WYT57" s="159"/>
      <c r="WYU57" s="159"/>
      <c r="WYV57" s="160"/>
      <c r="WYW57" s="157"/>
      <c r="WYX57" s="158"/>
      <c r="WYY57" s="159"/>
      <c r="WYZ57" s="159"/>
      <c r="WZA57" s="160"/>
      <c r="WZB57" s="157"/>
      <c r="WZC57" s="158"/>
      <c r="WZD57" s="159"/>
      <c r="WZE57" s="159"/>
      <c r="WZF57" s="160"/>
      <c r="WZG57" s="157"/>
      <c r="WZH57" s="158"/>
      <c r="WZI57" s="159"/>
      <c r="WZJ57" s="159"/>
      <c r="WZK57" s="160"/>
      <c r="WZL57" s="157"/>
      <c r="WZM57" s="158"/>
      <c r="WZN57" s="159"/>
      <c r="WZO57" s="159"/>
      <c r="WZP57" s="160"/>
      <c r="WZQ57" s="157"/>
      <c r="WZR57" s="158"/>
      <c r="WZS57" s="159"/>
      <c r="WZT57" s="159"/>
      <c r="WZU57" s="160"/>
      <c r="WZV57" s="157"/>
      <c r="WZW57" s="158"/>
      <c r="WZX57" s="159"/>
      <c r="WZY57" s="159"/>
      <c r="WZZ57" s="160"/>
      <c r="XAA57" s="157"/>
      <c r="XAB57" s="158"/>
      <c r="XAC57" s="159"/>
      <c r="XAD57" s="159"/>
      <c r="XAE57" s="160"/>
      <c r="XAF57" s="157"/>
      <c r="XAG57" s="158"/>
      <c r="XAH57" s="159"/>
      <c r="XAI57" s="159"/>
      <c r="XAJ57" s="160"/>
      <c r="XAK57" s="157"/>
      <c r="XAL57" s="158"/>
      <c r="XAM57" s="159"/>
      <c r="XAN57" s="159"/>
      <c r="XAO57" s="160"/>
      <c r="XAP57" s="157"/>
      <c r="XAQ57" s="158"/>
      <c r="XAR57" s="159"/>
      <c r="XAS57" s="159"/>
      <c r="XAT57" s="160"/>
      <c r="XAU57" s="157"/>
      <c r="XAV57" s="158"/>
      <c r="XAW57" s="159"/>
      <c r="XAX57" s="159"/>
      <c r="XAY57" s="160"/>
      <c r="XAZ57" s="157"/>
      <c r="XBA57" s="158"/>
      <c r="XBB57" s="159"/>
      <c r="XBC57" s="159"/>
      <c r="XBD57" s="160"/>
      <c r="XBE57" s="157"/>
      <c r="XBF57" s="158"/>
      <c r="XBG57" s="159"/>
      <c r="XBH57" s="159"/>
      <c r="XBI57" s="160"/>
      <c r="XBJ57" s="157"/>
      <c r="XBK57" s="158"/>
      <c r="XBL57" s="159"/>
      <c r="XBM57" s="159"/>
      <c r="XBN57" s="160"/>
      <c r="XBO57" s="157"/>
      <c r="XBP57" s="158"/>
      <c r="XBQ57" s="159"/>
      <c r="XBR57" s="159"/>
      <c r="XBS57" s="160"/>
      <c r="XBT57" s="157"/>
      <c r="XBU57" s="158"/>
      <c r="XBV57" s="159"/>
      <c r="XBW57" s="159"/>
      <c r="XBX57" s="160"/>
      <c r="XBY57" s="157"/>
      <c r="XBZ57" s="158"/>
      <c r="XCA57" s="159"/>
      <c r="XCB57" s="159"/>
      <c r="XCC57" s="160"/>
      <c r="XCD57" s="157"/>
      <c r="XCE57" s="158"/>
      <c r="XCF57" s="159"/>
      <c r="XCG57" s="159"/>
      <c r="XCH57" s="160"/>
      <c r="XCI57" s="157"/>
      <c r="XCJ57" s="158"/>
      <c r="XCK57" s="159"/>
      <c r="XCL57" s="159"/>
      <c r="XCM57" s="160"/>
      <c r="XCN57" s="157"/>
      <c r="XCO57" s="158"/>
      <c r="XCP57" s="159"/>
      <c r="XCQ57" s="159"/>
      <c r="XCR57" s="160"/>
      <c r="XCS57" s="157"/>
      <c r="XCT57" s="158"/>
      <c r="XCU57" s="159"/>
      <c r="XCV57" s="159"/>
      <c r="XCW57" s="160"/>
      <c r="XCX57" s="157"/>
      <c r="XCY57" s="158"/>
      <c r="XCZ57" s="159"/>
      <c r="XDA57" s="159"/>
      <c r="XDB57" s="160"/>
      <c r="XDC57" s="157"/>
      <c r="XDD57" s="158"/>
      <c r="XDE57" s="159"/>
      <c r="XDF57" s="159"/>
      <c r="XDG57" s="160"/>
      <c r="XDH57" s="157"/>
      <c r="XDI57" s="158"/>
      <c r="XDJ57" s="159"/>
      <c r="XDK57" s="159"/>
      <c r="XDL57" s="160"/>
      <c r="XDM57" s="157"/>
      <c r="XDN57" s="158"/>
      <c r="XDO57" s="159"/>
      <c r="XDP57" s="159"/>
      <c r="XDQ57" s="160"/>
      <c r="XDR57" s="157"/>
      <c r="XDS57" s="158"/>
      <c r="XDT57" s="159"/>
      <c r="XDU57" s="159"/>
      <c r="XDV57" s="160"/>
      <c r="XDW57" s="157"/>
      <c r="XDX57" s="158"/>
      <c r="XDY57" s="159"/>
      <c r="XDZ57" s="159"/>
      <c r="XEA57" s="160"/>
      <c r="XEB57" s="157"/>
      <c r="XEC57" s="158"/>
      <c r="XED57" s="159"/>
      <c r="XEE57" s="159"/>
      <c r="XEF57" s="160"/>
      <c r="XEG57" s="157"/>
      <c r="XEH57" s="158"/>
      <c r="XEI57" s="159"/>
      <c r="XEJ57" s="159"/>
      <c r="XEK57" s="160"/>
      <c r="XEL57" s="157"/>
      <c r="XEM57" s="158"/>
      <c r="XEN57" s="159"/>
      <c r="XEO57" s="159"/>
      <c r="XEP57" s="160"/>
      <c r="XEQ57" s="157"/>
      <c r="XER57" s="158"/>
      <c r="XES57" s="159"/>
      <c r="XET57" s="159"/>
      <c r="XEU57" s="160"/>
      <c r="XEV57" s="157"/>
      <c r="XEW57" s="158"/>
      <c r="XEX57" s="159"/>
      <c r="XEY57" s="159"/>
      <c r="XEZ57" s="160"/>
      <c r="XFA57" s="157"/>
      <c r="XFB57" s="158"/>
      <c r="XFC57" s="159"/>
      <c r="XFD57" s="159"/>
    </row>
    <row r="58" spans="1:16384" s="87" customFormat="1" ht="25.5" x14ac:dyDescent="0.2">
      <c r="A58" s="157">
        <v>44043</v>
      </c>
      <c r="B58" s="158">
        <f>30.96*1.1</f>
        <v>34.056000000000004</v>
      </c>
      <c r="C58" s="159" t="s">
        <v>379</v>
      </c>
      <c r="D58" s="159" t="s">
        <v>376</v>
      </c>
      <c r="E58" s="160" t="s">
        <v>1037</v>
      </c>
      <c r="F58" s="1"/>
    </row>
    <row r="59" spans="1:16384" s="87" customFormat="1" x14ac:dyDescent="0.2">
      <c r="A59" s="157"/>
      <c r="B59" s="158"/>
      <c r="C59" s="159"/>
      <c r="D59" s="159"/>
      <c r="E59" s="160"/>
      <c r="F59" s="1"/>
      <c r="G59" s="158"/>
      <c r="H59" s="159"/>
      <c r="I59" s="159"/>
      <c r="J59" s="160"/>
      <c r="K59" s="157"/>
      <c r="L59" s="158"/>
      <c r="M59" s="159"/>
      <c r="N59" s="159"/>
      <c r="O59" s="160"/>
      <c r="P59" s="157"/>
      <c r="Q59" s="158"/>
      <c r="R59" s="159"/>
      <c r="S59" s="159"/>
      <c r="T59" s="160"/>
      <c r="U59" s="157"/>
      <c r="V59" s="158"/>
      <c r="W59" s="159"/>
      <c r="X59" s="159"/>
      <c r="Y59" s="160"/>
      <c r="Z59" s="157"/>
      <c r="AA59" s="158"/>
      <c r="AB59" s="159"/>
      <c r="AC59" s="159"/>
      <c r="AD59" s="160"/>
      <c r="AE59" s="157"/>
      <c r="AF59" s="158"/>
      <c r="AG59" s="159"/>
      <c r="AH59" s="159"/>
      <c r="AI59" s="160"/>
      <c r="AJ59" s="157"/>
      <c r="AK59" s="158"/>
      <c r="AL59" s="159"/>
      <c r="AM59" s="159"/>
      <c r="AN59" s="160"/>
      <c r="AO59" s="157"/>
      <c r="AP59" s="158"/>
      <c r="AQ59" s="159"/>
      <c r="AR59" s="159"/>
      <c r="AS59" s="160"/>
      <c r="AT59" s="157"/>
      <c r="AU59" s="158"/>
      <c r="AV59" s="159"/>
      <c r="AW59" s="159"/>
      <c r="AX59" s="160"/>
      <c r="AY59" s="157"/>
      <c r="AZ59" s="158"/>
      <c r="BA59" s="159"/>
      <c r="BB59" s="159"/>
      <c r="BC59" s="160"/>
      <c r="BD59" s="157"/>
      <c r="BE59" s="158"/>
      <c r="BF59" s="159"/>
      <c r="BG59" s="159"/>
      <c r="BH59" s="160"/>
      <c r="BI59" s="157"/>
      <c r="BJ59" s="158"/>
      <c r="BK59" s="159"/>
      <c r="BL59" s="159"/>
      <c r="BM59" s="160"/>
      <c r="BN59" s="157"/>
      <c r="BO59" s="158"/>
      <c r="BP59" s="159"/>
      <c r="BQ59" s="159"/>
      <c r="BR59" s="160"/>
      <c r="BS59" s="157"/>
      <c r="BT59" s="158"/>
      <c r="BU59" s="159"/>
      <c r="BV59" s="159"/>
      <c r="BW59" s="160"/>
      <c r="BX59" s="157"/>
      <c r="BY59" s="158"/>
      <c r="BZ59" s="159"/>
      <c r="CA59" s="159"/>
      <c r="CB59" s="160"/>
      <c r="CC59" s="157"/>
      <c r="CD59" s="158"/>
      <c r="CE59" s="159"/>
      <c r="CF59" s="159"/>
      <c r="CG59" s="160"/>
      <c r="CH59" s="157"/>
      <c r="CI59" s="158"/>
      <c r="CJ59" s="159"/>
      <c r="CK59" s="159"/>
      <c r="CL59" s="160"/>
      <c r="CM59" s="157"/>
      <c r="CN59" s="158"/>
      <c r="CO59" s="159"/>
      <c r="CP59" s="159"/>
      <c r="CQ59" s="160"/>
      <c r="CR59" s="157"/>
      <c r="CS59" s="158"/>
      <c r="CT59" s="159"/>
      <c r="CU59" s="159"/>
      <c r="CV59" s="160"/>
      <c r="CW59" s="157"/>
      <c r="CX59" s="158"/>
      <c r="CY59" s="159"/>
      <c r="CZ59" s="159"/>
      <c r="DA59" s="160"/>
      <c r="DB59" s="157"/>
      <c r="DC59" s="158"/>
      <c r="DD59" s="159"/>
      <c r="DE59" s="159"/>
      <c r="DF59" s="160"/>
      <c r="DG59" s="157"/>
      <c r="DH59" s="158"/>
      <c r="DI59" s="159"/>
      <c r="DJ59" s="159"/>
      <c r="DK59" s="160"/>
      <c r="DL59" s="157"/>
      <c r="DM59" s="158"/>
      <c r="DN59" s="159"/>
      <c r="DO59" s="159"/>
      <c r="DP59" s="160"/>
      <c r="DQ59" s="157"/>
      <c r="DR59" s="158"/>
      <c r="DS59" s="159"/>
      <c r="DT59" s="159"/>
      <c r="DU59" s="160"/>
      <c r="DV59" s="157"/>
      <c r="DW59" s="158"/>
      <c r="DX59" s="159"/>
      <c r="DY59" s="159"/>
      <c r="DZ59" s="160"/>
      <c r="EA59" s="157"/>
      <c r="EB59" s="158"/>
      <c r="EC59" s="159"/>
      <c r="ED59" s="159"/>
      <c r="EE59" s="160"/>
      <c r="EF59" s="157"/>
      <c r="EG59" s="158"/>
      <c r="EH59" s="159"/>
      <c r="EI59" s="159"/>
      <c r="EJ59" s="160"/>
      <c r="EK59" s="157"/>
      <c r="EL59" s="158"/>
      <c r="EM59" s="159"/>
      <c r="EN59" s="159"/>
      <c r="EO59" s="160"/>
      <c r="EP59" s="157"/>
      <c r="EQ59" s="158"/>
      <c r="ER59" s="159"/>
      <c r="ES59" s="159"/>
      <c r="ET59" s="160"/>
      <c r="EU59" s="157"/>
      <c r="EV59" s="158"/>
      <c r="EW59" s="159"/>
      <c r="EX59" s="159"/>
      <c r="EY59" s="160"/>
      <c r="EZ59" s="157"/>
      <c r="FA59" s="158"/>
      <c r="FB59" s="159"/>
      <c r="FC59" s="159"/>
      <c r="FD59" s="160"/>
      <c r="FE59" s="157"/>
      <c r="FF59" s="158"/>
      <c r="FG59" s="159"/>
      <c r="FH59" s="159"/>
      <c r="FI59" s="160"/>
      <c r="FJ59" s="157"/>
      <c r="FK59" s="158"/>
      <c r="FL59" s="159"/>
      <c r="FM59" s="159"/>
      <c r="FN59" s="160"/>
      <c r="FO59" s="157"/>
      <c r="FP59" s="158"/>
      <c r="FQ59" s="159"/>
      <c r="FR59" s="159"/>
      <c r="FS59" s="160"/>
      <c r="FT59" s="157"/>
      <c r="FU59" s="158"/>
      <c r="FV59" s="159"/>
      <c r="FW59" s="159"/>
      <c r="FX59" s="160"/>
      <c r="FY59" s="157"/>
      <c r="FZ59" s="158"/>
      <c r="GA59" s="159"/>
      <c r="GB59" s="159"/>
      <c r="GC59" s="160"/>
      <c r="GD59" s="157"/>
      <c r="GE59" s="158"/>
      <c r="GF59" s="159"/>
      <c r="GG59" s="159"/>
      <c r="GH59" s="160"/>
      <c r="GI59" s="157"/>
      <c r="GJ59" s="158"/>
      <c r="GK59" s="159"/>
      <c r="GL59" s="159"/>
      <c r="GM59" s="160"/>
      <c r="GN59" s="157"/>
      <c r="GO59" s="158"/>
      <c r="GP59" s="159"/>
      <c r="GQ59" s="159"/>
      <c r="GR59" s="160"/>
      <c r="GS59" s="157"/>
      <c r="GT59" s="158"/>
      <c r="GU59" s="159"/>
      <c r="GV59" s="159"/>
      <c r="GW59" s="160"/>
      <c r="GX59" s="157"/>
      <c r="GY59" s="158"/>
      <c r="GZ59" s="159"/>
      <c r="HA59" s="159"/>
      <c r="HB59" s="160"/>
      <c r="HC59" s="157"/>
      <c r="HD59" s="158"/>
      <c r="HE59" s="159"/>
      <c r="HF59" s="159"/>
      <c r="HG59" s="160"/>
      <c r="HH59" s="157"/>
      <c r="HI59" s="158"/>
      <c r="HJ59" s="159"/>
      <c r="HK59" s="159"/>
      <c r="HL59" s="160"/>
      <c r="HM59" s="157"/>
      <c r="HN59" s="158"/>
      <c r="HO59" s="159"/>
      <c r="HP59" s="159"/>
      <c r="HQ59" s="160"/>
      <c r="HR59" s="157"/>
      <c r="HS59" s="158"/>
      <c r="HT59" s="159"/>
      <c r="HU59" s="159"/>
      <c r="HV59" s="160"/>
      <c r="HW59" s="157"/>
      <c r="HX59" s="158"/>
      <c r="HY59" s="159"/>
      <c r="HZ59" s="159"/>
      <c r="IA59" s="160"/>
      <c r="IB59" s="157"/>
      <c r="IC59" s="158"/>
      <c r="ID59" s="159"/>
      <c r="IE59" s="159"/>
      <c r="IF59" s="160"/>
      <c r="IG59" s="157"/>
      <c r="IH59" s="158"/>
      <c r="II59" s="159"/>
      <c r="IJ59" s="159"/>
      <c r="IK59" s="160"/>
      <c r="IL59" s="157"/>
      <c r="IM59" s="158"/>
      <c r="IN59" s="159"/>
      <c r="IO59" s="159"/>
      <c r="IP59" s="160"/>
      <c r="IQ59" s="157"/>
      <c r="IR59" s="158"/>
      <c r="IS59" s="159"/>
      <c r="IT59" s="159"/>
      <c r="IU59" s="160"/>
      <c r="IV59" s="157"/>
      <c r="IW59" s="158"/>
      <c r="IX59" s="159"/>
      <c r="IY59" s="159"/>
      <c r="IZ59" s="160"/>
      <c r="JA59" s="157"/>
      <c r="JB59" s="158"/>
      <c r="JC59" s="159"/>
      <c r="JD59" s="159"/>
      <c r="JE59" s="160"/>
      <c r="JF59" s="157"/>
      <c r="JG59" s="158"/>
      <c r="JH59" s="159"/>
      <c r="JI59" s="159"/>
      <c r="JJ59" s="160"/>
      <c r="JK59" s="157"/>
      <c r="JL59" s="158"/>
      <c r="JM59" s="159"/>
      <c r="JN59" s="159"/>
      <c r="JO59" s="160"/>
      <c r="JP59" s="157"/>
      <c r="JQ59" s="158"/>
      <c r="JR59" s="159"/>
      <c r="JS59" s="159"/>
      <c r="JT59" s="160"/>
      <c r="JU59" s="157"/>
      <c r="JV59" s="158"/>
      <c r="JW59" s="159"/>
      <c r="JX59" s="159"/>
      <c r="JY59" s="160"/>
      <c r="JZ59" s="157"/>
      <c r="KA59" s="158"/>
      <c r="KB59" s="159"/>
      <c r="KC59" s="159"/>
      <c r="KD59" s="160"/>
      <c r="KE59" s="157"/>
      <c r="KF59" s="158"/>
      <c r="KG59" s="159"/>
      <c r="KH59" s="159"/>
      <c r="KI59" s="160"/>
      <c r="KJ59" s="157"/>
      <c r="KK59" s="158"/>
      <c r="KL59" s="159"/>
      <c r="KM59" s="159"/>
      <c r="KN59" s="160"/>
      <c r="KO59" s="157"/>
      <c r="KP59" s="158"/>
      <c r="KQ59" s="159"/>
      <c r="KR59" s="159"/>
      <c r="KS59" s="160"/>
      <c r="KT59" s="157"/>
      <c r="KU59" s="158"/>
      <c r="KV59" s="159"/>
      <c r="KW59" s="159"/>
      <c r="KX59" s="160"/>
      <c r="KY59" s="157"/>
      <c r="KZ59" s="158"/>
      <c r="LA59" s="159"/>
      <c r="LB59" s="159"/>
      <c r="LC59" s="160"/>
      <c r="LD59" s="157"/>
      <c r="LE59" s="158"/>
      <c r="LF59" s="159"/>
      <c r="LG59" s="159"/>
      <c r="LH59" s="160"/>
      <c r="LI59" s="157"/>
      <c r="LJ59" s="158"/>
      <c r="LK59" s="159"/>
      <c r="LL59" s="159"/>
      <c r="LM59" s="160"/>
      <c r="LN59" s="157"/>
      <c r="LO59" s="158"/>
      <c r="LP59" s="159"/>
      <c r="LQ59" s="159"/>
      <c r="LR59" s="160"/>
      <c r="LS59" s="157"/>
      <c r="LT59" s="158"/>
      <c r="LU59" s="159"/>
      <c r="LV59" s="159"/>
      <c r="LW59" s="160"/>
      <c r="LX59" s="157"/>
      <c r="LY59" s="158"/>
      <c r="LZ59" s="159"/>
      <c r="MA59" s="159"/>
      <c r="MB59" s="160"/>
      <c r="MC59" s="157"/>
      <c r="MD59" s="158"/>
      <c r="ME59" s="159"/>
      <c r="MF59" s="159"/>
      <c r="MG59" s="160"/>
      <c r="MH59" s="157"/>
      <c r="MI59" s="158"/>
      <c r="MJ59" s="159"/>
      <c r="MK59" s="159"/>
      <c r="ML59" s="160"/>
      <c r="MM59" s="157"/>
      <c r="MN59" s="158"/>
      <c r="MO59" s="159"/>
      <c r="MP59" s="159"/>
      <c r="MQ59" s="160"/>
      <c r="MR59" s="157"/>
      <c r="MS59" s="158"/>
      <c r="MT59" s="159"/>
      <c r="MU59" s="159"/>
      <c r="MV59" s="160"/>
      <c r="MW59" s="157"/>
      <c r="MX59" s="158"/>
      <c r="MY59" s="159"/>
      <c r="MZ59" s="159"/>
      <c r="NA59" s="160"/>
      <c r="NB59" s="157"/>
      <c r="NC59" s="158"/>
      <c r="ND59" s="159"/>
      <c r="NE59" s="159"/>
      <c r="NF59" s="160"/>
      <c r="NG59" s="157"/>
      <c r="NH59" s="158"/>
      <c r="NI59" s="159"/>
      <c r="NJ59" s="159"/>
      <c r="NK59" s="160"/>
      <c r="NL59" s="157"/>
      <c r="NM59" s="158"/>
      <c r="NN59" s="159"/>
      <c r="NO59" s="159"/>
      <c r="NP59" s="160"/>
      <c r="NQ59" s="157"/>
      <c r="NR59" s="158"/>
      <c r="NS59" s="159"/>
      <c r="NT59" s="159"/>
      <c r="NU59" s="160"/>
      <c r="NV59" s="157"/>
      <c r="NW59" s="158"/>
      <c r="NX59" s="159"/>
      <c r="NY59" s="159"/>
      <c r="NZ59" s="160"/>
      <c r="OA59" s="157"/>
      <c r="OB59" s="158"/>
      <c r="OC59" s="159"/>
      <c r="OD59" s="159"/>
      <c r="OE59" s="160"/>
      <c r="OF59" s="157"/>
      <c r="OG59" s="158"/>
      <c r="OH59" s="159"/>
      <c r="OI59" s="159"/>
      <c r="OJ59" s="160"/>
      <c r="OK59" s="157"/>
      <c r="OL59" s="158"/>
      <c r="OM59" s="159"/>
      <c r="ON59" s="159"/>
      <c r="OO59" s="160"/>
      <c r="OP59" s="157"/>
      <c r="OQ59" s="158"/>
      <c r="OR59" s="159"/>
      <c r="OS59" s="159"/>
      <c r="OT59" s="160"/>
      <c r="OU59" s="157"/>
      <c r="OV59" s="158"/>
      <c r="OW59" s="159"/>
      <c r="OX59" s="159"/>
      <c r="OY59" s="160"/>
      <c r="OZ59" s="157"/>
      <c r="PA59" s="158"/>
      <c r="PB59" s="159"/>
      <c r="PC59" s="159"/>
      <c r="PD59" s="160"/>
      <c r="PE59" s="157"/>
      <c r="PF59" s="158"/>
      <c r="PG59" s="159"/>
      <c r="PH59" s="159"/>
      <c r="PI59" s="160"/>
      <c r="PJ59" s="157"/>
      <c r="PK59" s="158"/>
      <c r="PL59" s="159"/>
      <c r="PM59" s="159"/>
      <c r="PN59" s="160"/>
      <c r="PO59" s="157"/>
      <c r="PP59" s="158"/>
      <c r="PQ59" s="159"/>
      <c r="PR59" s="159"/>
      <c r="PS59" s="160"/>
      <c r="PT59" s="157"/>
      <c r="PU59" s="158"/>
      <c r="PV59" s="159"/>
      <c r="PW59" s="159"/>
      <c r="PX59" s="160"/>
      <c r="PY59" s="157"/>
      <c r="PZ59" s="158"/>
      <c r="QA59" s="159"/>
      <c r="QB59" s="159"/>
      <c r="QC59" s="160"/>
      <c r="QD59" s="157"/>
      <c r="QE59" s="158"/>
      <c r="QF59" s="159"/>
      <c r="QG59" s="159"/>
      <c r="QH59" s="160"/>
      <c r="QI59" s="157"/>
      <c r="QJ59" s="158"/>
      <c r="QK59" s="159"/>
      <c r="QL59" s="159"/>
      <c r="QM59" s="160"/>
      <c r="QN59" s="157"/>
      <c r="QO59" s="158"/>
      <c r="QP59" s="159"/>
      <c r="QQ59" s="159"/>
      <c r="QR59" s="160"/>
      <c r="QS59" s="157"/>
      <c r="QT59" s="158"/>
      <c r="QU59" s="159"/>
      <c r="QV59" s="159"/>
      <c r="QW59" s="160"/>
      <c r="QX59" s="157"/>
      <c r="QY59" s="158"/>
      <c r="QZ59" s="159"/>
      <c r="RA59" s="159"/>
      <c r="RB59" s="160"/>
      <c r="RC59" s="157"/>
      <c r="RD59" s="158"/>
      <c r="RE59" s="159"/>
      <c r="RF59" s="159"/>
      <c r="RG59" s="160"/>
      <c r="RH59" s="157"/>
      <c r="RI59" s="158"/>
      <c r="RJ59" s="159"/>
      <c r="RK59" s="159"/>
      <c r="RL59" s="160"/>
      <c r="RM59" s="157"/>
      <c r="RN59" s="158"/>
      <c r="RO59" s="159"/>
      <c r="RP59" s="159"/>
      <c r="RQ59" s="160"/>
      <c r="RR59" s="157"/>
      <c r="RS59" s="158"/>
      <c r="RT59" s="159"/>
      <c r="RU59" s="159"/>
      <c r="RV59" s="160"/>
      <c r="RW59" s="157"/>
      <c r="RX59" s="158"/>
      <c r="RY59" s="159"/>
      <c r="RZ59" s="159"/>
      <c r="SA59" s="160"/>
      <c r="SB59" s="157"/>
      <c r="SC59" s="158"/>
      <c r="SD59" s="159"/>
      <c r="SE59" s="159"/>
      <c r="SF59" s="160"/>
      <c r="SG59" s="157"/>
      <c r="SH59" s="158"/>
      <c r="SI59" s="159"/>
      <c r="SJ59" s="159"/>
      <c r="SK59" s="160"/>
      <c r="SL59" s="157"/>
      <c r="SM59" s="158"/>
      <c r="SN59" s="159"/>
      <c r="SO59" s="159"/>
      <c r="SP59" s="160"/>
      <c r="SQ59" s="157"/>
      <c r="SR59" s="158"/>
      <c r="SS59" s="159"/>
      <c r="ST59" s="159"/>
      <c r="SU59" s="160"/>
      <c r="SV59" s="157"/>
      <c r="SW59" s="158"/>
      <c r="SX59" s="159"/>
      <c r="SY59" s="159"/>
      <c r="SZ59" s="160"/>
      <c r="TA59" s="157"/>
      <c r="TB59" s="158"/>
      <c r="TC59" s="159"/>
      <c r="TD59" s="159"/>
      <c r="TE59" s="160"/>
      <c r="TF59" s="157"/>
      <c r="TG59" s="158"/>
      <c r="TH59" s="159"/>
      <c r="TI59" s="159"/>
      <c r="TJ59" s="160"/>
      <c r="TK59" s="157"/>
      <c r="TL59" s="158"/>
      <c r="TM59" s="159"/>
      <c r="TN59" s="159"/>
      <c r="TO59" s="160"/>
      <c r="TP59" s="157"/>
      <c r="TQ59" s="158"/>
      <c r="TR59" s="159"/>
      <c r="TS59" s="159"/>
      <c r="TT59" s="160"/>
      <c r="TU59" s="157"/>
      <c r="TV59" s="158"/>
      <c r="TW59" s="159"/>
      <c r="TX59" s="159"/>
      <c r="TY59" s="160"/>
      <c r="TZ59" s="157"/>
      <c r="UA59" s="158"/>
      <c r="UB59" s="159"/>
      <c r="UC59" s="159"/>
      <c r="UD59" s="160"/>
      <c r="UE59" s="157"/>
      <c r="UF59" s="158"/>
      <c r="UG59" s="159"/>
      <c r="UH59" s="159"/>
      <c r="UI59" s="160"/>
      <c r="UJ59" s="157"/>
      <c r="UK59" s="158"/>
      <c r="UL59" s="159"/>
      <c r="UM59" s="159"/>
      <c r="UN59" s="160"/>
      <c r="UO59" s="157"/>
      <c r="UP59" s="158"/>
      <c r="UQ59" s="159"/>
      <c r="UR59" s="159"/>
      <c r="US59" s="160"/>
      <c r="UT59" s="157"/>
      <c r="UU59" s="158"/>
      <c r="UV59" s="159"/>
      <c r="UW59" s="159"/>
      <c r="UX59" s="160"/>
      <c r="UY59" s="157"/>
      <c r="UZ59" s="158"/>
      <c r="VA59" s="159"/>
      <c r="VB59" s="159"/>
      <c r="VC59" s="160"/>
      <c r="VD59" s="157"/>
      <c r="VE59" s="158"/>
      <c r="VF59" s="159"/>
      <c r="VG59" s="159"/>
      <c r="VH59" s="160"/>
      <c r="VI59" s="157"/>
      <c r="VJ59" s="158"/>
      <c r="VK59" s="159"/>
      <c r="VL59" s="159"/>
      <c r="VM59" s="160"/>
      <c r="VN59" s="157"/>
      <c r="VO59" s="158"/>
      <c r="VP59" s="159"/>
      <c r="VQ59" s="159"/>
      <c r="VR59" s="160"/>
      <c r="VS59" s="157"/>
      <c r="VT59" s="158"/>
      <c r="VU59" s="159"/>
      <c r="VV59" s="159"/>
      <c r="VW59" s="160"/>
      <c r="VX59" s="157"/>
      <c r="VY59" s="158"/>
      <c r="VZ59" s="159"/>
      <c r="WA59" s="159"/>
      <c r="WB59" s="160"/>
      <c r="WC59" s="157"/>
      <c r="WD59" s="158"/>
      <c r="WE59" s="159"/>
      <c r="WF59" s="159"/>
      <c r="WG59" s="160"/>
      <c r="WH59" s="157"/>
      <c r="WI59" s="158"/>
      <c r="WJ59" s="159"/>
      <c r="WK59" s="159"/>
      <c r="WL59" s="160"/>
      <c r="WM59" s="157"/>
      <c r="WN59" s="158"/>
      <c r="WO59" s="159"/>
      <c r="WP59" s="159"/>
      <c r="WQ59" s="160"/>
      <c r="WR59" s="157"/>
      <c r="WS59" s="158"/>
      <c r="WT59" s="159"/>
      <c r="WU59" s="159"/>
      <c r="WV59" s="160"/>
      <c r="WW59" s="157"/>
      <c r="WX59" s="158"/>
      <c r="WY59" s="159"/>
      <c r="WZ59" s="159"/>
      <c r="XA59" s="160"/>
      <c r="XB59" s="157"/>
      <c r="XC59" s="158"/>
      <c r="XD59" s="159"/>
      <c r="XE59" s="159"/>
      <c r="XF59" s="160"/>
      <c r="XG59" s="157"/>
      <c r="XH59" s="158"/>
      <c r="XI59" s="159"/>
      <c r="XJ59" s="159"/>
      <c r="XK59" s="160"/>
      <c r="XL59" s="157"/>
      <c r="XM59" s="158"/>
      <c r="XN59" s="159"/>
      <c r="XO59" s="159"/>
      <c r="XP59" s="160"/>
      <c r="XQ59" s="157"/>
      <c r="XR59" s="158"/>
      <c r="XS59" s="159"/>
      <c r="XT59" s="159"/>
      <c r="XU59" s="160"/>
      <c r="XV59" s="157"/>
      <c r="XW59" s="158"/>
      <c r="XX59" s="159"/>
      <c r="XY59" s="159"/>
      <c r="XZ59" s="160"/>
      <c r="YA59" s="157"/>
      <c r="YB59" s="158"/>
      <c r="YC59" s="159"/>
      <c r="YD59" s="159"/>
      <c r="YE59" s="160"/>
      <c r="YF59" s="157"/>
      <c r="YG59" s="158"/>
      <c r="YH59" s="159"/>
      <c r="YI59" s="159"/>
      <c r="YJ59" s="160"/>
      <c r="YK59" s="157"/>
      <c r="YL59" s="158"/>
      <c r="YM59" s="159"/>
      <c r="YN59" s="159"/>
      <c r="YO59" s="160"/>
      <c r="YP59" s="157"/>
      <c r="YQ59" s="158"/>
      <c r="YR59" s="159"/>
      <c r="YS59" s="159"/>
      <c r="YT59" s="160"/>
      <c r="YU59" s="157"/>
      <c r="YV59" s="158"/>
      <c r="YW59" s="159"/>
      <c r="YX59" s="159"/>
      <c r="YY59" s="160"/>
      <c r="YZ59" s="157"/>
      <c r="ZA59" s="158"/>
      <c r="ZB59" s="159"/>
      <c r="ZC59" s="159"/>
      <c r="ZD59" s="160"/>
      <c r="ZE59" s="157"/>
      <c r="ZF59" s="158"/>
      <c r="ZG59" s="159"/>
      <c r="ZH59" s="159"/>
      <c r="ZI59" s="160"/>
      <c r="ZJ59" s="157"/>
      <c r="ZK59" s="158"/>
      <c r="ZL59" s="159"/>
      <c r="ZM59" s="159"/>
      <c r="ZN59" s="160"/>
      <c r="ZO59" s="157"/>
      <c r="ZP59" s="158"/>
      <c r="ZQ59" s="159"/>
      <c r="ZR59" s="159"/>
      <c r="ZS59" s="160"/>
      <c r="ZT59" s="157"/>
      <c r="ZU59" s="158"/>
      <c r="ZV59" s="159"/>
      <c r="ZW59" s="159"/>
      <c r="ZX59" s="160"/>
      <c r="ZY59" s="157"/>
      <c r="ZZ59" s="158"/>
      <c r="AAA59" s="159"/>
      <c r="AAB59" s="159"/>
      <c r="AAC59" s="160"/>
      <c r="AAD59" s="157"/>
      <c r="AAE59" s="158"/>
      <c r="AAF59" s="159"/>
      <c r="AAG59" s="159"/>
      <c r="AAH59" s="160"/>
      <c r="AAI59" s="157"/>
      <c r="AAJ59" s="158"/>
      <c r="AAK59" s="159"/>
      <c r="AAL59" s="159"/>
      <c r="AAM59" s="160"/>
      <c r="AAN59" s="157"/>
      <c r="AAO59" s="158"/>
      <c r="AAP59" s="159"/>
      <c r="AAQ59" s="159"/>
      <c r="AAR59" s="160"/>
      <c r="AAS59" s="157"/>
      <c r="AAT59" s="158"/>
      <c r="AAU59" s="159"/>
      <c r="AAV59" s="159"/>
      <c r="AAW59" s="160"/>
      <c r="AAX59" s="157"/>
      <c r="AAY59" s="158"/>
      <c r="AAZ59" s="159"/>
      <c r="ABA59" s="159"/>
      <c r="ABB59" s="160"/>
      <c r="ABC59" s="157"/>
      <c r="ABD59" s="158"/>
      <c r="ABE59" s="159"/>
      <c r="ABF59" s="159"/>
      <c r="ABG59" s="160"/>
      <c r="ABH59" s="157"/>
      <c r="ABI59" s="158"/>
      <c r="ABJ59" s="159"/>
      <c r="ABK59" s="159"/>
      <c r="ABL59" s="160"/>
      <c r="ABM59" s="157"/>
      <c r="ABN59" s="158"/>
      <c r="ABO59" s="159"/>
      <c r="ABP59" s="159"/>
      <c r="ABQ59" s="160"/>
      <c r="ABR59" s="157"/>
      <c r="ABS59" s="158"/>
      <c r="ABT59" s="159"/>
      <c r="ABU59" s="159"/>
      <c r="ABV59" s="160"/>
      <c r="ABW59" s="157"/>
      <c r="ABX59" s="158"/>
      <c r="ABY59" s="159"/>
      <c r="ABZ59" s="159"/>
      <c r="ACA59" s="160"/>
      <c r="ACB59" s="157"/>
      <c r="ACC59" s="158"/>
      <c r="ACD59" s="159"/>
      <c r="ACE59" s="159"/>
      <c r="ACF59" s="160"/>
      <c r="ACG59" s="157"/>
      <c r="ACH59" s="158"/>
      <c r="ACI59" s="159"/>
      <c r="ACJ59" s="159"/>
      <c r="ACK59" s="160"/>
      <c r="ACL59" s="157"/>
      <c r="ACM59" s="158"/>
      <c r="ACN59" s="159"/>
      <c r="ACO59" s="159"/>
      <c r="ACP59" s="160"/>
      <c r="ACQ59" s="157"/>
      <c r="ACR59" s="158"/>
      <c r="ACS59" s="159"/>
      <c r="ACT59" s="159"/>
      <c r="ACU59" s="160"/>
      <c r="ACV59" s="157"/>
      <c r="ACW59" s="158"/>
      <c r="ACX59" s="159"/>
      <c r="ACY59" s="159"/>
      <c r="ACZ59" s="160"/>
      <c r="ADA59" s="157"/>
      <c r="ADB59" s="158"/>
      <c r="ADC59" s="159"/>
      <c r="ADD59" s="159"/>
      <c r="ADE59" s="160"/>
      <c r="ADF59" s="157"/>
      <c r="ADG59" s="158"/>
      <c r="ADH59" s="159"/>
      <c r="ADI59" s="159"/>
      <c r="ADJ59" s="160"/>
      <c r="ADK59" s="157"/>
      <c r="ADL59" s="158"/>
      <c r="ADM59" s="159"/>
      <c r="ADN59" s="159"/>
      <c r="ADO59" s="160"/>
      <c r="ADP59" s="157"/>
      <c r="ADQ59" s="158"/>
      <c r="ADR59" s="159"/>
      <c r="ADS59" s="159"/>
      <c r="ADT59" s="160"/>
      <c r="ADU59" s="157"/>
      <c r="ADV59" s="158"/>
      <c r="ADW59" s="159"/>
      <c r="ADX59" s="159"/>
      <c r="ADY59" s="160"/>
      <c r="ADZ59" s="157"/>
      <c r="AEA59" s="158"/>
      <c r="AEB59" s="159"/>
      <c r="AEC59" s="159"/>
      <c r="AED59" s="160"/>
      <c r="AEE59" s="157"/>
      <c r="AEF59" s="158"/>
      <c r="AEG59" s="159"/>
      <c r="AEH59" s="159"/>
      <c r="AEI59" s="160"/>
      <c r="AEJ59" s="157"/>
      <c r="AEK59" s="158"/>
      <c r="AEL59" s="159"/>
      <c r="AEM59" s="159"/>
      <c r="AEN59" s="160"/>
      <c r="AEO59" s="157"/>
      <c r="AEP59" s="158"/>
      <c r="AEQ59" s="159"/>
      <c r="AER59" s="159"/>
      <c r="AES59" s="160"/>
      <c r="AET59" s="157"/>
      <c r="AEU59" s="158"/>
      <c r="AEV59" s="159"/>
      <c r="AEW59" s="159"/>
      <c r="AEX59" s="160"/>
      <c r="AEY59" s="157"/>
      <c r="AEZ59" s="158"/>
      <c r="AFA59" s="159"/>
      <c r="AFB59" s="159"/>
      <c r="AFC59" s="160"/>
      <c r="AFD59" s="157"/>
      <c r="AFE59" s="158"/>
      <c r="AFF59" s="159"/>
      <c r="AFG59" s="159"/>
      <c r="AFH59" s="160"/>
      <c r="AFI59" s="157"/>
      <c r="AFJ59" s="158"/>
      <c r="AFK59" s="159"/>
      <c r="AFL59" s="159"/>
      <c r="AFM59" s="160"/>
      <c r="AFN59" s="157"/>
      <c r="AFO59" s="158"/>
      <c r="AFP59" s="159"/>
      <c r="AFQ59" s="159"/>
      <c r="AFR59" s="160"/>
      <c r="AFS59" s="157"/>
      <c r="AFT59" s="158"/>
      <c r="AFU59" s="159"/>
      <c r="AFV59" s="159"/>
      <c r="AFW59" s="160"/>
      <c r="AFX59" s="157"/>
      <c r="AFY59" s="158"/>
      <c r="AFZ59" s="159"/>
      <c r="AGA59" s="159"/>
      <c r="AGB59" s="160"/>
      <c r="AGC59" s="157"/>
      <c r="AGD59" s="158"/>
      <c r="AGE59" s="159"/>
      <c r="AGF59" s="159"/>
      <c r="AGG59" s="160"/>
      <c r="AGH59" s="157"/>
      <c r="AGI59" s="158"/>
      <c r="AGJ59" s="159"/>
      <c r="AGK59" s="159"/>
      <c r="AGL59" s="160"/>
      <c r="AGM59" s="157"/>
      <c r="AGN59" s="158"/>
      <c r="AGO59" s="159"/>
      <c r="AGP59" s="159"/>
      <c r="AGQ59" s="160"/>
      <c r="AGR59" s="157"/>
      <c r="AGS59" s="158"/>
      <c r="AGT59" s="159"/>
      <c r="AGU59" s="159"/>
      <c r="AGV59" s="160"/>
      <c r="AGW59" s="157"/>
      <c r="AGX59" s="158"/>
      <c r="AGY59" s="159"/>
      <c r="AGZ59" s="159"/>
      <c r="AHA59" s="160"/>
      <c r="AHB59" s="157"/>
      <c r="AHC59" s="158"/>
      <c r="AHD59" s="159"/>
      <c r="AHE59" s="159"/>
      <c r="AHF59" s="160"/>
      <c r="AHG59" s="157"/>
      <c r="AHH59" s="158"/>
      <c r="AHI59" s="159"/>
      <c r="AHJ59" s="159"/>
      <c r="AHK59" s="160"/>
      <c r="AHL59" s="157"/>
      <c r="AHM59" s="158"/>
      <c r="AHN59" s="159"/>
      <c r="AHO59" s="159"/>
      <c r="AHP59" s="160"/>
      <c r="AHQ59" s="157"/>
      <c r="AHR59" s="158"/>
      <c r="AHS59" s="159"/>
      <c r="AHT59" s="159"/>
      <c r="AHU59" s="160"/>
      <c r="AHV59" s="157"/>
      <c r="AHW59" s="158"/>
      <c r="AHX59" s="159"/>
      <c r="AHY59" s="159"/>
      <c r="AHZ59" s="160"/>
      <c r="AIA59" s="157"/>
      <c r="AIB59" s="158"/>
      <c r="AIC59" s="159"/>
      <c r="AID59" s="159"/>
      <c r="AIE59" s="160"/>
      <c r="AIF59" s="157"/>
      <c r="AIG59" s="158"/>
      <c r="AIH59" s="159"/>
      <c r="AII59" s="159"/>
      <c r="AIJ59" s="160"/>
      <c r="AIK59" s="157"/>
      <c r="AIL59" s="158"/>
      <c r="AIM59" s="159"/>
      <c r="AIN59" s="159"/>
      <c r="AIO59" s="160"/>
      <c r="AIP59" s="157"/>
      <c r="AIQ59" s="158"/>
      <c r="AIR59" s="159"/>
      <c r="AIS59" s="159"/>
      <c r="AIT59" s="160"/>
      <c r="AIU59" s="157"/>
      <c r="AIV59" s="158"/>
      <c r="AIW59" s="159"/>
      <c r="AIX59" s="159"/>
      <c r="AIY59" s="160"/>
      <c r="AIZ59" s="157"/>
      <c r="AJA59" s="158"/>
      <c r="AJB59" s="159"/>
      <c r="AJC59" s="159"/>
      <c r="AJD59" s="160"/>
      <c r="AJE59" s="157"/>
      <c r="AJF59" s="158"/>
      <c r="AJG59" s="159"/>
      <c r="AJH59" s="159"/>
      <c r="AJI59" s="160"/>
      <c r="AJJ59" s="157"/>
      <c r="AJK59" s="158"/>
      <c r="AJL59" s="159"/>
      <c r="AJM59" s="159"/>
      <c r="AJN59" s="160"/>
      <c r="AJO59" s="157"/>
      <c r="AJP59" s="158"/>
      <c r="AJQ59" s="159"/>
      <c r="AJR59" s="159"/>
      <c r="AJS59" s="160"/>
      <c r="AJT59" s="157"/>
      <c r="AJU59" s="158"/>
      <c r="AJV59" s="159"/>
      <c r="AJW59" s="159"/>
      <c r="AJX59" s="160"/>
      <c r="AJY59" s="157"/>
      <c r="AJZ59" s="158"/>
      <c r="AKA59" s="159"/>
      <c r="AKB59" s="159"/>
      <c r="AKC59" s="160"/>
      <c r="AKD59" s="157"/>
      <c r="AKE59" s="158"/>
      <c r="AKF59" s="159"/>
      <c r="AKG59" s="159"/>
      <c r="AKH59" s="160"/>
      <c r="AKI59" s="157"/>
      <c r="AKJ59" s="158"/>
      <c r="AKK59" s="159"/>
      <c r="AKL59" s="159"/>
      <c r="AKM59" s="160"/>
      <c r="AKN59" s="157"/>
      <c r="AKO59" s="158"/>
      <c r="AKP59" s="159"/>
      <c r="AKQ59" s="159"/>
      <c r="AKR59" s="160"/>
      <c r="AKS59" s="157"/>
      <c r="AKT59" s="158"/>
      <c r="AKU59" s="159"/>
      <c r="AKV59" s="159"/>
      <c r="AKW59" s="160"/>
      <c r="AKX59" s="157"/>
      <c r="AKY59" s="158"/>
      <c r="AKZ59" s="159"/>
      <c r="ALA59" s="159"/>
      <c r="ALB59" s="160"/>
      <c r="ALC59" s="157"/>
      <c r="ALD59" s="158"/>
      <c r="ALE59" s="159"/>
      <c r="ALF59" s="159"/>
      <c r="ALG59" s="160"/>
      <c r="ALH59" s="157"/>
      <c r="ALI59" s="158"/>
      <c r="ALJ59" s="159"/>
      <c r="ALK59" s="159"/>
      <c r="ALL59" s="160"/>
      <c r="ALM59" s="157"/>
      <c r="ALN59" s="158"/>
      <c r="ALO59" s="159"/>
      <c r="ALP59" s="159"/>
      <c r="ALQ59" s="160"/>
      <c r="ALR59" s="157"/>
      <c r="ALS59" s="158"/>
      <c r="ALT59" s="159"/>
      <c r="ALU59" s="159"/>
      <c r="ALV59" s="160"/>
      <c r="ALW59" s="157"/>
      <c r="ALX59" s="158"/>
      <c r="ALY59" s="159"/>
      <c r="ALZ59" s="159"/>
      <c r="AMA59" s="160"/>
      <c r="AMB59" s="157"/>
      <c r="AMC59" s="158"/>
      <c r="AMD59" s="159"/>
      <c r="AME59" s="159"/>
      <c r="AMF59" s="160"/>
      <c r="AMG59" s="157"/>
      <c r="AMH59" s="158"/>
      <c r="AMI59" s="159"/>
      <c r="AMJ59" s="159"/>
      <c r="AMK59" s="160"/>
      <c r="AML59" s="157"/>
      <c r="AMM59" s="158"/>
      <c r="AMN59" s="159"/>
      <c r="AMO59" s="159"/>
      <c r="AMP59" s="160"/>
      <c r="AMQ59" s="157"/>
      <c r="AMR59" s="158"/>
      <c r="AMS59" s="159"/>
      <c r="AMT59" s="159"/>
      <c r="AMU59" s="160"/>
      <c r="AMV59" s="157"/>
      <c r="AMW59" s="158"/>
      <c r="AMX59" s="159"/>
      <c r="AMY59" s="159"/>
      <c r="AMZ59" s="160"/>
      <c r="ANA59" s="157"/>
      <c r="ANB59" s="158"/>
      <c r="ANC59" s="159"/>
      <c r="AND59" s="159"/>
      <c r="ANE59" s="160"/>
      <c r="ANF59" s="157"/>
      <c r="ANG59" s="158"/>
      <c r="ANH59" s="159"/>
      <c r="ANI59" s="159"/>
      <c r="ANJ59" s="160"/>
      <c r="ANK59" s="157"/>
      <c r="ANL59" s="158"/>
      <c r="ANM59" s="159"/>
      <c r="ANN59" s="159"/>
      <c r="ANO59" s="160"/>
      <c r="ANP59" s="157"/>
      <c r="ANQ59" s="158"/>
      <c r="ANR59" s="159"/>
      <c r="ANS59" s="159"/>
      <c r="ANT59" s="160"/>
      <c r="ANU59" s="157"/>
      <c r="ANV59" s="158"/>
      <c r="ANW59" s="159"/>
      <c r="ANX59" s="159"/>
      <c r="ANY59" s="160"/>
      <c r="ANZ59" s="157"/>
      <c r="AOA59" s="158"/>
      <c r="AOB59" s="159"/>
      <c r="AOC59" s="159"/>
      <c r="AOD59" s="160"/>
      <c r="AOE59" s="157"/>
      <c r="AOF59" s="158"/>
      <c r="AOG59" s="159"/>
      <c r="AOH59" s="159"/>
      <c r="AOI59" s="160"/>
      <c r="AOJ59" s="157"/>
      <c r="AOK59" s="158"/>
      <c r="AOL59" s="159"/>
      <c r="AOM59" s="159"/>
      <c r="AON59" s="160"/>
      <c r="AOO59" s="157"/>
      <c r="AOP59" s="158"/>
      <c r="AOQ59" s="159"/>
      <c r="AOR59" s="159"/>
      <c r="AOS59" s="160"/>
      <c r="AOT59" s="157"/>
      <c r="AOU59" s="158"/>
      <c r="AOV59" s="159"/>
      <c r="AOW59" s="159"/>
      <c r="AOX59" s="160"/>
      <c r="AOY59" s="157"/>
      <c r="AOZ59" s="158"/>
      <c r="APA59" s="159"/>
      <c r="APB59" s="159"/>
      <c r="APC59" s="160"/>
      <c r="APD59" s="157"/>
      <c r="APE59" s="158"/>
      <c r="APF59" s="159"/>
      <c r="APG59" s="159"/>
      <c r="APH59" s="160"/>
      <c r="API59" s="157"/>
      <c r="APJ59" s="158"/>
      <c r="APK59" s="159"/>
      <c r="APL59" s="159"/>
      <c r="APM59" s="160"/>
      <c r="APN59" s="157"/>
      <c r="APO59" s="158"/>
      <c r="APP59" s="159"/>
      <c r="APQ59" s="159"/>
      <c r="APR59" s="160"/>
      <c r="APS59" s="157"/>
      <c r="APT59" s="158"/>
      <c r="APU59" s="159"/>
      <c r="APV59" s="159"/>
      <c r="APW59" s="160"/>
      <c r="APX59" s="157"/>
      <c r="APY59" s="158"/>
      <c r="APZ59" s="159"/>
      <c r="AQA59" s="159"/>
      <c r="AQB59" s="160"/>
      <c r="AQC59" s="157"/>
      <c r="AQD59" s="158"/>
      <c r="AQE59" s="159"/>
      <c r="AQF59" s="159"/>
      <c r="AQG59" s="160"/>
      <c r="AQH59" s="157"/>
      <c r="AQI59" s="158"/>
      <c r="AQJ59" s="159"/>
      <c r="AQK59" s="159"/>
      <c r="AQL59" s="160"/>
      <c r="AQM59" s="157"/>
      <c r="AQN59" s="158"/>
      <c r="AQO59" s="159"/>
      <c r="AQP59" s="159"/>
      <c r="AQQ59" s="160"/>
      <c r="AQR59" s="157"/>
      <c r="AQS59" s="158"/>
      <c r="AQT59" s="159"/>
      <c r="AQU59" s="159"/>
      <c r="AQV59" s="160"/>
      <c r="AQW59" s="157"/>
      <c r="AQX59" s="158"/>
      <c r="AQY59" s="159"/>
      <c r="AQZ59" s="159"/>
      <c r="ARA59" s="160"/>
      <c r="ARB59" s="157"/>
      <c r="ARC59" s="158"/>
      <c r="ARD59" s="159"/>
      <c r="ARE59" s="159"/>
      <c r="ARF59" s="160"/>
      <c r="ARG59" s="157"/>
      <c r="ARH59" s="158"/>
      <c r="ARI59" s="159"/>
      <c r="ARJ59" s="159"/>
      <c r="ARK59" s="160"/>
      <c r="ARL59" s="157"/>
      <c r="ARM59" s="158"/>
      <c r="ARN59" s="159"/>
      <c r="ARO59" s="159"/>
      <c r="ARP59" s="160"/>
      <c r="ARQ59" s="157"/>
      <c r="ARR59" s="158"/>
      <c r="ARS59" s="159"/>
      <c r="ART59" s="159"/>
      <c r="ARU59" s="160"/>
      <c r="ARV59" s="157"/>
      <c r="ARW59" s="158"/>
      <c r="ARX59" s="159"/>
      <c r="ARY59" s="159"/>
      <c r="ARZ59" s="160"/>
      <c r="ASA59" s="157"/>
      <c r="ASB59" s="158"/>
      <c r="ASC59" s="159"/>
      <c r="ASD59" s="159"/>
      <c r="ASE59" s="160"/>
      <c r="ASF59" s="157"/>
      <c r="ASG59" s="158"/>
      <c r="ASH59" s="159"/>
      <c r="ASI59" s="159"/>
      <c r="ASJ59" s="160"/>
      <c r="ASK59" s="157"/>
      <c r="ASL59" s="158"/>
      <c r="ASM59" s="159"/>
      <c r="ASN59" s="159"/>
      <c r="ASO59" s="160"/>
      <c r="ASP59" s="157"/>
      <c r="ASQ59" s="158"/>
      <c r="ASR59" s="159"/>
      <c r="ASS59" s="159"/>
      <c r="AST59" s="160"/>
      <c r="ASU59" s="157"/>
      <c r="ASV59" s="158"/>
      <c r="ASW59" s="159"/>
      <c r="ASX59" s="159"/>
      <c r="ASY59" s="160"/>
      <c r="ASZ59" s="157"/>
      <c r="ATA59" s="158"/>
      <c r="ATB59" s="159"/>
      <c r="ATC59" s="159"/>
      <c r="ATD59" s="160"/>
      <c r="ATE59" s="157"/>
      <c r="ATF59" s="158"/>
      <c r="ATG59" s="159"/>
      <c r="ATH59" s="159"/>
      <c r="ATI59" s="160"/>
      <c r="ATJ59" s="157"/>
      <c r="ATK59" s="158"/>
      <c r="ATL59" s="159"/>
      <c r="ATM59" s="159"/>
      <c r="ATN59" s="160"/>
      <c r="ATO59" s="157"/>
      <c r="ATP59" s="158"/>
      <c r="ATQ59" s="159"/>
      <c r="ATR59" s="159"/>
      <c r="ATS59" s="160"/>
      <c r="ATT59" s="157"/>
      <c r="ATU59" s="158"/>
      <c r="ATV59" s="159"/>
      <c r="ATW59" s="159"/>
      <c r="ATX59" s="160"/>
      <c r="ATY59" s="157"/>
      <c r="ATZ59" s="158"/>
      <c r="AUA59" s="159"/>
      <c r="AUB59" s="159"/>
      <c r="AUC59" s="160"/>
      <c r="AUD59" s="157"/>
      <c r="AUE59" s="158"/>
      <c r="AUF59" s="159"/>
      <c r="AUG59" s="159"/>
      <c r="AUH59" s="160"/>
      <c r="AUI59" s="157"/>
      <c r="AUJ59" s="158"/>
      <c r="AUK59" s="159"/>
      <c r="AUL59" s="159"/>
      <c r="AUM59" s="160"/>
      <c r="AUN59" s="157"/>
      <c r="AUO59" s="158"/>
      <c r="AUP59" s="159"/>
      <c r="AUQ59" s="159"/>
      <c r="AUR59" s="160"/>
      <c r="AUS59" s="157"/>
      <c r="AUT59" s="158"/>
      <c r="AUU59" s="159"/>
      <c r="AUV59" s="159"/>
      <c r="AUW59" s="160"/>
      <c r="AUX59" s="157"/>
      <c r="AUY59" s="158"/>
      <c r="AUZ59" s="159"/>
      <c r="AVA59" s="159"/>
      <c r="AVB59" s="160"/>
      <c r="AVC59" s="157"/>
      <c r="AVD59" s="158"/>
      <c r="AVE59" s="159"/>
      <c r="AVF59" s="159"/>
      <c r="AVG59" s="160"/>
      <c r="AVH59" s="157"/>
      <c r="AVI59" s="158"/>
      <c r="AVJ59" s="159"/>
      <c r="AVK59" s="159"/>
      <c r="AVL59" s="160"/>
      <c r="AVM59" s="157"/>
      <c r="AVN59" s="158"/>
      <c r="AVO59" s="159"/>
      <c r="AVP59" s="159"/>
      <c r="AVQ59" s="160"/>
      <c r="AVR59" s="157"/>
      <c r="AVS59" s="158"/>
      <c r="AVT59" s="159"/>
      <c r="AVU59" s="159"/>
      <c r="AVV59" s="160"/>
      <c r="AVW59" s="157"/>
      <c r="AVX59" s="158"/>
      <c r="AVY59" s="159"/>
      <c r="AVZ59" s="159"/>
      <c r="AWA59" s="160"/>
      <c r="AWB59" s="157"/>
      <c r="AWC59" s="158"/>
      <c r="AWD59" s="159"/>
      <c r="AWE59" s="159"/>
      <c r="AWF59" s="160"/>
      <c r="AWG59" s="157"/>
      <c r="AWH59" s="158"/>
      <c r="AWI59" s="159"/>
      <c r="AWJ59" s="159"/>
      <c r="AWK59" s="160"/>
      <c r="AWL59" s="157"/>
      <c r="AWM59" s="158"/>
      <c r="AWN59" s="159"/>
      <c r="AWO59" s="159"/>
      <c r="AWP59" s="160"/>
      <c r="AWQ59" s="157"/>
      <c r="AWR59" s="158"/>
      <c r="AWS59" s="159"/>
      <c r="AWT59" s="159"/>
      <c r="AWU59" s="160"/>
      <c r="AWV59" s="157"/>
      <c r="AWW59" s="158"/>
      <c r="AWX59" s="159"/>
      <c r="AWY59" s="159"/>
      <c r="AWZ59" s="160"/>
      <c r="AXA59" s="157"/>
      <c r="AXB59" s="158"/>
      <c r="AXC59" s="159"/>
      <c r="AXD59" s="159"/>
      <c r="AXE59" s="160"/>
      <c r="AXF59" s="157"/>
      <c r="AXG59" s="158"/>
      <c r="AXH59" s="159"/>
      <c r="AXI59" s="159"/>
      <c r="AXJ59" s="160"/>
      <c r="AXK59" s="157"/>
      <c r="AXL59" s="158"/>
      <c r="AXM59" s="159"/>
      <c r="AXN59" s="159"/>
      <c r="AXO59" s="160"/>
      <c r="AXP59" s="157"/>
      <c r="AXQ59" s="158"/>
      <c r="AXR59" s="159"/>
      <c r="AXS59" s="159"/>
      <c r="AXT59" s="160"/>
      <c r="AXU59" s="157"/>
      <c r="AXV59" s="158"/>
      <c r="AXW59" s="159"/>
      <c r="AXX59" s="159"/>
      <c r="AXY59" s="160"/>
      <c r="AXZ59" s="157"/>
      <c r="AYA59" s="158"/>
      <c r="AYB59" s="159"/>
      <c r="AYC59" s="159"/>
      <c r="AYD59" s="160"/>
      <c r="AYE59" s="157"/>
      <c r="AYF59" s="158"/>
      <c r="AYG59" s="159"/>
      <c r="AYH59" s="159"/>
      <c r="AYI59" s="160"/>
      <c r="AYJ59" s="157"/>
      <c r="AYK59" s="158"/>
      <c r="AYL59" s="159"/>
      <c r="AYM59" s="159"/>
      <c r="AYN59" s="160"/>
      <c r="AYO59" s="157"/>
      <c r="AYP59" s="158"/>
      <c r="AYQ59" s="159"/>
      <c r="AYR59" s="159"/>
      <c r="AYS59" s="160"/>
      <c r="AYT59" s="157"/>
      <c r="AYU59" s="158"/>
      <c r="AYV59" s="159"/>
      <c r="AYW59" s="159"/>
      <c r="AYX59" s="160"/>
      <c r="AYY59" s="157"/>
      <c r="AYZ59" s="158"/>
      <c r="AZA59" s="159"/>
      <c r="AZB59" s="159"/>
      <c r="AZC59" s="160"/>
      <c r="AZD59" s="157"/>
      <c r="AZE59" s="158"/>
      <c r="AZF59" s="159"/>
      <c r="AZG59" s="159"/>
      <c r="AZH59" s="160"/>
      <c r="AZI59" s="157"/>
      <c r="AZJ59" s="158"/>
      <c r="AZK59" s="159"/>
      <c r="AZL59" s="159"/>
      <c r="AZM59" s="160"/>
      <c r="AZN59" s="157"/>
      <c r="AZO59" s="158"/>
      <c r="AZP59" s="159"/>
      <c r="AZQ59" s="159"/>
      <c r="AZR59" s="160"/>
      <c r="AZS59" s="157"/>
      <c r="AZT59" s="158"/>
      <c r="AZU59" s="159"/>
      <c r="AZV59" s="159"/>
      <c r="AZW59" s="160"/>
      <c r="AZX59" s="157"/>
      <c r="AZY59" s="158"/>
      <c r="AZZ59" s="159"/>
      <c r="BAA59" s="159"/>
      <c r="BAB59" s="160"/>
      <c r="BAC59" s="157"/>
      <c r="BAD59" s="158"/>
      <c r="BAE59" s="159"/>
      <c r="BAF59" s="159"/>
      <c r="BAG59" s="160"/>
      <c r="BAH59" s="157"/>
      <c r="BAI59" s="158"/>
      <c r="BAJ59" s="159"/>
      <c r="BAK59" s="159"/>
      <c r="BAL59" s="160"/>
      <c r="BAM59" s="157"/>
      <c r="BAN59" s="158"/>
      <c r="BAO59" s="159"/>
      <c r="BAP59" s="159"/>
      <c r="BAQ59" s="160"/>
      <c r="BAR59" s="157"/>
      <c r="BAS59" s="158"/>
      <c r="BAT59" s="159"/>
      <c r="BAU59" s="159"/>
      <c r="BAV59" s="160"/>
      <c r="BAW59" s="157"/>
      <c r="BAX59" s="158"/>
      <c r="BAY59" s="159"/>
      <c r="BAZ59" s="159"/>
      <c r="BBA59" s="160"/>
      <c r="BBB59" s="157"/>
      <c r="BBC59" s="158"/>
      <c r="BBD59" s="159"/>
      <c r="BBE59" s="159"/>
      <c r="BBF59" s="160"/>
      <c r="BBG59" s="157"/>
      <c r="BBH59" s="158"/>
      <c r="BBI59" s="159"/>
      <c r="BBJ59" s="159"/>
      <c r="BBK59" s="160"/>
      <c r="BBL59" s="157"/>
      <c r="BBM59" s="158"/>
      <c r="BBN59" s="159"/>
      <c r="BBO59" s="159"/>
      <c r="BBP59" s="160"/>
      <c r="BBQ59" s="157"/>
      <c r="BBR59" s="158"/>
      <c r="BBS59" s="159"/>
      <c r="BBT59" s="159"/>
      <c r="BBU59" s="160"/>
      <c r="BBV59" s="157"/>
      <c r="BBW59" s="158"/>
      <c r="BBX59" s="159"/>
      <c r="BBY59" s="159"/>
      <c r="BBZ59" s="160"/>
      <c r="BCA59" s="157"/>
      <c r="BCB59" s="158"/>
      <c r="BCC59" s="159"/>
      <c r="BCD59" s="159"/>
      <c r="BCE59" s="160"/>
      <c r="BCF59" s="157"/>
      <c r="BCG59" s="158"/>
      <c r="BCH59" s="159"/>
      <c r="BCI59" s="159"/>
      <c r="BCJ59" s="160"/>
      <c r="BCK59" s="157"/>
      <c r="BCL59" s="158"/>
      <c r="BCM59" s="159"/>
      <c r="BCN59" s="159"/>
      <c r="BCO59" s="160"/>
      <c r="BCP59" s="157"/>
      <c r="BCQ59" s="158"/>
      <c r="BCR59" s="159"/>
      <c r="BCS59" s="159"/>
      <c r="BCT59" s="160"/>
      <c r="BCU59" s="157"/>
      <c r="BCV59" s="158"/>
      <c r="BCW59" s="159"/>
      <c r="BCX59" s="159"/>
      <c r="BCY59" s="160"/>
      <c r="BCZ59" s="157"/>
      <c r="BDA59" s="158"/>
      <c r="BDB59" s="159"/>
      <c r="BDC59" s="159"/>
      <c r="BDD59" s="160"/>
      <c r="BDE59" s="157"/>
      <c r="BDF59" s="158"/>
      <c r="BDG59" s="159"/>
      <c r="BDH59" s="159"/>
      <c r="BDI59" s="160"/>
      <c r="BDJ59" s="157"/>
      <c r="BDK59" s="158"/>
      <c r="BDL59" s="159"/>
      <c r="BDM59" s="159"/>
      <c r="BDN59" s="160"/>
      <c r="BDO59" s="157"/>
      <c r="BDP59" s="158"/>
      <c r="BDQ59" s="159"/>
      <c r="BDR59" s="159"/>
      <c r="BDS59" s="160"/>
      <c r="BDT59" s="157"/>
      <c r="BDU59" s="158"/>
      <c r="BDV59" s="159"/>
      <c r="BDW59" s="159"/>
      <c r="BDX59" s="160"/>
      <c r="BDY59" s="157"/>
      <c r="BDZ59" s="158"/>
      <c r="BEA59" s="159"/>
      <c r="BEB59" s="159"/>
      <c r="BEC59" s="160"/>
      <c r="BED59" s="157"/>
      <c r="BEE59" s="158"/>
      <c r="BEF59" s="159"/>
      <c r="BEG59" s="159"/>
      <c r="BEH59" s="160"/>
      <c r="BEI59" s="157"/>
      <c r="BEJ59" s="158"/>
      <c r="BEK59" s="159"/>
      <c r="BEL59" s="159"/>
      <c r="BEM59" s="160"/>
      <c r="BEN59" s="157"/>
      <c r="BEO59" s="158"/>
      <c r="BEP59" s="159"/>
      <c r="BEQ59" s="159"/>
      <c r="BER59" s="160"/>
      <c r="BES59" s="157"/>
      <c r="BET59" s="158"/>
      <c r="BEU59" s="159"/>
      <c r="BEV59" s="159"/>
      <c r="BEW59" s="160"/>
      <c r="BEX59" s="157"/>
      <c r="BEY59" s="158"/>
      <c r="BEZ59" s="159"/>
      <c r="BFA59" s="159"/>
      <c r="BFB59" s="160"/>
      <c r="BFC59" s="157"/>
      <c r="BFD59" s="158"/>
      <c r="BFE59" s="159"/>
      <c r="BFF59" s="159"/>
      <c r="BFG59" s="160"/>
      <c r="BFH59" s="157"/>
      <c r="BFI59" s="158"/>
      <c r="BFJ59" s="159"/>
      <c r="BFK59" s="159"/>
      <c r="BFL59" s="160"/>
      <c r="BFM59" s="157"/>
      <c r="BFN59" s="158"/>
      <c r="BFO59" s="159"/>
      <c r="BFP59" s="159"/>
      <c r="BFQ59" s="160"/>
      <c r="BFR59" s="157"/>
      <c r="BFS59" s="158"/>
      <c r="BFT59" s="159"/>
      <c r="BFU59" s="159"/>
      <c r="BFV59" s="160"/>
      <c r="BFW59" s="157"/>
      <c r="BFX59" s="158"/>
      <c r="BFY59" s="159"/>
      <c r="BFZ59" s="159"/>
      <c r="BGA59" s="160"/>
      <c r="BGB59" s="157"/>
      <c r="BGC59" s="158"/>
      <c r="BGD59" s="159"/>
      <c r="BGE59" s="159"/>
      <c r="BGF59" s="160"/>
      <c r="BGG59" s="157"/>
      <c r="BGH59" s="158"/>
      <c r="BGI59" s="159"/>
      <c r="BGJ59" s="159"/>
      <c r="BGK59" s="160"/>
      <c r="BGL59" s="157"/>
      <c r="BGM59" s="158"/>
      <c r="BGN59" s="159"/>
      <c r="BGO59" s="159"/>
      <c r="BGP59" s="160"/>
      <c r="BGQ59" s="157"/>
      <c r="BGR59" s="158"/>
      <c r="BGS59" s="159"/>
      <c r="BGT59" s="159"/>
      <c r="BGU59" s="160"/>
      <c r="BGV59" s="157"/>
      <c r="BGW59" s="158"/>
      <c r="BGX59" s="159"/>
      <c r="BGY59" s="159"/>
      <c r="BGZ59" s="160"/>
      <c r="BHA59" s="157"/>
      <c r="BHB59" s="158"/>
      <c r="BHC59" s="159"/>
      <c r="BHD59" s="159"/>
      <c r="BHE59" s="160"/>
      <c r="BHF59" s="157"/>
      <c r="BHG59" s="158"/>
      <c r="BHH59" s="159"/>
      <c r="BHI59" s="159"/>
      <c r="BHJ59" s="160"/>
      <c r="BHK59" s="157"/>
      <c r="BHL59" s="158"/>
      <c r="BHM59" s="159"/>
      <c r="BHN59" s="159"/>
      <c r="BHO59" s="160"/>
      <c r="BHP59" s="157"/>
      <c r="BHQ59" s="158"/>
      <c r="BHR59" s="159"/>
      <c r="BHS59" s="159"/>
      <c r="BHT59" s="160"/>
      <c r="BHU59" s="157"/>
      <c r="BHV59" s="158"/>
      <c r="BHW59" s="159"/>
      <c r="BHX59" s="159"/>
      <c r="BHY59" s="160"/>
      <c r="BHZ59" s="157"/>
      <c r="BIA59" s="158"/>
      <c r="BIB59" s="159"/>
      <c r="BIC59" s="159"/>
      <c r="BID59" s="160"/>
      <c r="BIE59" s="157"/>
      <c r="BIF59" s="158"/>
      <c r="BIG59" s="159"/>
      <c r="BIH59" s="159"/>
      <c r="BII59" s="160"/>
      <c r="BIJ59" s="157"/>
      <c r="BIK59" s="158"/>
      <c r="BIL59" s="159"/>
      <c r="BIM59" s="159"/>
      <c r="BIN59" s="160"/>
      <c r="BIO59" s="157"/>
      <c r="BIP59" s="158"/>
      <c r="BIQ59" s="159"/>
      <c r="BIR59" s="159"/>
      <c r="BIS59" s="160"/>
      <c r="BIT59" s="157"/>
      <c r="BIU59" s="158"/>
      <c r="BIV59" s="159"/>
      <c r="BIW59" s="159"/>
      <c r="BIX59" s="160"/>
      <c r="BIY59" s="157"/>
      <c r="BIZ59" s="158"/>
      <c r="BJA59" s="159"/>
      <c r="BJB59" s="159"/>
      <c r="BJC59" s="160"/>
      <c r="BJD59" s="157"/>
      <c r="BJE59" s="158"/>
      <c r="BJF59" s="159"/>
      <c r="BJG59" s="159"/>
      <c r="BJH59" s="160"/>
      <c r="BJI59" s="157"/>
      <c r="BJJ59" s="158"/>
      <c r="BJK59" s="159"/>
      <c r="BJL59" s="159"/>
      <c r="BJM59" s="160"/>
      <c r="BJN59" s="157"/>
      <c r="BJO59" s="158"/>
      <c r="BJP59" s="159"/>
      <c r="BJQ59" s="159"/>
      <c r="BJR59" s="160"/>
      <c r="BJS59" s="157"/>
      <c r="BJT59" s="158"/>
      <c r="BJU59" s="159"/>
      <c r="BJV59" s="159"/>
      <c r="BJW59" s="160"/>
      <c r="BJX59" s="157"/>
      <c r="BJY59" s="158"/>
      <c r="BJZ59" s="159"/>
      <c r="BKA59" s="159"/>
      <c r="BKB59" s="160"/>
      <c r="BKC59" s="157"/>
      <c r="BKD59" s="158"/>
      <c r="BKE59" s="159"/>
      <c r="BKF59" s="159"/>
      <c r="BKG59" s="160"/>
      <c r="BKH59" s="157"/>
      <c r="BKI59" s="158"/>
      <c r="BKJ59" s="159"/>
      <c r="BKK59" s="159"/>
      <c r="BKL59" s="160"/>
      <c r="BKM59" s="157"/>
      <c r="BKN59" s="158"/>
      <c r="BKO59" s="159"/>
      <c r="BKP59" s="159"/>
      <c r="BKQ59" s="160"/>
      <c r="BKR59" s="157"/>
      <c r="BKS59" s="158"/>
      <c r="BKT59" s="159"/>
      <c r="BKU59" s="159"/>
      <c r="BKV59" s="160"/>
      <c r="BKW59" s="157"/>
      <c r="BKX59" s="158"/>
      <c r="BKY59" s="159"/>
      <c r="BKZ59" s="159"/>
      <c r="BLA59" s="160"/>
      <c r="BLB59" s="157"/>
      <c r="BLC59" s="158"/>
      <c r="BLD59" s="159"/>
      <c r="BLE59" s="159"/>
      <c r="BLF59" s="160"/>
      <c r="BLG59" s="157"/>
      <c r="BLH59" s="158"/>
      <c r="BLI59" s="159"/>
      <c r="BLJ59" s="159"/>
      <c r="BLK59" s="160"/>
      <c r="BLL59" s="157"/>
      <c r="BLM59" s="158"/>
      <c r="BLN59" s="159"/>
      <c r="BLO59" s="159"/>
      <c r="BLP59" s="160"/>
      <c r="BLQ59" s="157"/>
      <c r="BLR59" s="158"/>
      <c r="BLS59" s="159"/>
      <c r="BLT59" s="159"/>
      <c r="BLU59" s="160"/>
      <c r="BLV59" s="157"/>
      <c r="BLW59" s="158"/>
      <c r="BLX59" s="159"/>
      <c r="BLY59" s="159"/>
      <c r="BLZ59" s="160"/>
      <c r="BMA59" s="157"/>
      <c r="BMB59" s="158"/>
      <c r="BMC59" s="159"/>
      <c r="BMD59" s="159"/>
      <c r="BME59" s="160"/>
      <c r="BMF59" s="157"/>
      <c r="BMG59" s="158"/>
      <c r="BMH59" s="159"/>
      <c r="BMI59" s="159"/>
      <c r="BMJ59" s="160"/>
      <c r="BMK59" s="157"/>
      <c r="BML59" s="158"/>
      <c r="BMM59" s="159"/>
      <c r="BMN59" s="159"/>
      <c r="BMO59" s="160"/>
      <c r="BMP59" s="157"/>
      <c r="BMQ59" s="158"/>
      <c r="BMR59" s="159"/>
      <c r="BMS59" s="159"/>
      <c r="BMT59" s="160"/>
      <c r="BMU59" s="157"/>
      <c r="BMV59" s="158"/>
      <c r="BMW59" s="159"/>
      <c r="BMX59" s="159"/>
      <c r="BMY59" s="160"/>
      <c r="BMZ59" s="157"/>
      <c r="BNA59" s="158"/>
      <c r="BNB59" s="159"/>
      <c r="BNC59" s="159"/>
      <c r="BND59" s="160"/>
      <c r="BNE59" s="157"/>
      <c r="BNF59" s="158"/>
      <c r="BNG59" s="159"/>
      <c r="BNH59" s="159"/>
      <c r="BNI59" s="160"/>
      <c r="BNJ59" s="157"/>
      <c r="BNK59" s="158"/>
      <c r="BNL59" s="159"/>
      <c r="BNM59" s="159"/>
      <c r="BNN59" s="160"/>
      <c r="BNO59" s="157"/>
      <c r="BNP59" s="158"/>
      <c r="BNQ59" s="159"/>
      <c r="BNR59" s="159"/>
      <c r="BNS59" s="160"/>
      <c r="BNT59" s="157"/>
      <c r="BNU59" s="158"/>
      <c r="BNV59" s="159"/>
      <c r="BNW59" s="159"/>
      <c r="BNX59" s="160"/>
      <c r="BNY59" s="157"/>
      <c r="BNZ59" s="158"/>
      <c r="BOA59" s="159"/>
      <c r="BOB59" s="159"/>
      <c r="BOC59" s="160"/>
      <c r="BOD59" s="157"/>
      <c r="BOE59" s="158"/>
      <c r="BOF59" s="159"/>
      <c r="BOG59" s="159"/>
      <c r="BOH59" s="160"/>
      <c r="BOI59" s="157"/>
      <c r="BOJ59" s="158"/>
      <c r="BOK59" s="159"/>
      <c r="BOL59" s="159"/>
      <c r="BOM59" s="160"/>
      <c r="BON59" s="157"/>
      <c r="BOO59" s="158"/>
      <c r="BOP59" s="159"/>
      <c r="BOQ59" s="159"/>
      <c r="BOR59" s="160"/>
      <c r="BOS59" s="157"/>
      <c r="BOT59" s="158"/>
      <c r="BOU59" s="159"/>
      <c r="BOV59" s="159"/>
      <c r="BOW59" s="160"/>
      <c r="BOX59" s="157"/>
      <c r="BOY59" s="158"/>
      <c r="BOZ59" s="159"/>
      <c r="BPA59" s="159"/>
      <c r="BPB59" s="160"/>
      <c r="BPC59" s="157"/>
      <c r="BPD59" s="158"/>
      <c r="BPE59" s="159"/>
      <c r="BPF59" s="159"/>
      <c r="BPG59" s="160"/>
      <c r="BPH59" s="157"/>
      <c r="BPI59" s="158"/>
      <c r="BPJ59" s="159"/>
      <c r="BPK59" s="159"/>
      <c r="BPL59" s="160"/>
      <c r="BPM59" s="157"/>
      <c r="BPN59" s="158"/>
      <c r="BPO59" s="159"/>
      <c r="BPP59" s="159"/>
      <c r="BPQ59" s="160"/>
      <c r="BPR59" s="157"/>
      <c r="BPS59" s="158"/>
      <c r="BPT59" s="159"/>
      <c r="BPU59" s="159"/>
      <c r="BPV59" s="160"/>
      <c r="BPW59" s="157"/>
      <c r="BPX59" s="158"/>
      <c r="BPY59" s="159"/>
      <c r="BPZ59" s="159"/>
      <c r="BQA59" s="160"/>
      <c r="BQB59" s="157"/>
      <c r="BQC59" s="158"/>
      <c r="BQD59" s="159"/>
      <c r="BQE59" s="159"/>
      <c r="BQF59" s="160"/>
      <c r="BQG59" s="157"/>
      <c r="BQH59" s="158"/>
      <c r="BQI59" s="159"/>
      <c r="BQJ59" s="159"/>
      <c r="BQK59" s="160"/>
      <c r="BQL59" s="157"/>
      <c r="BQM59" s="158"/>
      <c r="BQN59" s="159"/>
      <c r="BQO59" s="159"/>
      <c r="BQP59" s="160"/>
      <c r="BQQ59" s="157"/>
      <c r="BQR59" s="158"/>
      <c r="BQS59" s="159"/>
      <c r="BQT59" s="159"/>
      <c r="BQU59" s="160"/>
      <c r="BQV59" s="157"/>
      <c r="BQW59" s="158"/>
      <c r="BQX59" s="159"/>
      <c r="BQY59" s="159"/>
      <c r="BQZ59" s="160"/>
      <c r="BRA59" s="157"/>
      <c r="BRB59" s="158"/>
      <c r="BRC59" s="159"/>
      <c r="BRD59" s="159"/>
      <c r="BRE59" s="160"/>
      <c r="BRF59" s="157"/>
      <c r="BRG59" s="158"/>
      <c r="BRH59" s="159"/>
      <c r="BRI59" s="159"/>
      <c r="BRJ59" s="160"/>
      <c r="BRK59" s="157"/>
      <c r="BRL59" s="158"/>
      <c r="BRM59" s="159"/>
      <c r="BRN59" s="159"/>
      <c r="BRO59" s="160"/>
      <c r="BRP59" s="157"/>
      <c r="BRQ59" s="158"/>
      <c r="BRR59" s="159"/>
      <c r="BRS59" s="159"/>
      <c r="BRT59" s="160"/>
      <c r="BRU59" s="157"/>
      <c r="BRV59" s="158"/>
      <c r="BRW59" s="159"/>
      <c r="BRX59" s="159"/>
      <c r="BRY59" s="160"/>
      <c r="BRZ59" s="157"/>
      <c r="BSA59" s="158"/>
      <c r="BSB59" s="159"/>
      <c r="BSC59" s="159"/>
      <c r="BSD59" s="160"/>
      <c r="BSE59" s="157"/>
      <c r="BSF59" s="158"/>
      <c r="BSG59" s="159"/>
      <c r="BSH59" s="159"/>
      <c r="BSI59" s="160"/>
      <c r="BSJ59" s="157"/>
      <c r="BSK59" s="158"/>
      <c r="BSL59" s="159"/>
      <c r="BSM59" s="159"/>
      <c r="BSN59" s="160"/>
      <c r="BSO59" s="157"/>
      <c r="BSP59" s="158"/>
      <c r="BSQ59" s="159"/>
      <c r="BSR59" s="159"/>
      <c r="BSS59" s="160"/>
      <c r="BST59" s="157"/>
      <c r="BSU59" s="158"/>
      <c r="BSV59" s="159"/>
      <c r="BSW59" s="159"/>
      <c r="BSX59" s="160"/>
      <c r="BSY59" s="157"/>
      <c r="BSZ59" s="158"/>
      <c r="BTA59" s="159"/>
      <c r="BTB59" s="159"/>
      <c r="BTC59" s="160"/>
      <c r="BTD59" s="157"/>
      <c r="BTE59" s="158"/>
      <c r="BTF59" s="159"/>
      <c r="BTG59" s="159"/>
      <c r="BTH59" s="160"/>
      <c r="BTI59" s="157"/>
      <c r="BTJ59" s="158"/>
      <c r="BTK59" s="159"/>
      <c r="BTL59" s="159"/>
      <c r="BTM59" s="160"/>
      <c r="BTN59" s="157"/>
      <c r="BTO59" s="158"/>
      <c r="BTP59" s="159"/>
      <c r="BTQ59" s="159"/>
      <c r="BTR59" s="160"/>
      <c r="BTS59" s="157"/>
      <c r="BTT59" s="158"/>
      <c r="BTU59" s="159"/>
      <c r="BTV59" s="159"/>
      <c r="BTW59" s="160"/>
      <c r="BTX59" s="157"/>
      <c r="BTY59" s="158"/>
      <c r="BTZ59" s="159"/>
      <c r="BUA59" s="159"/>
      <c r="BUB59" s="160"/>
      <c r="BUC59" s="157"/>
      <c r="BUD59" s="158"/>
      <c r="BUE59" s="159"/>
      <c r="BUF59" s="159"/>
      <c r="BUG59" s="160"/>
      <c r="BUH59" s="157"/>
      <c r="BUI59" s="158"/>
      <c r="BUJ59" s="159"/>
      <c r="BUK59" s="159"/>
      <c r="BUL59" s="160"/>
      <c r="BUM59" s="157"/>
      <c r="BUN59" s="158"/>
      <c r="BUO59" s="159"/>
      <c r="BUP59" s="159"/>
      <c r="BUQ59" s="160"/>
      <c r="BUR59" s="157"/>
      <c r="BUS59" s="158"/>
      <c r="BUT59" s="159"/>
      <c r="BUU59" s="159"/>
      <c r="BUV59" s="160"/>
      <c r="BUW59" s="157"/>
      <c r="BUX59" s="158"/>
      <c r="BUY59" s="159"/>
      <c r="BUZ59" s="159"/>
      <c r="BVA59" s="160"/>
      <c r="BVB59" s="157"/>
      <c r="BVC59" s="158"/>
      <c r="BVD59" s="159"/>
      <c r="BVE59" s="159"/>
      <c r="BVF59" s="160"/>
      <c r="BVG59" s="157"/>
      <c r="BVH59" s="158"/>
      <c r="BVI59" s="159"/>
      <c r="BVJ59" s="159"/>
      <c r="BVK59" s="160"/>
      <c r="BVL59" s="157"/>
      <c r="BVM59" s="158"/>
      <c r="BVN59" s="159"/>
      <c r="BVO59" s="159"/>
      <c r="BVP59" s="160"/>
      <c r="BVQ59" s="157"/>
      <c r="BVR59" s="158"/>
      <c r="BVS59" s="159"/>
      <c r="BVT59" s="159"/>
      <c r="BVU59" s="160"/>
      <c r="BVV59" s="157"/>
      <c r="BVW59" s="158"/>
      <c r="BVX59" s="159"/>
      <c r="BVY59" s="159"/>
      <c r="BVZ59" s="160"/>
      <c r="BWA59" s="157"/>
      <c r="BWB59" s="158"/>
      <c r="BWC59" s="159"/>
      <c r="BWD59" s="159"/>
      <c r="BWE59" s="160"/>
      <c r="BWF59" s="157"/>
      <c r="BWG59" s="158"/>
      <c r="BWH59" s="159"/>
      <c r="BWI59" s="159"/>
      <c r="BWJ59" s="160"/>
      <c r="BWK59" s="157"/>
      <c r="BWL59" s="158"/>
      <c r="BWM59" s="159"/>
      <c r="BWN59" s="159"/>
      <c r="BWO59" s="160"/>
      <c r="BWP59" s="157"/>
      <c r="BWQ59" s="158"/>
      <c r="BWR59" s="159"/>
      <c r="BWS59" s="159"/>
      <c r="BWT59" s="160"/>
      <c r="BWU59" s="157"/>
      <c r="BWV59" s="158"/>
      <c r="BWW59" s="159"/>
      <c r="BWX59" s="159"/>
      <c r="BWY59" s="160"/>
      <c r="BWZ59" s="157"/>
      <c r="BXA59" s="158"/>
      <c r="BXB59" s="159"/>
      <c r="BXC59" s="159"/>
      <c r="BXD59" s="160"/>
      <c r="BXE59" s="157"/>
      <c r="BXF59" s="158"/>
      <c r="BXG59" s="159"/>
      <c r="BXH59" s="159"/>
      <c r="BXI59" s="160"/>
      <c r="BXJ59" s="157"/>
      <c r="BXK59" s="158"/>
      <c r="BXL59" s="159"/>
      <c r="BXM59" s="159"/>
      <c r="BXN59" s="160"/>
      <c r="BXO59" s="157"/>
      <c r="BXP59" s="158"/>
      <c r="BXQ59" s="159"/>
      <c r="BXR59" s="159"/>
      <c r="BXS59" s="160"/>
      <c r="BXT59" s="157"/>
      <c r="BXU59" s="158"/>
      <c r="BXV59" s="159"/>
      <c r="BXW59" s="159"/>
      <c r="BXX59" s="160"/>
      <c r="BXY59" s="157"/>
      <c r="BXZ59" s="158"/>
      <c r="BYA59" s="159"/>
      <c r="BYB59" s="159"/>
      <c r="BYC59" s="160"/>
      <c r="BYD59" s="157"/>
      <c r="BYE59" s="158"/>
      <c r="BYF59" s="159"/>
      <c r="BYG59" s="159"/>
      <c r="BYH59" s="160"/>
      <c r="BYI59" s="157"/>
      <c r="BYJ59" s="158"/>
      <c r="BYK59" s="159"/>
      <c r="BYL59" s="159"/>
      <c r="BYM59" s="160"/>
      <c r="BYN59" s="157"/>
      <c r="BYO59" s="158"/>
      <c r="BYP59" s="159"/>
      <c r="BYQ59" s="159"/>
      <c r="BYR59" s="160"/>
      <c r="BYS59" s="157"/>
      <c r="BYT59" s="158"/>
      <c r="BYU59" s="159"/>
      <c r="BYV59" s="159"/>
      <c r="BYW59" s="160"/>
      <c r="BYX59" s="157"/>
      <c r="BYY59" s="158"/>
      <c r="BYZ59" s="159"/>
      <c r="BZA59" s="159"/>
      <c r="BZB59" s="160"/>
      <c r="BZC59" s="157"/>
      <c r="BZD59" s="158"/>
      <c r="BZE59" s="159"/>
      <c r="BZF59" s="159"/>
      <c r="BZG59" s="160"/>
      <c r="BZH59" s="157"/>
      <c r="BZI59" s="158"/>
      <c r="BZJ59" s="159"/>
      <c r="BZK59" s="159"/>
      <c r="BZL59" s="160"/>
      <c r="BZM59" s="157"/>
      <c r="BZN59" s="158"/>
      <c r="BZO59" s="159"/>
      <c r="BZP59" s="159"/>
      <c r="BZQ59" s="160"/>
      <c r="BZR59" s="157"/>
      <c r="BZS59" s="158"/>
      <c r="BZT59" s="159"/>
      <c r="BZU59" s="159"/>
      <c r="BZV59" s="160"/>
      <c r="BZW59" s="157"/>
      <c r="BZX59" s="158"/>
      <c r="BZY59" s="159"/>
      <c r="BZZ59" s="159"/>
      <c r="CAA59" s="160"/>
      <c r="CAB59" s="157"/>
      <c r="CAC59" s="158"/>
      <c r="CAD59" s="159"/>
      <c r="CAE59" s="159"/>
      <c r="CAF59" s="160"/>
      <c r="CAG59" s="157"/>
      <c r="CAH59" s="158"/>
      <c r="CAI59" s="159"/>
      <c r="CAJ59" s="159"/>
      <c r="CAK59" s="160"/>
      <c r="CAL59" s="157"/>
      <c r="CAM59" s="158"/>
      <c r="CAN59" s="159"/>
      <c r="CAO59" s="159"/>
      <c r="CAP59" s="160"/>
      <c r="CAQ59" s="157"/>
      <c r="CAR59" s="158"/>
      <c r="CAS59" s="159"/>
      <c r="CAT59" s="159"/>
      <c r="CAU59" s="160"/>
      <c r="CAV59" s="157"/>
      <c r="CAW59" s="158"/>
      <c r="CAX59" s="159"/>
      <c r="CAY59" s="159"/>
      <c r="CAZ59" s="160"/>
      <c r="CBA59" s="157"/>
      <c r="CBB59" s="158"/>
      <c r="CBC59" s="159"/>
      <c r="CBD59" s="159"/>
      <c r="CBE59" s="160"/>
      <c r="CBF59" s="157"/>
      <c r="CBG59" s="158"/>
      <c r="CBH59" s="159"/>
      <c r="CBI59" s="159"/>
      <c r="CBJ59" s="160"/>
      <c r="CBK59" s="157"/>
      <c r="CBL59" s="158"/>
      <c r="CBM59" s="159"/>
      <c r="CBN59" s="159"/>
      <c r="CBO59" s="160"/>
      <c r="CBP59" s="157"/>
      <c r="CBQ59" s="158"/>
      <c r="CBR59" s="159"/>
      <c r="CBS59" s="159"/>
      <c r="CBT59" s="160"/>
      <c r="CBU59" s="157"/>
      <c r="CBV59" s="158"/>
      <c r="CBW59" s="159"/>
      <c r="CBX59" s="159"/>
      <c r="CBY59" s="160"/>
      <c r="CBZ59" s="157"/>
      <c r="CCA59" s="158"/>
      <c r="CCB59" s="159"/>
      <c r="CCC59" s="159"/>
      <c r="CCD59" s="160"/>
      <c r="CCE59" s="157"/>
      <c r="CCF59" s="158"/>
      <c r="CCG59" s="159"/>
      <c r="CCH59" s="159"/>
      <c r="CCI59" s="160"/>
      <c r="CCJ59" s="157"/>
      <c r="CCK59" s="158"/>
      <c r="CCL59" s="159"/>
      <c r="CCM59" s="159"/>
      <c r="CCN59" s="160"/>
      <c r="CCO59" s="157"/>
      <c r="CCP59" s="158"/>
      <c r="CCQ59" s="159"/>
      <c r="CCR59" s="159"/>
      <c r="CCS59" s="160"/>
      <c r="CCT59" s="157"/>
      <c r="CCU59" s="158"/>
      <c r="CCV59" s="159"/>
      <c r="CCW59" s="159"/>
      <c r="CCX59" s="160"/>
      <c r="CCY59" s="157"/>
      <c r="CCZ59" s="158"/>
      <c r="CDA59" s="159"/>
      <c r="CDB59" s="159"/>
      <c r="CDC59" s="160"/>
      <c r="CDD59" s="157"/>
      <c r="CDE59" s="158"/>
      <c r="CDF59" s="159"/>
      <c r="CDG59" s="159"/>
      <c r="CDH59" s="160"/>
      <c r="CDI59" s="157"/>
      <c r="CDJ59" s="158"/>
      <c r="CDK59" s="159"/>
      <c r="CDL59" s="159"/>
      <c r="CDM59" s="160"/>
      <c r="CDN59" s="157"/>
      <c r="CDO59" s="158"/>
      <c r="CDP59" s="159"/>
      <c r="CDQ59" s="159"/>
      <c r="CDR59" s="160"/>
      <c r="CDS59" s="157"/>
      <c r="CDT59" s="158"/>
      <c r="CDU59" s="159"/>
      <c r="CDV59" s="159"/>
      <c r="CDW59" s="160"/>
      <c r="CDX59" s="157"/>
      <c r="CDY59" s="158"/>
      <c r="CDZ59" s="159"/>
      <c r="CEA59" s="159"/>
      <c r="CEB59" s="160"/>
      <c r="CEC59" s="157"/>
      <c r="CED59" s="158"/>
      <c r="CEE59" s="159"/>
      <c r="CEF59" s="159"/>
      <c r="CEG59" s="160"/>
      <c r="CEH59" s="157"/>
      <c r="CEI59" s="158"/>
      <c r="CEJ59" s="159"/>
      <c r="CEK59" s="159"/>
      <c r="CEL59" s="160"/>
      <c r="CEM59" s="157"/>
      <c r="CEN59" s="158"/>
      <c r="CEO59" s="159"/>
      <c r="CEP59" s="159"/>
      <c r="CEQ59" s="160"/>
      <c r="CER59" s="157"/>
      <c r="CES59" s="158"/>
      <c r="CET59" s="159"/>
      <c r="CEU59" s="159"/>
      <c r="CEV59" s="160"/>
      <c r="CEW59" s="157"/>
      <c r="CEX59" s="158"/>
      <c r="CEY59" s="159"/>
      <c r="CEZ59" s="159"/>
      <c r="CFA59" s="160"/>
      <c r="CFB59" s="157"/>
      <c r="CFC59" s="158"/>
      <c r="CFD59" s="159"/>
      <c r="CFE59" s="159"/>
      <c r="CFF59" s="160"/>
      <c r="CFG59" s="157"/>
      <c r="CFH59" s="158"/>
      <c r="CFI59" s="159"/>
      <c r="CFJ59" s="159"/>
      <c r="CFK59" s="160"/>
      <c r="CFL59" s="157"/>
      <c r="CFM59" s="158"/>
      <c r="CFN59" s="159"/>
      <c r="CFO59" s="159"/>
      <c r="CFP59" s="160"/>
      <c r="CFQ59" s="157"/>
      <c r="CFR59" s="158"/>
      <c r="CFS59" s="159"/>
      <c r="CFT59" s="159"/>
      <c r="CFU59" s="160"/>
      <c r="CFV59" s="157"/>
      <c r="CFW59" s="158"/>
      <c r="CFX59" s="159"/>
      <c r="CFY59" s="159"/>
      <c r="CFZ59" s="160"/>
      <c r="CGA59" s="157"/>
      <c r="CGB59" s="158"/>
      <c r="CGC59" s="159"/>
      <c r="CGD59" s="159"/>
      <c r="CGE59" s="160"/>
      <c r="CGF59" s="157"/>
      <c r="CGG59" s="158"/>
      <c r="CGH59" s="159"/>
      <c r="CGI59" s="159"/>
      <c r="CGJ59" s="160"/>
      <c r="CGK59" s="157"/>
      <c r="CGL59" s="158"/>
      <c r="CGM59" s="159"/>
      <c r="CGN59" s="159"/>
      <c r="CGO59" s="160"/>
      <c r="CGP59" s="157"/>
      <c r="CGQ59" s="158"/>
      <c r="CGR59" s="159"/>
      <c r="CGS59" s="159"/>
      <c r="CGT59" s="160"/>
      <c r="CGU59" s="157"/>
      <c r="CGV59" s="158"/>
      <c r="CGW59" s="159"/>
      <c r="CGX59" s="159"/>
      <c r="CGY59" s="160"/>
      <c r="CGZ59" s="157"/>
      <c r="CHA59" s="158"/>
      <c r="CHB59" s="159"/>
      <c r="CHC59" s="159"/>
      <c r="CHD59" s="160"/>
      <c r="CHE59" s="157"/>
      <c r="CHF59" s="158"/>
      <c r="CHG59" s="159"/>
      <c r="CHH59" s="159"/>
      <c r="CHI59" s="160"/>
      <c r="CHJ59" s="157"/>
      <c r="CHK59" s="158"/>
      <c r="CHL59" s="159"/>
      <c r="CHM59" s="159"/>
      <c r="CHN59" s="160"/>
      <c r="CHO59" s="157"/>
      <c r="CHP59" s="158"/>
      <c r="CHQ59" s="159"/>
      <c r="CHR59" s="159"/>
      <c r="CHS59" s="160"/>
      <c r="CHT59" s="157"/>
      <c r="CHU59" s="158"/>
      <c r="CHV59" s="159"/>
      <c r="CHW59" s="159"/>
      <c r="CHX59" s="160"/>
      <c r="CHY59" s="157"/>
      <c r="CHZ59" s="158"/>
      <c r="CIA59" s="159"/>
      <c r="CIB59" s="159"/>
      <c r="CIC59" s="160"/>
      <c r="CID59" s="157"/>
      <c r="CIE59" s="158"/>
      <c r="CIF59" s="159"/>
      <c r="CIG59" s="159"/>
      <c r="CIH59" s="160"/>
      <c r="CII59" s="157"/>
      <c r="CIJ59" s="158"/>
      <c r="CIK59" s="159"/>
      <c r="CIL59" s="159"/>
      <c r="CIM59" s="160"/>
      <c r="CIN59" s="157"/>
      <c r="CIO59" s="158"/>
      <c r="CIP59" s="159"/>
      <c r="CIQ59" s="159"/>
      <c r="CIR59" s="160"/>
      <c r="CIS59" s="157"/>
      <c r="CIT59" s="158"/>
      <c r="CIU59" s="159"/>
      <c r="CIV59" s="159"/>
      <c r="CIW59" s="160"/>
      <c r="CIX59" s="157"/>
      <c r="CIY59" s="158"/>
      <c r="CIZ59" s="159"/>
      <c r="CJA59" s="159"/>
      <c r="CJB59" s="160"/>
      <c r="CJC59" s="157"/>
      <c r="CJD59" s="158"/>
      <c r="CJE59" s="159"/>
      <c r="CJF59" s="159"/>
      <c r="CJG59" s="160"/>
      <c r="CJH59" s="157"/>
      <c r="CJI59" s="158"/>
      <c r="CJJ59" s="159"/>
      <c r="CJK59" s="159"/>
      <c r="CJL59" s="160"/>
      <c r="CJM59" s="157"/>
      <c r="CJN59" s="158"/>
      <c r="CJO59" s="159"/>
      <c r="CJP59" s="159"/>
      <c r="CJQ59" s="160"/>
      <c r="CJR59" s="157"/>
      <c r="CJS59" s="158"/>
      <c r="CJT59" s="159"/>
      <c r="CJU59" s="159"/>
      <c r="CJV59" s="160"/>
      <c r="CJW59" s="157"/>
      <c r="CJX59" s="158"/>
      <c r="CJY59" s="159"/>
      <c r="CJZ59" s="159"/>
      <c r="CKA59" s="160"/>
      <c r="CKB59" s="157"/>
      <c r="CKC59" s="158"/>
      <c r="CKD59" s="159"/>
      <c r="CKE59" s="159"/>
      <c r="CKF59" s="160"/>
      <c r="CKG59" s="157"/>
      <c r="CKH59" s="158"/>
      <c r="CKI59" s="159"/>
      <c r="CKJ59" s="159"/>
      <c r="CKK59" s="160"/>
      <c r="CKL59" s="157"/>
      <c r="CKM59" s="158"/>
      <c r="CKN59" s="159"/>
      <c r="CKO59" s="159"/>
      <c r="CKP59" s="160"/>
      <c r="CKQ59" s="157"/>
      <c r="CKR59" s="158"/>
      <c r="CKS59" s="159"/>
      <c r="CKT59" s="159"/>
      <c r="CKU59" s="160"/>
      <c r="CKV59" s="157"/>
      <c r="CKW59" s="158"/>
      <c r="CKX59" s="159"/>
      <c r="CKY59" s="159"/>
      <c r="CKZ59" s="160"/>
      <c r="CLA59" s="157"/>
      <c r="CLB59" s="158"/>
      <c r="CLC59" s="159"/>
      <c r="CLD59" s="159"/>
      <c r="CLE59" s="160"/>
      <c r="CLF59" s="157"/>
      <c r="CLG59" s="158"/>
      <c r="CLH59" s="159"/>
      <c r="CLI59" s="159"/>
      <c r="CLJ59" s="160"/>
      <c r="CLK59" s="157"/>
      <c r="CLL59" s="158"/>
      <c r="CLM59" s="159"/>
      <c r="CLN59" s="159"/>
      <c r="CLO59" s="160"/>
      <c r="CLP59" s="157"/>
      <c r="CLQ59" s="158"/>
      <c r="CLR59" s="159"/>
      <c r="CLS59" s="159"/>
      <c r="CLT59" s="160"/>
      <c r="CLU59" s="157"/>
      <c r="CLV59" s="158"/>
      <c r="CLW59" s="159"/>
      <c r="CLX59" s="159"/>
      <c r="CLY59" s="160"/>
      <c r="CLZ59" s="157"/>
      <c r="CMA59" s="158"/>
      <c r="CMB59" s="159"/>
      <c r="CMC59" s="159"/>
      <c r="CMD59" s="160"/>
      <c r="CME59" s="157"/>
      <c r="CMF59" s="158"/>
      <c r="CMG59" s="159"/>
      <c r="CMH59" s="159"/>
      <c r="CMI59" s="160"/>
      <c r="CMJ59" s="157"/>
      <c r="CMK59" s="158"/>
      <c r="CML59" s="159"/>
      <c r="CMM59" s="159"/>
      <c r="CMN59" s="160"/>
      <c r="CMO59" s="157"/>
      <c r="CMP59" s="158"/>
      <c r="CMQ59" s="159"/>
      <c r="CMR59" s="159"/>
      <c r="CMS59" s="160"/>
      <c r="CMT59" s="157"/>
      <c r="CMU59" s="158"/>
      <c r="CMV59" s="159"/>
      <c r="CMW59" s="159"/>
      <c r="CMX59" s="160"/>
      <c r="CMY59" s="157"/>
      <c r="CMZ59" s="158"/>
      <c r="CNA59" s="159"/>
      <c r="CNB59" s="159"/>
      <c r="CNC59" s="160"/>
      <c r="CND59" s="157"/>
      <c r="CNE59" s="158"/>
      <c r="CNF59" s="159"/>
      <c r="CNG59" s="159"/>
      <c r="CNH59" s="160"/>
      <c r="CNI59" s="157"/>
      <c r="CNJ59" s="158"/>
      <c r="CNK59" s="159"/>
      <c r="CNL59" s="159"/>
      <c r="CNM59" s="160"/>
      <c r="CNN59" s="157"/>
      <c r="CNO59" s="158"/>
      <c r="CNP59" s="159"/>
      <c r="CNQ59" s="159"/>
      <c r="CNR59" s="160"/>
      <c r="CNS59" s="157"/>
      <c r="CNT59" s="158"/>
      <c r="CNU59" s="159"/>
      <c r="CNV59" s="159"/>
      <c r="CNW59" s="160"/>
      <c r="CNX59" s="157"/>
      <c r="CNY59" s="158"/>
      <c r="CNZ59" s="159"/>
      <c r="COA59" s="159"/>
      <c r="COB59" s="160"/>
      <c r="COC59" s="157"/>
      <c r="COD59" s="158"/>
      <c r="COE59" s="159"/>
      <c r="COF59" s="159"/>
      <c r="COG59" s="160"/>
      <c r="COH59" s="157"/>
      <c r="COI59" s="158"/>
      <c r="COJ59" s="159"/>
      <c r="COK59" s="159"/>
      <c r="COL59" s="160"/>
      <c r="COM59" s="157"/>
      <c r="CON59" s="158"/>
      <c r="COO59" s="159"/>
      <c r="COP59" s="159"/>
      <c r="COQ59" s="160"/>
      <c r="COR59" s="157"/>
      <c r="COS59" s="158"/>
      <c r="COT59" s="159"/>
      <c r="COU59" s="159"/>
      <c r="COV59" s="160"/>
      <c r="COW59" s="157"/>
      <c r="COX59" s="158"/>
      <c r="COY59" s="159"/>
      <c r="COZ59" s="159"/>
      <c r="CPA59" s="160"/>
      <c r="CPB59" s="157"/>
      <c r="CPC59" s="158"/>
      <c r="CPD59" s="159"/>
      <c r="CPE59" s="159"/>
      <c r="CPF59" s="160"/>
      <c r="CPG59" s="157"/>
      <c r="CPH59" s="158"/>
      <c r="CPI59" s="159"/>
      <c r="CPJ59" s="159"/>
      <c r="CPK59" s="160"/>
      <c r="CPL59" s="157"/>
      <c r="CPM59" s="158"/>
      <c r="CPN59" s="159"/>
      <c r="CPO59" s="159"/>
      <c r="CPP59" s="160"/>
      <c r="CPQ59" s="157"/>
      <c r="CPR59" s="158"/>
      <c r="CPS59" s="159"/>
      <c r="CPT59" s="159"/>
      <c r="CPU59" s="160"/>
      <c r="CPV59" s="157"/>
      <c r="CPW59" s="158"/>
      <c r="CPX59" s="159"/>
      <c r="CPY59" s="159"/>
      <c r="CPZ59" s="160"/>
      <c r="CQA59" s="157"/>
      <c r="CQB59" s="158"/>
      <c r="CQC59" s="159"/>
      <c r="CQD59" s="159"/>
      <c r="CQE59" s="160"/>
      <c r="CQF59" s="157"/>
      <c r="CQG59" s="158"/>
      <c r="CQH59" s="159"/>
      <c r="CQI59" s="159"/>
      <c r="CQJ59" s="160"/>
      <c r="CQK59" s="157"/>
      <c r="CQL59" s="158"/>
      <c r="CQM59" s="159"/>
      <c r="CQN59" s="159"/>
      <c r="CQO59" s="160"/>
      <c r="CQP59" s="157"/>
      <c r="CQQ59" s="158"/>
      <c r="CQR59" s="159"/>
      <c r="CQS59" s="159"/>
      <c r="CQT59" s="160"/>
      <c r="CQU59" s="157"/>
      <c r="CQV59" s="158"/>
      <c r="CQW59" s="159"/>
      <c r="CQX59" s="159"/>
      <c r="CQY59" s="160"/>
      <c r="CQZ59" s="157"/>
      <c r="CRA59" s="158"/>
      <c r="CRB59" s="159"/>
      <c r="CRC59" s="159"/>
      <c r="CRD59" s="160"/>
      <c r="CRE59" s="157"/>
      <c r="CRF59" s="158"/>
      <c r="CRG59" s="159"/>
      <c r="CRH59" s="159"/>
      <c r="CRI59" s="160"/>
      <c r="CRJ59" s="157"/>
      <c r="CRK59" s="158"/>
      <c r="CRL59" s="159"/>
      <c r="CRM59" s="159"/>
      <c r="CRN59" s="160"/>
      <c r="CRO59" s="157"/>
      <c r="CRP59" s="158"/>
      <c r="CRQ59" s="159"/>
      <c r="CRR59" s="159"/>
      <c r="CRS59" s="160"/>
      <c r="CRT59" s="157"/>
      <c r="CRU59" s="158"/>
      <c r="CRV59" s="159"/>
      <c r="CRW59" s="159"/>
      <c r="CRX59" s="160"/>
      <c r="CRY59" s="157"/>
      <c r="CRZ59" s="158"/>
      <c r="CSA59" s="159"/>
      <c r="CSB59" s="159"/>
      <c r="CSC59" s="160"/>
      <c r="CSD59" s="157"/>
      <c r="CSE59" s="158"/>
      <c r="CSF59" s="159"/>
      <c r="CSG59" s="159"/>
      <c r="CSH59" s="160"/>
      <c r="CSI59" s="157"/>
      <c r="CSJ59" s="158"/>
      <c r="CSK59" s="159"/>
      <c r="CSL59" s="159"/>
      <c r="CSM59" s="160"/>
      <c r="CSN59" s="157"/>
      <c r="CSO59" s="158"/>
      <c r="CSP59" s="159"/>
      <c r="CSQ59" s="159"/>
      <c r="CSR59" s="160"/>
      <c r="CSS59" s="157"/>
      <c r="CST59" s="158"/>
      <c r="CSU59" s="159"/>
      <c r="CSV59" s="159"/>
      <c r="CSW59" s="160"/>
      <c r="CSX59" s="157"/>
      <c r="CSY59" s="158"/>
      <c r="CSZ59" s="159"/>
      <c r="CTA59" s="159"/>
      <c r="CTB59" s="160"/>
      <c r="CTC59" s="157"/>
      <c r="CTD59" s="158"/>
      <c r="CTE59" s="159"/>
      <c r="CTF59" s="159"/>
      <c r="CTG59" s="160"/>
      <c r="CTH59" s="157"/>
      <c r="CTI59" s="158"/>
      <c r="CTJ59" s="159"/>
      <c r="CTK59" s="159"/>
      <c r="CTL59" s="160"/>
      <c r="CTM59" s="157"/>
      <c r="CTN59" s="158"/>
      <c r="CTO59" s="159"/>
      <c r="CTP59" s="159"/>
      <c r="CTQ59" s="160"/>
      <c r="CTR59" s="157"/>
      <c r="CTS59" s="158"/>
      <c r="CTT59" s="159"/>
      <c r="CTU59" s="159"/>
      <c r="CTV59" s="160"/>
      <c r="CTW59" s="157"/>
      <c r="CTX59" s="158"/>
      <c r="CTY59" s="159"/>
      <c r="CTZ59" s="159"/>
      <c r="CUA59" s="160"/>
      <c r="CUB59" s="157"/>
      <c r="CUC59" s="158"/>
      <c r="CUD59" s="159"/>
      <c r="CUE59" s="159"/>
      <c r="CUF59" s="160"/>
      <c r="CUG59" s="157"/>
      <c r="CUH59" s="158"/>
      <c r="CUI59" s="159"/>
      <c r="CUJ59" s="159"/>
      <c r="CUK59" s="160"/>
      <c r="CUL59" s="157"/>
      <c r="CUM59" s="158"/>
      <c r="CUN59" s="159"/>
      <c r="CUO59" s="159"/>
      <c r="CUP59" s="160"/>
      <c r="CUQ59" s="157"/>
      <c r="CUR59" s="158"/>
      <c r="CUS59" s="159"/>
      <c r="CUT59" s="159"/>
      <c r="CUU59" s="160"/>
      <c r="CUV59" s="157"/>
      <c r="CUW59" s="158"/>
      <c r="CUX59" s="159"/>
      <c r="CUY59" s="159"/>
      <c r="CUZ59" s="160"/>
      <c r="CVA59" s="157"/>
      <c r="CVB59" s="158"/>
      <c r="CVC59" s="159"/>
      <c r="CVD59" s="159"/>
      <c r="CVE59" s="160"/>
      <c r="CVF59" s="157"/>
      <c r="CVG59" s="158"/>
      <c r="CVH59" s="159"/>
      <c r="CVI59" s="159"/>
      <c r="CVJ59" s="160"/>
      <c r="CVK59" s="157"/>
      <c r="CVL59" s="158"/>
      <c r="CVM59" s="159"/>
      <c r="CVN59" s="159"/>
      <c r="CVO59" s="160"/>
      <c r="CVP59" s="157"/>
      <c r="CVQ59" s="158"/>
      <c r="CVR59" s="159"/>
      <c r="CVS59" s="159"/>
      <c r="CVT59" s="160"/>
      <c r="CVU59" s="157"/>
      <c r="CVV59" s="158"/>
      <c r="CVW59" s="159"/>
      <c r="CVX59" s="159"/>
      <c r="CVY59" s="160"/>
      <c r="CVZ59" s="157"/>
      <c r="CWA59" s="158"/>
      <c r="CWB59" s="159"/>
      <c r="CWC59" s="159"/>
      <c r="CWD59" s="160"/>
      <c r="CWE59" s="157"/>
      <c r="CWF59" s="158"/>
      <c r="CWG59" s="159"/>
      <c r="CWH59" s="159"/>
      <c r="CWI59" s="160"/>
      <c r="CWJ59" s="157"/>
      <c r="CWK59" s="158"/>
      <c r="CWL59" s="159"/>
      <c r="CWM59" s="159"/>
      <c r="CWN59" s="160"/>
      <c r="CWO59" s="157"/>
      <c r="CWP59" s="158"/>
      <c r="CWQ59" s="159"/>
      <c r="CWR59" s="159"/>
      <c r="CWS59" s="160"/>
      <c r="CWT59" s="157"/>
      <c r="CWU59" s="158"/>
      <c r="CWV59" s="159"/>
      <c r="CWW59" s="159"/>
      <c r="CWX59" s="160"/>
      <c r="CWY59" s="157"/>
      <c r="CWZ59" s="158"/>
      <c r="CXA59" s="159"/>
      <c r="CXB59" s="159"/>
      <c r="CXC59" s="160"/>
      <c r="CXD59" s="157"/>
      <c r="CXE59" s="158"/>
      <c r="CXF59" s="159"/>
      <c r="CXG59" s="159"/>
      <c r="CXH59" s="160"/>
      <c r="CXI59" s="157"/>
      <c r="CXJ59" s="158"/>
      <c r="CXK59" s="159"/>
      <c r="CXL59" s="159"/>
      <c r="CXM59" s="160"/>
      <c r="CXN59" s="157"/>
      <c r="CXO59" s="158"/>
      <c r="CXP59" s="159"/>
      <c r="CXQ59" s="159"/>
      <c r="CXR59" s="160"/>
      <c r="CXS59" s="157"/>
      <c r="CXT59" s="158"/>
      <c r="CXU59" s="159"/>
      <c r="CXV59" s="159"/>
      <c r="CXW59" s="160"/>
      <c r="CXX59" s="157"/>
      <c r="CXY59" s="158"/>
      <c r="CXZ59" s="159"/>
      <c r="CYA59" s="159"/>
      <c r="CYB59" s="160"/>
      <c r="CYC59" s="157"/>
      <c r="CYD59" s="158"/>
      <c r="CYE59" s="159"/>
      <c r="CYF59" s="159"/>
      <c r="CYG59" s="160"/>
      <c r="CYH59" s="157"/>
      <c r="CYI59" s="158"/>
      <c r="CYJ59" s="159"/>
      <c r="CYK59" s="159"/>
      <c r="CYL59" s="160"/>
      <c r="CYM59" s="157"/>
      <c r="CYN59" s="158"/>
      <c r="CYO59" s="159"/>
      <c r="CYP59" s="159"/>
      <c r="CYQ59" s="160"/>
      <c r="CYR59" s="157"/>
      <c r="CYS59" s="158"/>
      <c r="CYT59" s="159"/>
      <c r="CYU59" s="159"/>
      <c r="CYV59" s="160"/>
      <c r="CYW59" s="157"/>
      <c r="CYX59" s="158"/>
      <c r="CYY59" s="159"/>
      <c r="CYZ59" s="159"/>
      <c r="CZA59" s="160"/>
      <c r="CZB59" s="157"/>
      <c r="CZC59" s="158"/>
      <c r="CZD59" s="159"/>
      <c r="CZE59" s="159"/>
      <c r="CZF59" s="160"/>
      <c r="CZG59" s="157"/>
      <c r="CZH59" s="158"/>
      <c r="CZI59" s="159"/>
      <c r="CZJ59" s="159"/>
      <c r="CZK59" s="160"/>
      <c r="CZL59" s="157"/>
      <c r="CZM59" s="158"/>
      <c r="CZN59" s="159"/>
      <c r="CZO59" s="159"/>
      <c r="CZP59" s="160"/>
      <c r="CZQ59" s="157"/>
      <c r="CZR59" s="158"/>
      <c r="CZS59" s="159"/>
      <c r="CZT59" s="159"/>
      <c r="CZU59" s="160"/>
      <c r="CZV59" s="157"/>
      <c r="CZW59" s="158"/>
      <c r="CZX59" s="159"/>
      <c r="CZY59" s="159"/>
      <c r="CZZ59" s="160"/>
      <c r="DAA59" s="157"/>
      <c r="DAB59" s="158"/>
      <c r="DAC59" s="159"/>
      <c r="DAD59" s="159"/>
      <c r="DAE59" s="160"/>
      <c r="DAF59" s="157"/>
      <c r="DAG59" s="158"/>
      <c r="DAH59" s="159"/>
      <c r="DAI59" s="159"/>
      <c r="DAJ59" s="160"/>
      <c r="DAK59" s="157"/>
      <c r="DAL59" s="158"/>
      <c r="DAM59" s="159"/>
      <c r="DAN59" s="159"/>
      <c r="DAO59" s="160"/>
      <c r="DAP59" s="157"/>
      <c r="DAQ59" s="158"/>
      <c r="DAR59" s="159"/>
      <c r="DAS59" s="159"/>
      <c r="DAT59" s="160"/>
      <c r="DAU59" s="157"/>
      <c r="DAV59" s="158"/>
      <c r="DAW59" s="159"/>
      <c r="DAX59" s="159"/>
      <c r="DAY59" s="160"/>
      <c r="DAZ59" s="157"/>
      <c r="DBA59" s="158"/>
      <c r="DBB59" s="159"/>
      <c r="DBC59" s="159"/>
      <c r="DBD59" s="160"/>
      <c r="DBE59" s="157"/>
      <c r="DBF59" s="158"/>
      <c r="DBG59" s="159"/>
      <c r="DBH59" s="159"/>
      <c r="DBI59" s="160"/>
      <c r="DBJ59" s="157"/>
      <c r="DBK59" s="158"/>
      <c r="DBL59" s="159"/>
      <c r="DBM59" s="159"/>
      <c r="DBN59" s="160"/>
      <c r="DBO59" s="157"/>
      <c r="DBP59" s="158"/>
      <c r="DBQ59" s="159"/>
      <c r="DBR59" s="159"/>
      <c r="DBS59" s="160"/>
      <c r="DBT59" s="157"/>
      <c r="DBU59" s="158"/>
      <c r="DBV59" s="159"/>
      <c r="DBW59" s="159"/>
      <c r="DBX59" s="160"/>
      <c r="DBY59" s="157"/>
      <c r="DBZ59" s="158"/>
      <c r="DCA59" s="159"/>
      <c r="DCB59" s="159"/>
      <c r="DCC59" s="160"/>
      <c r="DCD59" s="157"/>
      <c r="DCE59" s="158"/>
      <c r="DCF59" s="159"/>
      <c r="DCG59" s="159"/>
      <c r="DCH59" s="160"/>
      <c r="DCI59" s="157"/>
      <c r="DCJ59" s="158"/>
      <c r="DCK59" s="159"/>
      <c r="DCL59" s="159"/>
      <c r="DCM59" s="160"/>
      <c r="DCN59" s="157"/>
      <c r="DCO59" s="158"/>
      <c r="DCP59" s="159"/>
      <c r="DCQ59" s="159"/>
      <c r="DCR59" s="160"/>
      <c r="DCS59" s="157"/>
      <c r="DCT59" s="158"/>
      <c r="DCU59" s="159"/>
      <c r="DCV59" s="159"/>
      <c r="DCW59" s="160"/>
      <c r="DCX59" s="157"/>
      <c r="DCY59" s="158"/>
      <c r="DCZ59" s="159"/>
      <c r="DDA59" s="159"/>
      <c r="DDB59" s="160"/>
      <c r="DDC59" s="157"/>
      <c r="DDD59" s="158"/>
      <c r="DDE59" s="159"/>
      <c r="DDF59" s="159"/>
      <c r="DDG59" s="160"/>
      <c r="DDH59" s="157"/>
      <c r="DDI59" s="158"/>
      <c r="DDJ59" s="159"/>
      <c r="DDK59" s="159"/>
      <c r="DDL59" s="160"/>
      <c r="DDM59" s="157"/>
      <c r="DDN59" s="158"/>
      <c r="DDO59" s="159"/>
      <c r="DDP59" s="159"/>
      <c r="DDQ59" s="160"/>
      <c r="DDR59" s="157"/>
      <c r="DDS59" s="158"/>
      <c r="DDT59" s="159"/>
      <c r="DDU59" s="159"/>
      <c r="DDV59" s="160"/>
      <c r="DDW59" s="157"/>
      <c r="DDX59" s="158"/>
      <c r="DDY59" s="159"/>
      <c r="DDZ59" s="159"/>
      <c r="DEA59" s="160"/>
      <c r="DEB59" s="157"/>
      <c r="DEC59" s="158"/>
      <c r="DED59" s="159"/>
      <c r="DEE59" s="159"/>
      <c r="DEF59" s="160"/>
      <c r="DEG59" s="157"/>
      <c r="DEH59" s="158"/>
      <c r="DEI59" s="159"/>
      <c r="DEJ59" s="159"/>
      <c r="DEK59" s="160"/>
      <c r="DEL59" s="157"/>
      <c r="DEM59" s="158"/>
      <c r="DEN59" s="159"/>
      <c r="DEO59" s="159"/>
      <c r="DEP59" s="160"/>
      <c r="DEQ59" s="157"/>
      <c r="DER59" s="158"/>
      <c r="DES59" s="159"/>
      <c r="DET59" s="159"/>
      <c r="DEU59" s="160"/>
      <c r="DEV59" s="157"/>
      <c r="DEW59" s="158"/>
      <c r="DEX59" s="159"/>
      <c r="DEY59" s="159"/>
      <c r="DEZ59" s="160"/>
      <c r="DFA59" s="157"/>
      <c r="DFB59" s="158"/>
      <c r="DFC59" s="159"/>
      <c r="DFD59" s="159"/>
      <c r="DFE59" s="160"/>
      <c r="DFF59" s="157"/>
      <c r="DFG59" s="158"/>
      <c r="DFH59" s="159"/>
      <c r="DFI59" s="159"/>
      <c r="DFJ59" s="160"/>
      <c r="DFK59" s="157"/>
      <c r="DFL59" s="158"/>
      <c r="DFM59" s="159"/>
      <c r="DFN59" s="159"/>
      <c r="DFO59" s="160"/>
      <c r="DFP59" s="157"/>
      <c r="DFQ59" s="158"/>
      <c r="DFR59" s="159"/>
      <c r="DFS59" s="159"/>
      <c r="DFT59" s="160"/>
      <c r="DFU59" s="157"/>
      <c r="DFV59" s="158"/>
      <c r="DFW59" s="159"/>
      <c r="DFX59" s="159"/>
      <c r="DFY59" s="160"/>
      <c r="DFZ59" s="157"/>
      <c r="DGA59" s="158"/>
      <c r="DGB59" s="159"/>
      <c r="DGC59" s="159"/>
      <c r="DGD59" s="160"/>
      <c r="DGE59" s="157"/>
      <c r="DGF59" s="158"/>
      <c r="DGG59" s="159"/>
      <c r="DGH59" s="159"/>
      <c r="DGI59" s="160"/>
      <c r="DGJ59" s="157"/>
      <c r="DGK59" s="158"/>
      <c r="DGL59" s="159"/>
      <c r="DGM59" s="159"/>
      <c r="DGN59" s="160"/>
      <c r="DGO59" s="157"/>
      <c r="DGP59" s="158"/>
      <c r="DGQ59" s="159"/>
      <c r="DGR59" s="159"/>
      <c r="DGS59" s="160"/>
      <c r="DGT59" s="157"/>
      <c r="DGU59" s="158"/>
      <c r="DGV59" s="159"/>
      <c r="DGW59" s="159"/>
      <c r="DGX59" s="160"/>
      <c r="DGY59" s="157"/>
      <c r="DGZ59" s="158"/>
      <c r="DHA59" s="159"/>
      <c r="DHB59" s="159"/>
      <c r="DHC59" s="160"/>
      <c r="DHD59" s="157"/>
      <c r="DHE59" s="158"/>
      <c r="DHF59" s="159"/>
      <c r="DHG59" s="159"/>
      <c r="DHH59" s="160"/>
      <c r="DHI59" s="157"/>
      <c r="DHJ59" s="158"/>
      <c r="DHK59" s="159"/>
      <c r="DHL59" s="159"/>
      <c r="DHM59" s="160"/>
      <c r="DHN59" s="157"/>
      <c r="DHO59" s="158"/>
      <c r="DHP59" s="159"/>
      <c r="DHQ59" s="159"/>
      <c r="DHR59" s="160"/>
      <c r="DHS59" s="157"/>
      <c r="DHT59" s="158"/>
      <c r="DHU59" s="159"/>
      <c r="DHV59" s="159"/>
      <c r="DHW59" s="160"/>
      <c r="DHX59" s="157"/>
      <c r="DHY59" s="158"/>
      <c r="DHZ59" s="159"/>
      <c r="DIA59" s="159"/>
      <c r="DIB59" s="160"/>
      <c r="DIC59" s="157"/>
      <c r="DID59" s="158"/>
      <c r="DIE59" s="159"/>
      <c r="DIF59" s="159"/>
      <c r="DIG59" s="160"/>
      <c r="DIH59" s="157"/>
      <c r="DII59" s="158"/>
      <c r="DIJ59" s="159"/>
      <c r="DIK59" s="159"/>
      <c r="DIL59" s="160"/>
      <c r="DIM59" s="157"/>
      <c r="DIN59" s="158"/>
      <c r="DIO59" s="159"/>
      <c r="DIP59" s="159"/>
      <c r="DIQ59" s="160"/>
      <c r="DIR59" s="157"/>
      <c r="DIS59" s="158"/>
      <c r="DIT59" s="159"/>
      <c r="DIU59" s="159"/>
      <c r="DIV59" s="160"/>
      <c r="DIW59" s="157"/>
      <c r="DIX59" s="158"/>
      <c r="DIY59" s="159"/>
      <c r="DIZ59" s="159"/>
      <c r="DJA59" s="160"/>
      <c r="DJB59" s="157"/>
      <c r="DJC59" s="158"/>
      <c r="DJD59" s="159"/>
      <c r="DJE59" s="159"/>
      <c r="DJF59" s="160"/>
      <c r="DJG59" s="157"/>
      <c r="DJH59" s="158"/>
      <c r="DJI59" s="159"/>
      <c r="DJJ59" s="159"/>
      <c r="DJK59" s="160"/>
      <c r="DJL59" s="157"/>
      <c r="DJM59" s="158"/>
      <c r="DJN59" s="159"/>
      <c r="DJO59" s="159"/>
      <c r="DJP59" s="160"/>
      <c r="DJQ59" s="157"/>
      <c r="DJR59" s="158"/>
      <c r="DJS59" s="159"/>
      <c r="DJT59" s="159"/>
      <c r="DJU59" s="160"/>
      <c r="DJV59" s="157"/>
      <c r="DJW59" s="158"/>
      <c r="DJX59" s="159"/>
      <c r="DJY59" s="159"/>
      <c r="DJZ59" s="160"/>
      <c r="DKA59" s="157"/>
      <c r="DKB59" s="158"/>
      <c r="DKC59" s="159"/>
      <c r="DKD59" s="159"/>
      <c r="DKE59" s="160"/>
      <c r="DKF59" s="157"/>
      <c r="DKG59" s="158"/>
      <c r="DKH59" s="159"/>
      <c r="DKI59" s="159"/>
      <c r="DKJ59" s="160"/>
      <c r="DKK59" s="157"/>
      <c r="DKL59" s="158"/>
      <c r="DKM59" s="159"/>
      <c r="DKN59" s="159"/>
      <c r="DKO59" s="160"/>
      <c r="DKP59" s="157"/>
      <c r="DKQ59" s="158"/>
      <c r="DKR59" s="159"/>
      <c r="DKS59" s="159"/>
      <c r="DKT59" s="160"/>
      <c r="DKU59" s="157"/>
      <c r="DKV59" s="158"/>
      <c r="DKW59" s="159"/>
      <c r="DKX59" s="159"/>
      <c r="DKY59" s="160"/>
      <c r="DKZ59" s="157"/>
      <c r="DLA59" s="158"/>
      <c r="DLB59" s="159"/>
      <c r="DLC59" s="159"/>
      <c r="DLD59" s="160"/>
      <c r="DLE59" s="157"/>
      <c r="DLF59" s="158"/>
      <c r="DLG59" s="159"/>
      <c r="DLH59" s="159"/>
      <c r="DLI59" s="160"/>
      <c r="DLJ59" s="157"/>
      <c r="DLK59" s="158"/>
      <c r="DLL59" s="159"/>
      <c r="DLM59" s="159"/>
      <c r="DLN59" s="160"/>
      <c r="DLO59" s="157"/>
      <c r="DLP59" s="158"/>
      <c r="DLQ59" s="159"/>
      <c r="DLR59" s="159"/>
      <c r="DLS59" s="160"/>
      <c r="DLT59" s="157"/>
      <c r="DLU59" s="158"/>
      <c r="DLV59" s="159"/>
      <c r="DLW59" s="159"/>
      <c r="DLX59" s="160"/>
      <c r="DLY59" s="157"/>
      <c r="DLZ59" s="158"/>
      <c r="DMA59" s="159"/>
      <c r="DMB59" s="159"/>
      <c r="DMC59" s="160"/>
      <c r="DMD59" s="157"/>
      <c r="DME59" s="158"/>
      <c r="DMF59" s="159"/>
      <c r="DMG59" s="159"/>
      <c r="DMH59" s="160"/>
      <c r="DMI59" s="157"/>
      <c r="DMJ59" s="158"/>
      <c r="DMK59" s="159"/>
      <c r="DML59" s="159"/>
      <c r="DMM59" s="160"/>
      <c r="DMN59" s="157"/>
      <c r="DMO59" s="158"/>
      <c r="DMP59" s="159"/>
      <c r="DMQ59" s="159"/>
      <c r="DMR59" s="160"/>
      <c r="DMS59" s="157"/>
      <c r="DMT59" s="158"/>
      <c r="DMU59" s="159"/>
      <c r="DMV59" s="159"/>
      <c r="DMW59" s="160"/>
      <c r="DMX59" s="157"/>
      <c r="DMY59" s="158"/>
      <c r="DMZ59" s="159"/>
      <c r="DNA59" s="159"/>
      <c r="DNB59" s="160"/>
      <c r="DNC59" s="157"/>
      <c r="DND59" s="158"/>
      <c r="DNE59" s="159"/>
      <c r="DNF59" s="159"/>
      <c r="DNG59" s="160"/>
      <c r="DNH59" s="157"/>
      <c r="DNI59" s="158"/>
      <c r="DNJ59" s="159"/>
      <c r="DNK59" s="159"/>
      <c r="DNL59" s="160"/>
      <c r="DNM59" s="157"/>
      <c r="DNN59" s="158"/>
      <c r="DNO59" s="159"/>
      <c r="DNP59" s="159"/>
      <c r="DNQ59" s="160"/>
      <c r="DNR59" s="157"/>
      <c r="DNS59" s="158"/>
      <c r="DNT59" s="159"/>
      <c r="DNU59" s="159"/>
      <c r="DNV59" s="160"/>
      <c r="DNW59" s="157"/>
      <c r="DNX59" s="158"/>
      <c r="DNY59" s="159"/>
      <c r="DNZ59" s="159"/>
      <c r="DOA59" s="160"/>
      <c r="DOB59" s="157"/>
      <c r="DOC59" s="158"/>
      <c r="DOD59" s="159"/>
      <c r="DOE59" s="159"/>
      <c r="DOF59" s="160"/>
      <c r="DOG59" s="157"/>
      <c r="DOH59" s="158"/>
      <c r="DOI59" s="159"/>
      <c r="DOJ59" s="159"/>
      <c r="DOK59" s="160"/>
      <c r="DOL59" s="157"/>
      <c r="DOM59" s="158"/>
      <c r="DON59" s="159"/>
      <c r="DOO59" s="159"/>
      <c r="DOP59" s="160"/>
      <c r="DOQ59" s="157"/>
      <c r="DOR59" s="158"/>
      <c r="DOS59" s="159"/>
      <c r="DOT59" s="159"/>
      <c r="DOU59" s="160"/>
      <c r="DOV59" s="157"/>
      <c r="DOW59" s="158"/>
      <c r="DOX59" s="159"/>
      <c r="DOY59" s="159"/>
      <c r="DOZ59" s="160"/>
      <c r="DPA59" s="157"/>
      <c r="DPB59" s="158"/>
      <c r="DPC59" s="159"/>
      <c r="DPD59" s="159"/>
      <c r="DPE59" s="160"/>
      <c r="DPF59" s="157"/>
      <c r="DPG59" s="158"/>
      <c r="DPH59" s="159"/>
      <c r="DPI59" s="159"/>
      <c r="DPJ59" s="160"/>
      <c r="DPK59" s="157"/>
      <c r="DPL59" s="158"/>
      <c r="DPM59" s="159"/>
      <c r="DPN59" s="159"/>
      <c r="DPO59" s="160"/>
      <c r="DPP59" s="157"/>
      <c r="DPQ59" s="158"/>
      <c r="DPR59" s="159"/>
      <c r="DPS59" s="159"/>
      <c r="DPT59" s="160"/>
      <c r="DPU59" s="157"/>
      <c r="DPV59" s="158"/>
      <c r="DPW59" s="159"/>
      <c r="DPX59" s="159"/>
      <c r="DPY59" s="160"/>
      <c r="DPZ59" s="157"/>
      <c r="DQA59" s="158"/>
      <c r="DQB59" s="159"/>
      <c r="DQC59" s="159"/>
      <c r="DQD59" s="160"/>
      <c r="DQE59" s="157"/>
      <c r="DQF59" s="158"/>
      <c r="DQG59" s="159"/>
      <c r="DQH59" s="159"/>
      <c r="DQI59" s="160"/>
      <c r="DQJ59" s="157"/>
      <c r="DQK59" s="158"/>
      <c r="DQL59" s="159"/>
      <c r="DQM59" s="159"/>
      <c r="DQN59" s="160"/>
      <c r="DQO59" s="157"/>
      <c r="DQP59" s="158"/>
      <c r="DQQ59" s="159"/>
      <c r="DQR59" s="159"/>
      <c r="DQS59" s="160"/>
      <c r="DQT59" s="157"/>
      <c r="DQU59" s="158"/>
      <c r="DQV59" s="159"/>
      <c r="DQW59" s="159"/>
      <c r="DQX59" s="160"/>
      <c r="DQY59" s="157"/>
      <c r="DQZ59" s="158"/>
      <c r="DRA59" s="159"/>
      <c r="DRB59" s="159"/>
      <c r="DRC59" s="160"/>
      <c r="DRD59" s="157"/>
      <c r="DRE59" s="158"/>
      <c r="DRF59" s="159"/>
      <c r="DRG59" s="159"/>
      <c r="DRH59" s="160"/>
      <c r="DRI59" s="157"/>
      <c r="DRJ59" s="158"/>
      <c r="DRK59" s="159"/>
      <c r="DRL59" s="159"/>
      <c r="DRM59" s="160"/>
      <c r="DRN59" s="157"/>
      <c r="DRO59" s="158"/>
      <c r="DRP59" s="159"/>
      <c r="DRQ59" s="159"/>
      <c r="DRR59" s="160"/>
      <c r="DRS59" s="157"/>
      <c r="DRT59" s="158"/>
      <c r="DRU59" s="159"/>
      <c r="DRV59" s="159"/>
      <c r="DRW59" s="160"/>
      <c r="DRX59" s="157"/>
      <c r="DRY59" s="158"/>
      <c r="DRZ59" s="159"/>
      <c r="DSA59" s="159"/>
      <c r="DSB59" s="160"/>
      <c r="DSC59" s="157"/>
      <c r="DSD59" s="158"/>
      <c r="DSE59" s="159"/>
      <c r="DSF59" s="159"/>
      <c r="DSG59" s="160"/>
      <c r="DSH59" s="157"/>
      <c r="DSI59" s="158"/>
      <c r="DSJ59" s="159"/>
      <c r="DSK59" s="159"/>
      <c r="DSL59" s="160"/>
      <c r="DSM59" s="157"/>
      <c r="DSN59" s="158"/>
      <c r="DSO59" s="159"/>
      <c r="DSP59" s="159"/>
      <c r="DSQ59" s="160"/>
      <c r="DSR59" s="157"/>
      <c r="DSS59" s="158"/>
      <c r="DST59" s="159"/>
      <c r="DSU59" s="159"/>
      <c r="DSV59" s="160"/>
      <c r="DSW59" s="157"/>
      <c r="DSX59" s="158"/>
      <c r="DSY59" s="159"/>
      <c r="DSZ59" s="159"/>
      <c r="DTA59" s="160"/>
      <c r="DTB59" s="157"/>
      <c r="DTC59" s="158"/>
      <c r="DTD59" s="159"/>
      <c r="DTE59" s="159"/>
      <c r="DTF59" s="160"/>
      <c r="DTG59" s="157"/>
      <c r="DTH59" s="158"/>
      <c r="DTI59" s="159"/>
      <c r="DTJ59" s="159"/>
      <c r="DTK59" s="160"/>
      <c r="DTL59" s="157"/>
      <c r="DTM59" s="158"/>
      <c r="DTN59" s="159"/>
      <c r="DTO59" s="159"/>
      <c r="DTP59" s="160"/>
      <c r="DTQ59" s="157"/>
      <c r="DTR59" s="158"/>
      <c r="DTS59" s="159"/>
      <c r="DTT59" s="159"/>
      <c r="DTU59" s="160"/>
      <c r="DTV59" s="157"/>
      <c r="DTW59" s="158"/>
      <c r="DTX59" s="159"/>
      <c r="DTY59" s="159"/>
      <c r="DTZ59" s="160"/>
      <c r="DUA59" s="157"/>
      <c r="DUB59" s="158"/>
      <c r="DUC59" s="159"/>
      <c r="DUD59" s="159"/>
      <c r="DUE59" s="160"/>
      <c r="DUF59" s="157"/>
      <c r="DUG59" s="158"/>
      <c r="DUH59" s="159"/>
      <c r="DUI59" s="159"/>
      <c r="DUJ59" s="160"/>
      <c r="DUK59" s="157"/>
      <c r="DUL59" s="158"/>
      <c r="DUM59" s="159"/>
      <c r="DUN59" s="159"/>
      <c r="DUO59" s="160"/>
      <c r="DUP59" s="157"/>
      <c r="DUQ59" s="158"/>
      <c r="DUR59" s="159"/>
      <c r="DUS59" s="159"/>
      <c r="DUT59" s="160"/>
      <c r="DUU59" s="157"/>
      <c r="DUV59" s="158"/>
      <c r="DUW59" s="159"/>
      <c r="DUX59" s="159"/>
      <c r="DUY59" s="160"/>
      <c r="DUZ59" s="157"/>
      <c r="DVA59" s="158"/>
      <c r="DVB59" s="159"/>
      <c r="DVC59" s="159"/>
      <c r="DVD59" s="160"/>
      <c r="DVE59" s="157"/>
      <c r="DVF59" s="158"/>
      <c r="DVG59" s="159"/>
      <c r="DVH59" s="159"/>
      <c r="DVI59" s="160"/>
      <c r="DVJ59" s="157"/>
      <c r="DVK59" s="158"/>
      <c r="DVL59" s="159"/>
      <c r="DVM59" s="159"/>
      <c r="DVN59" s="160"/>
      <c r="DVO59" s="157"/>
      <c r="DVP59" s="158"/>
      <c r="DVQ59" s="159"/>
      <c r="DVR59" s="159"/>
      <c r="DVS59" s="160"/>
      <c r="DVT59" s="157"/>
      <c r="DVU59" s="158"/>
      <c r="DVV59" s="159"/>
      <c r="DVW59" s="159"/>
      <c r="DVX59" s="160"/>
      <c r="DVY59" s="157"/>
      <c r="DVZ59" s="158"/>
      <c r="DWA59" s="159"/>
      <c r="DWB59" s="159"/>
      <c r="DWC59" s="160"/>
      <c r="DWD59" s="157"/>
      <c r="DWE59" s="158"/>
      <c r="DWF59" s="159"/>
      <c r="DWG59" s="159"/>
      <c r="DWH59" s="160"/>
      <c r="DWI59" s="157"/>
      <c r="DWJ59" s="158"/>
      <c r="DWK59" s="159"/>
      <c r="DWL59" s="159"/>
      <c r="DWM59" s="160"/>
      <c r="DWN59" s="157"/>
      <c r="DWO59" s="158"/>
      <c r="DWP59" s="159"/>
      <c r="DWQ59" s="159"/>
      <c r="DWR59" s="160"/>
      <c r="DWS59" s="157"/>
      <c r="DWT59" s="158"/>
      <c r="DWU59" s="159"/>
      <c r="DWV59" s="159"/>
      <c r="DWW59" s="160"/>
      <c r="DWX59" s="157"/>
      <c r="DWY59" s="158"/>
      <c r="DWZ59" s="159"/>
      <c r="DXA59" s="159"/>
      <c r="DXB59" s="160"/>
      <c r="DXC59" s="157"/>
      <c r="DXD59" s="158"/>
      <c r="DXE59" s="159"/>
      <c r="DXF59" s="159"/>
      <c r="DXG59" s="160"/>
      <c r="DXH59" s="157"/>
      <c r="DXI59" s="158"/>
      <c r="DXJ59" s="159"/>
      <c r="DXK59" s="159"/>
      <c r="DXL59" s="160"/>
      <c r="DXM59" s="157"/>
      <c r="DXN59" s="158"/>
      <c r="DXO59" s="159"/>
      <c r="DXP59" s="159"/>
      <c r="DXQ59" s="160"/>
      <c r="DXR59" s="157"/>
      <c r="DXS59" s="158"/>
      <c r="DXT59" s="159"/>
      <c r="DXU59" s="159"/>
      <c r="DXV59" s="160"/>
      <c r="DXW59" s="157"/>
      <c r="DXX59" s="158"/>
      <c r="DXY59" s="159"/>
      <c r="DXZ59" s="159"/>
      <c r="DYA59" s="160"/>
      <c r="DYB59" s="157"/>
      <c r="DYC59" s="158"/>
      <c r="DYD59" s="159"/>
      <c r="DYE59" s="159"/>
      <c r="DYF59" s="160"/>
      <c r="DYG59" s="157"/>
      <c r="DYH59" s="158"/>
      <c r="DYI59" s="159"/>
      <c r="DYJ59" s="159"/>
      <c r="DYK59" s="160"/>
      <c r="DYL59" s="157"/>
      <c r="DYM59" s="158"/>
      <c r="DYN59" s="159"/>
      <c r="DYO59" s="159"/>
      <c r="DYP59" s="160"/>
      <c r="DYQ59" s="157"/>
      <c r="DYR59" s="158"/>
      <c r="DYS59" s="159"/>
      <c r="DYT59" s="159"/>
      <c r="DYU59" s="160"/>
      <c r="DYV59" s="157"/>
      <c r="DYW59" s="158"/>
      <c r="DYX59" s="159"/>
      <c r="DYY59" s="159"/>
      <c r="DYZ59" s="160"/>
      <c r="DZA59" s="157"/>
      <c r="DZB59" s="158"/>
      <c r="DZC59" s="159"/>
      <c r="DZD59" s="159"/>
      <c r="DZE59" s="160"/>
      <c r="DZF59" s="157"/>
      <c r="DZG59" s="158"/>
      <c r="DZH59" s="159"/>
      <c r="DZI59" s="159"/>
      <c r="DZJ59" s="160"/>
      <c r="DZK59" s="157"/>
      <c r="DZL59" s="158"/>
      <c r="DZM59" s="159"/>
      <c r="DZN59" s="159"/>
      <c r="DZO59" s="160"/>
      <c r="DZP59" s="157"/>
      <c r="DZQ59" s="158"/>
      <c r="DZR59" s="159"/>
      <c r="DZS59" s="159"/>
      <c r="DZT59" s="160"/>
      <c r="DZU59" s="157"/>
      <c r="DZV59" s="158"/>
      <c r="DZW59" s="159"/>
      <c r="DZX59" s="159"/>
      <c r="DZY59" s="160"/>
      <c r="DZZ59" s="157"/>
      <c r="EAA59" s="158"/>
      <c r="EAB59" s="159"/>
      <c r="EAC59" s="159"/>
      <c r="EAD59" s="160"/>
      <c r="EAE59" s="157"/>
      <c r="EAF59" s="158"/>
      <c r="EAG59" s="159"/>
      <c r="EAH59" s="159"/>
      <c r="EAI59" s="160"/>
      <c r="EAJ59" s="157"/>
      <c r="EAK59" s="158"/>
      <c r="EAL59" s="159"/>
      <c r="EAM59" s="159"/>
      <c r="EAN59" s="160"/>
      <c r="EAO59" s="157"/>
      <c r="EAP59" s="158"/>
      <c r="EAQ59" s="159"/>
      <c r="EAR59" s="159"/>
      <c r="EAS59" s="160"/>
      <c r="EAT59" s="157"/>
      <c r="EAU59" s="158"/>
      <c r="EAV59" s="159"/>
      <c r="EAW59" s="159"/>
      <c r="EAX59" s="160"/>
      <c r="EAY59" s="157"/>
      <c r="EAZ59" s="158"/>
      <c r="EBA59" s="159"/>
      <c r="EBB59" s="159"/>
      <c r="EBC59" s="160"/>
      <c r="EBD59" s="157"/>
      <c r="EBE59" s="158"/>
      <c r="EBF59" s="159"/>
      <c r="EBG59" s="159"/>
      <c r="EBH59" s="160"/>
      <c r="EBI59" s="157"/>
      <c r="EBJ59" s="158"/>
      <c r="EBK59" s="159"/>
      <c r="EBL59" s="159"/>
      <c r="EBM59" s="160"/>
      <c r="EBN59" s="157"/>
      <c r="EBO59" s="158"/>
      <c r="EBP59" s="159"/>
      <c r="EBQ59" s="159"/>
      <c r="EBR59" s="160"/>
      <c r="EBS59" s="157"/>
      <c r="EBT59" s="158"/>
      <c r="EBU59" s="159"/>
      <c r="EBV59" s="159"/>
      <c r="EBW59" s="160"/>
      <c r="EBX59" s="157"/>
      <c r="EBY59" s="158"/>
      <c r="EBZ59" s="159"/>
      <c r="ECA59" s="159"/>
      <c r="ECB59" s="160"/>
      <c r="ECC59" s="157"/>
      <c r="ECD59" s="158"/>
      <c r="ECE59" s="159"/>
      <c r="ECF59" s="159"/>
      <c r="ECG59" s="160"/>
      <c r="ECH59" s="157"/>
      <c r="ECI59" s="158"/>
      <c r="ECJ59" s="159"/>
      <c r="ECK59" s="159"/>
      <c r="ECL59" s="160"/>
      <c r="ECM59" s="157"/>
      <c r="ECN59" s="158"/>
      <c r="ECO59" s="159"/>
      <c r="ECP59" s="159"/>
      <c r="ECQ59" s="160"/>
      <c r="ECR59" s="157"/>
      <c r="ECS59" s="158"/>
      <c r="ECT59" s="159"/>
      <c r="ECU59" s="159"/>
      <c r="ECV59" s="160"/>
      <c r="ECW59" s="157"/>
      <c r="ECX59" s="158"/>
      <c r="ECY59" s="159"/>
      <c r="ECZ59" s="159"/>
      <c r="EDA59" s="160"/>
      <c r="EDB59" s="157"/>
      <c r="EDC59" s="158"/>
      <c r="EDD59" s="159"/>
      <c r="EDE59" s="159"/>
      <c r="EDF59" s="160"/>
      <c r="EDG59" s="157"/>
      <c r="EDH59" s="158"/>
      <c r="EDI59" s="159"/>
      <c r="EDJ59" s="159"/>
      <c r="EDK59" s="160"/>
      <c r="EDL59" s="157"/>
      <c r="EDM59" s="158"/>
      <c r="EDN59" s="159"/>
      <c r="EDO59" s="159"/>
      <c r="EDP59" s="160"/>
      <c r="EDQ59" s="157"/>
      <c r="EDR59" s="158"/>
      <c r="EDS59" s="159"/>
      <c r="EDT59" s="159"/>
      <c r="EDU59" s="160"/>
      <c r="EDV59" s="157"/>
      <c r="EDW59" s="158"/>
      <c r="EDX59" s="159"/>
      <c r="EDY59" s="159"/>
      <c r="EDZ59" s="160"/>
      <c r="EEA59" s="157"/>
      <c r="EEB59" s="158"/>
      <c r="EEC59" s="159"/>
      <c r="EED59" s="159"/>
      <c r="EEE59" s="160"/>
      <c r="EEF59" s="157"/>
      <c r="EEG59" s="158"/>
      <c r="EEH59" s="159"/>
      <c r="EEI59" s="159"/>
      <c r="EEJ59" s="160"/>
      <c r="EEK59" s="157"/>
      <c r="EEL59" s="158"/>
      <c r="EEM59" s="159"/>
      <c r="EEN59" s="159"/>
      <c r="EEO59" s="160"/>
      <c r="EEP59" s="157"/>
      <c r="EEQ59" s="158"/>
      <c r="EER59" s="159"/>
      <c r="EES59" s="159"/>
      <c r="EET59" s="160"/>
      <c r="EEU59" s="157"/>
      <c r="EEV59" s="158"/>
      <c r="EEW59" s="159"/>
      <c r="EEX59" s="159"/>
      <c r="EEY59" s="160"/>
      <c r="EEZ59" s="157"/>
      <c r="EFA59" s="158"/>
      <c r="EFB59" s="159"/>
      <c r="EFC59" s="159"/>
      <c r="EFD59" s="160"/>
      <c r="EFE59" s="157"/>
      <c r="EFF59" s="158"/>
      <c r="EFG59" s="159"/>
      <c r="EFH59" s="159"/>
      <c r="EFI59" s="160"/>
      <c r="EFJ59" s="157"/>
      <c r="EFK59" s="158"/>
      <c r="EFL59" s="159"/>
      <c r="EFM59" s="159"/>
      <c r="EFN59" s="160"/>
      <c r="EFO59" s="157"/>
      <c r="EFP59" s="158"/>
      <c r="EFQ59" s="159"/>
      <c r="EFR59" s="159"/>
      <c r="EFS59" s="160"/>
      <c r="EFT59" s="157"/>
      <c r="EFU59" s="158"/>
      <c r="EFV59" s="159"/>
      <c r="EFW59" s="159"/>
      <c r="EFX59" s="160"/>
      <c r="EFY59" s="157"/>
      <c r="EFZ59" s="158"/>
      <c r="EGA59" s="159"/>
      <c r="EGB59" s="159"/>
      <c r="EGC59" s="160"/>
      <c r="EGD59" s="157"/>
      <c r="EGE59" s="158"/>
      <c r="EGF59" s="159"/>
      <c r="EGG59" s="159"/>
      <c r="EGH59" s="160"/>
      <c r="EGI59" s="157"/>
      <c r="EGJ59" s="158"/>
      <c r="EGK59" s="159"/>
      <c r="EGL59" s="159"/>
      <c r="EGM59" s="160"/>
      <c r="EGN59" s="157"/>
      <c r="EGO59" s="158"/>
      <c r="EGP59" s="159"/>
      <c r="EGQ59" s="159"/>
      <c r="EGR59" s="160"/>
      <c r="EGS59" s="157"/>
      <c r="EGT59" s="158"/>
      <c r="EGU59" s="159"/>
      <c r="EGV59" s="159"/>
      <c r="EGW59" s="160"/>
      <c r="EGX59" s="157"/>
      <c r="EGY59" s="158"/>
      <c r="EGZ59" s="159"/>
      <c r="EHA59" s="159"/>
      <c r="EHB59" s="160"/>
      <c r="EHC59" s="157"/>
      <c r="EHD59" s="158"/>
      <c r="EHE59" s="159"/>
      <c r="EHF59" s="159"/>
      <c r="EHG59" s="160"/>
      <c r="EHH59" s="157"/>
      <c r="EHI59" s="158"/>
      <c r="EHJ59" s="159"/>
      <c r="EHK59" s="159"/>
      <c r="EHL59" s="160"/>
      <c r="EHM59" s="157"/>
      <c r="EHN59" s="158"/>
      <c r="EHO59" s="159"/>
      <c r="EHP59" s="159"/>
      <c r="EHQ59" s="160"/>
      <c r="EHR59" s="157"/>
      <c r="EHS59" s="158"/>
      <c r="EHT59" s="159"/>
      <c r="EHU59" s="159"/>
      <c r="EHV59" s="160"/>
      <c r="EHW59" s="157"/>
      <c r="EHX59" s="158"/>
      <c r="EHY59" s="159"/>
      <c r="EHZ59" s="159"/>
      <c r="EIA59" s="160"/>
      <c r="EIB59" s="157"/>
      <c r="EIC59" s="158"/>
      <c r="EID59" s="159"/>
      <c r="EIE59" s="159"/>
      <c r="EIF59" s="160"/>
      <c r="EIG59" s="157"/>
      <c r="EIH59" s="158"/>
      <c r="EII59" s="159"/>
      <c r="EIJ59" s="159"/>
      <c r="EIK59" s="160"/>
      <c r="EIL59" s="157"/>
      <c r="EIM59" s="158"/>
      <c r="EIN59" s="159"/>
      <c r="EIO59" s="159"/>
      <c r="EIP59" s="160"/>
      <c r="EIQ59" s="157"/>
      <c r="EIR59" s="158"/>
      <c r="EIS59" s="159"/>
      <c r="EIT59" s="159"/>
      <c r="EIU59" s="160"/>
      <c r="EIV59" s="157"/>
      <c r="EIW59" s="158"/>
      <c r="EIX59" s="159"/>
      <c r="EIY59" s="159"/>
      <c r="EIZ59" s="160"/>
      <c r="EJA59" s="157"/>
      <c r="EJB59" s="158"/>
      <c r="EJC59" s="159"/>
      <c r="EJD59" s="159"/>
      <c r="EJE59" s="160"/>
      <c r="EJF59" s="157"/>
      <c r="EJG59" s="158"/>
      <c r="EJH59" s="159"/>
      <c r="EJI59" s="159"/>
      <c r="EJJ59" s="160"/>
      <c r="EJK59" s="157"/>
      <c r="EJL59" s="158"/>
      <c r="EJM59" s="159"/>
      <c r="EJN59" s="159"/>
      <c r="EJO59" s="160"/>
      <c r="EJP59" s="157"/>
      <c r="EJQ59" s="158"/>
      <c r="EJR59" s="159"/>
      <c r="EJS59" s="159"/>
      <c r="EJT59" s="160"/>
      <c r="EJU59" s="157"/>
      <c r="EJV59" s="158"/>
      <c r="EJW59" s="159"/>
      <c r="EJX59" s="159"/>
      <c r="EJY59" s="160"/>
      <c r="EJZ59" s="157"/>
      <c r="EKA59" s="158"/>
      <c r="EKB59" s="159"/>
      <c r="EKC59" s="159"/>
      <c r="EKD59" s="160"/>
      <c r="EKE59" s="157"/>
      <c r="EKF59" s="158"/>
      <c r="EKG59" s="159"/>
      <c r="EKH59" s="159"/>
      <c r="EKI59" s="160"/>
      <c r="EKJ59" s="157"/>
      <c r="EKK59" s="158"/>
      <c r="EKL59" s="159"/>
      <c r="EKM59" s="159"/>
      <c r="EKN59" s="160"/>
      <c r="EKO59" s="157"/>
      <c r="EKP59" s="158"/>
      <c r="EKQ59" s="159"/>
      <c r="EKR59" s="159"/>
      <c r="EKS59" s="160"/>
      <c r="EKT59" s="157"/>
      <c r="EKU59" s="158"/>
      <c r="EKV59" s="159"/>
      <c r="EKW59" s="159"/>
      <c r="EKX59" s="160"/>
      <c r="EKY59" s="157"/>
      <c r="EKZ59" s="158"/>
      <c r="ELA59" s="159"/>
      <c r="ELB59" s="159"/>
      <c r="ELC59" s="160"/>
      <c r="ELD59" s="157"/>
      <c r="ELE59" s="158"/>
      <c r="ELF59" s="159"/>
      <c r="ELG59" s="159"/>
      <c r="ELH59" s="160"/>
      <c r="ELI59" s="157"/>
      <c r="ELJ59" s="158"/>
      <c r="ELK59" s="159"/>
      <c r="ELL59" s="159"/>
      <c r="ELM59" s="160"/>
      <c r="ELN59" s="157"/>
      <c r="ELO59" s="158"/>
      <c r="ELP59" s="159"/>
      <c r="ELQ59" s="159"/>
      <c r="ELR59" s="160"/>
      <c r="ELS59" s="157"/>
      <c r="ELT59" s="158"/>
      <c r="ELU59" s="159"/>
      <c r="ELV59" s="159"/>
      <c r="ELW59" s="160"/>
      <c r="ELX59" s="157"/>
      <c r="ELY59" s="158"/>
      <c r="ELZ59" s="159"/>
      <c r="EMA59" s="159"/>
      <c r="EMB59" s="160"/>
      <c r="EMC59" s="157"/>
      <c r="EMD59" s="158"/>
      <c r="EME59" s="159"/>
      <c r="EMF59" s="159"/>
      <c r="EMG59" s="160"/>
      <c r="EMH59" s="157"/>
      <c r="EMI59" s="158"/>
      <c r="EMJ59" s="159"/>
      <c r="EMK59" s="159"/>
      <c r="EML59" s="160"/>
      <c r="EMM59" s="157"/>
      <c r="EMN59" s="158"/>
      <c r="EMO59" s="159"/>
      <c r="EMP59" s="159"/>
      <c r="EMQ59" s="160"/>
      <c r="EMR59" s="157"/>
      <c r="EMS59" s="158"/>
      <c r="EMT59" s="159"/>
      <c r="EMU59" s="159"/>
      <c r="EMV59" s="160"/>
      <c r="EMW59" s="157"/>
      <c r="EMX59" s="158"/>
      <c r="EMY59" s="159"/>
      <c r="EMZ59" s="159"/>
      <c r="ENA59" s="160"/>
      <c r="ENB59" s="157"/>
      <c r="ENC59" s="158"/>
      <c r="END59" s="159"/>
      <c r="ENE59" s="159"/>
      <c r="ENF59" s="160"/>
      <c r="ENG59" s="157"/>
      <c r="ENH59" s="158"/>
      <c r="ENI59" s="159"/>
      <c r="ENJ59" s="159"/>
      <c r="ENK59" s="160"/>
      <c r="ENL59" s="157"/>
      <c r="ENM59" s="158"/>
      <c r="ENN59" s="159"/>
      <c r="ENO59" s="159"/>
      <c r="ENP59" s="160"/>
      <c r="ENQ59" s="157"/>
      <c r="ENR59" s="158"/>
      <c r="ENS59" s="159"/>
      <c r="ENT59" s="159"/>
      <c r="ENU59" s="160"/>
      <c r="ENV59" s="157"/>
      <c r="ENW59" s="158"/>
      <c r="ENX59" s="159"/>
      <c r="ENY59" s="159"/>
      <c r="ENZ59" s="160"/>
      <c r="EOA59" s="157"/>
      <c r="EOB59" s="158"/>
      <c r="EOC59" s="159"/>
      <c r="EOD59" s="159"/>
      <c r="EOE59" s="160"/>
      <c r="EOF59" s="157"/>
      <c r="EOG59" s="158"/>
      <c r="EOH59" s="159"/>
      <c r="EOI59" s="159"/>
      <c r="EOJ59" s="160"/>
      <c r="EOK59" s="157"/>
      <c r="EOL59" s="158"/>
      <c r="EOM59" s="159"/>
      <c r="EON59" s="159"/>
      <c r="EOO59" s="160"/>
      <c r="EOP59" s="157"/>
      <c r="EOQ59" s="158"/>
      <c r="EOR59" s="159"/>
      <c r="EOS59" s="159"/>
      <c r="EOT59" s="160"/>
      <c r="EOU59" s="157"/>
      <c r="EOV59" s="158"/>
      <c r="EOW59" s="159"/>
      <c r="EOX59" s="159"/>
      <c r="EOY59" s="160"/>
      <c r="EOZ59" s="157"/>
      <c r="EPA59" s="158"/>
      <c r="EPB59" s="159"/>
      <c r="EPC59" s="159"/>
      <c r="EPD59" s="160"/>
      <c r="EPE59" s="157"/>
      <c r="EPF59" s="158"/>
      <c r="EPG59" s="159"/>
      <c r="EPH59" s="159"/>
      <c r="EPI59" s="160"/>
      <c r="EPJ59" s="157"/>
      <c r="EPK59" s="158"/>
      <c r="EPL59" s="159"/>
      <c r="EPM59" s="159"/>
      <c r="EPN59" s="160"/>
      <c r="EPO59" s="157"/>
      <c r="EPP59" s="158"/>
      <c r="EPQ59" s="159"/>
      <c r="EPR59" s="159"/>
      <c r="EPS59" s="160"/>
      <c r="EPT59" s="157"/>
      <c r="EPU59" s="158"/>
      <c r="EPV59" s="159"/>
      <c r="EPW59" s="159"/>
      <c r="EPX59" s="160"/>
      <c r="EPY59" s="157"/>
      <c r="EPZ59" s="158"/>
      <c r="EQA59" s="159"/>
      <c r="EQB59" s="159"/>
      <c r="EQC59" s="160"/>
      <c r="EQD59" s="157"/>
      <c r="EQE59" s="158"/>
      <c r="EQF59" s="159"/>
      <c r="EQG59" s="159"/>
      <c r="EQH59" s="160"/>
      <c r="EQI59" s="157"/>
      <c r="EQJ59" s="158"/>
      <c r="EQK59" s="159"/>
      <c r="EQL59" s="159"/>
      <c r="EQM59" s="160"/>
      <c r="EQN59" s="157"/>
      <c r="EQO59" s="158"/>
      <c r="EQP59" s="159"/>
      <c r="EQQ59" s="159"/>
      <c r="EQR59" s="160"/>
      <c r="EQS59" s="157"/>
      <c r="EQT59" s="158"/>
      <c r="EQU59" s="159"/>
      <c r="EQV59" s="159"/>
      <c r="EQW59" s="160"/>
      <c r="EQX59" s="157"/>
      <c r="EQY59" s="158"/>
      <c r="EQZ59" s="159"/>
      <c r="ERA59" s="159"/>
      <c r="ERB59" s="160"/>
      <c r="ERC59" s="157"/>
      <c r="ERD59" s="158"/>
      <c r="ERE59" s="159"/>
      <c r="ERF59" s="159"/>
      <c r="ERG59" s="160"/>
      <c r="ERH59" s="157"/>
      <c r="ERI59" s="158"/>
      <c r="ERJ59" s="159"/>
      <c r="ERK59" s="159"/>
      <c r="ERL59" s="160"/>
      <c r="ERM59" s="157"/>
      <c r="ERN59" s="158"/>
      <c r="ERO59" s="159"/>
      <c r="ERP59" s="159"/>
      <c r="ERQ59" s="160"/>
      <c r="ERR59" s="157"/>
      <c r="ERS59" s="158"/>
      <c r="ERT59" s="159"/>
      <c r="ERU59" s="159"/>
      <c r="ERV59" s="160"/>
      <c r="ERW59" s="157"/>
      <c r="ERX59" s="158"/>
      <c r="ERY59" s="159"/>
      <c r="ERZ59" s="159"/>
      <c r="ESA59" s="160"/>
      <c r="ESB59" s="157"/>
      <c r="ESC59" s="158"/>
      <c r="ESD59" s="159"/>
      <c r="ESE59" s="159"/>
      <c r="ESF59" s="160"/>
      <c r="ESG59" s="157"/>
      <c r="ESH59" s="158"/>
      <c r="ESI59" s="159"/>
      <c r="ESJ59" s="159"/>
      <c r="ESK59" s="160"/>
      <c r="ESL59" s="157"/>
      <c r="ESM59" s="158"/>
      <c r="ESN59" s="159"/>
      <c r="ESO59" s="159"/>
      <c r="ESP59" s="160"/>
      <c r="ESQ59" s="157"/>
      <c r="ESR59" s="158"/>
      <c r="ESS59" s="159"/>
      <c r="EST59" s="159"/>
      <c r="ESU59" s="160"/>
      <c r="ESV59" s="157"/>
      <c r="ESW59" s="158"/>
      <c r="ESX59" s="159"/>
      <c r="ESY59" s="159"/>
      <c r="ESZ59" s="160"/>
      <c r="ETA59" s="157"/>
      <c r="ETB59" s="158"/>
      <c r="ETC59" s="159"/>
      <c r="ETD59" s="159"/>
      <c r="ETE59" s="160"/>
      <c r="ETF59" s="157"/>
      <c r="ETG59" s="158"/>
      <c r="ETH59" s="159"/>
      <c r="ETI59" s="159"/>
      <c r="ETJ59" s="160"/>
      <c r="ETK59" s="157"/>
      <c r="ETL59" s="158"/>
      <c r="ETM59" s="159"/>
      <c r="ETN59" s="159"/>
      <c r="ETO59" s="160"/>
      <c r="ETP59" s="157"/>
      <c r="ETQ59" s="158"/>
      <c r="ETR59" s="159"/>
      <c r="ETS59" s="159"/>
      <c r="ETT59" s="160"/>
      <c r="ETU59" s="157"/>
      <c r="ETV59" s="158"/>
      <c r="ETW59" s="159"/>
      <c r="ETX59" s="159"/>
      <c r="ETY59" s="160"/>
      <c r="ETZ59" s="157"/>
      <c r="EUA59" s="158"/>
      <c r="EUB59" s="159"/>
      <c r="EUC59" s="159"/>
      <c r="EUD59" s="160"/>
      <c r="EUE59" s="157"/>
      <c r="EUF59" s="158"/>
      <c r="EUG59" s="159"/>
      <c r="EUH59" s="159"/>
      <c r="EUI59" s="160"/>
      <c r="EUJ59" s="157"/>
      <c r="EUK59" s="158"/>
      <c r="EUL59" s="159"/>
      <c r="EUM59" s="159"/>
      <c r="EUN59" s="160"/>
      <c r="EUO59" s="157"/>
      <c r="EUP59" s="158"/>
      <c r="EUQ59" s="159"/>
      <c r="EUR59" s="159"/>
      <c r="EUS59" s="160"/>
      <c r="EUT59" s="157"/>
      <c r="EUU59" s="158"/>
      <c r="EUV59" s="159"/>
      <c r="EUW59" s="159"/>
      <c r="EUX59" s="160"/>
      <c r="EUY59" s="157"/>
      <c r="EUZ59" s="158"/>
      <c r="EVA59" s="159"/>
      <c r="EVB59" s="159"/>
      <c r="EVC59" s="160"/>
      <c r="EVD59" s="157"/>
      <c r="EVE59" s="158"/>
      <c r="EVF59" s="159"/>
      <c r="EVG59" s="159"/>
      <c r="EVH59" s="160"/>
      <c r="EVI59" s="157"/>
      <c r="EVJ59" s="158"/>
      <c r="EVK59" s="159"/>
      <c r="EVL59" s="159"/>
      <c r="EVM59" s="160"/>
      <c r="EVN59" s="157"/>
      <c r="EVO59" s="158"/>
      <c r="EVP59" s="159"/>
      <c r="EVQ59" s="159"/>
      <c r="EVR59" s="160"/>
      <c r="EVS59" s="157"/>
      <c r="EVT59" s="158"/>
      <c r="EVU59" s="159"/>
      <c r="EVV59" s="159"/>
      <c r="EVW59" s="160"/>
      <c r="EVX59" s="157"/>
      <c r="EVY59" s="158"/>
      <c r="EVZ59" s="159"/>
      <c r="EWA59" s="159"/>
      <c r="EWB59" s="160"/>
      <c r="EWC59" s="157"/>
      <c r="EWD59" s="158"/>
      <c r="EWE59" s="159"/>
      <c r="EWF59" s="159"/>
      <c r="EWG59" s="160"/>
      <c r="EWH59" s="157"/>
      <c r="EWI59" s="158"/>
      <c r="EWJ59" s="159"/>
      <c r="EWK59" s="159"/>
      <c r="EWL59" s="160"/>
      <c r="EWM59" s="157"/>
      <c r="EWN59" s="158"/>
      <c r="EWO59" s="159"/>
      <c r="EWP59" s="159"/>
      <c r="EWQ59" s="160"/>
      <c r="EWR59" s="157"/>
      <c r="EWS59" s="158"/>
      <c r="EWT59" s="159"/>
      <c r="EWU59" s="159"/>
      <c r="EWV59" s="160"/>
      <c r="EWW59" s="157"/>
      <c r="EWX59" s="158"/>
      <c r="EWY59" s="159"/>
      <c r="EWZ59" s="159"/>
      <c r="EXA59" s="160"/>
      <c r="EXB59" s="157"/>
      <c r="EXC59" s="158"/>
      <c r="EXD59" s="159"/>
      <c r="EXE59" s="159"/>
      <c r="EXF59" s="160"/>
      <c r="EXG59" s="157"/>
      <c r="EXH59" s="158"/>
      <c r="EXI59" s="159"/>
      <c r="EXJ59" s="159"/>
      <c r="EXK59" s="160"/>
      <c r="EXL59" s="157"/>
      <c r="EXM59" s="158"/>
      <c r="EXN59" s="159"/>
      <c r="EXO59" s="159"/>
      <c r="EXP59" s="160"/>
      <c r="EXQ59" s="157"/>
      <c r="EXR59" s="158"/>
      <c r="EXS59" s="159"/>
      <c r="EXT59" s="159"/>
      <c r="EXU59" s="160"/>
      <c r="EXV59" s="157"/>
      <c r="EXW59" s="158"/>
      <c r="EXX59" s="159"/>
      <c r="EXY59" s="159"/>
      <c r="EXZ59" s="160"/>
      <c r="EYA59" s="157"/>
      <c r="EYB59" s="158"/>
      <c r="EYC59" s="159"/>
      <c r="EYD59" s="159"/>
      <c r="EYE59" s="160"/>
      <c r="EYF59" s="157"/>
      <c r="EYG59" s="158"/>
      <c r="EYH59" s="159"/>
      <c r="EYI59" s="159"/>
      <c r="EYJ59" s="160"/>
      <c r="EYK59" s="157"/>
      <c r="EYL59" s="158"/>
      <c r="EYM59" s="159"/>
      <c r="EYN59" s="159"/>
      <c r="EYO59" s="160"/>
      <c r="EYP59" s="157"/>
      <c r="EYQ59" s="158"/>
      <c r="EYR59" s="159"/>
      <c r="EYS59" s="159"/>
      <c r="EYT59" s="160"/>
      <c r="EYU59" s="157"/>
      <c r="EYV59" s="158"/>
      <c r="EYW59" s="159"/>
      <c r="EYX59" s="159"/>
      <c r="EYY59" s="160"/>
      <c r="EYZ59" s="157"/>
      <c r="EZA59" s="158"/>
      <c r="EZB59" s="159"/>
      <c r="EZC59" s="159"/>
      <c r="EZD59" s="160"/>
      <c r="EZE59" s="157"/>
      <c r="EZF59" s="158"/>
      <c r="EZG59" s="159"/>
      <c r="EZH59" s="159"/>
      <c r="EZI59" s="160"/>
      <c r="EZJ59" s="157"/>
      <c r="EZK59" s="158"/>
      <c r="EZL59" s="159"/>
      <c r="EZM59" s="159"/>
      <c r="EZN59" s="160"/>
      <c r="EZO59" s="157"/>
      <c r="EZP59" s="158"/>
      <c r="EZQ59" s="159"/>
      <c r="EZR59" s="159"/>
      <c r="EZS59" s="160"/>
      <c r="EZT59" s="157"/>
      <c r="EZU59" s="158"/>
      <c r="EZV59" s="159"/>
      <c r="EZW59" s="159"/>
      <c r="EZX59" s="160"/>
      <c r="EZY59" s="157"/>
      <c r="EZZ59" s="158"/>
      <c r="FAA59" s="159"/>
      <c r="FAB59" s="159"/>
      <c r="FAC59" s="160"/>
      <c r="FAD59" s="157"/>
      <c r="FAE59" s="158"/>
      <c r="FAF59" s="159"/>
      <c r="FAG59" s="159"/>
      <c r="FAH59" s="160"/>
      <c r="FAI59" s="157"/>
      <c r="FAJ59" s="158"/>
      <c r="FAK59" s="159"/>
      <c r="FAL59" s="159"/>
      <c r="FAM59" s="160"/>
      <c r="FAN59" s="157"/>
      <c r="FAO59" s="158"/>
      <c r="FAP59" s="159"/>
      <c r="FAQ59" s="159"/>
      <c r="FAR59" s="160"/>
      <c r="FAS59" s="157"/>
      <c r="FAT59" s="158"/>
      <c r="FAU59" s="159"/>
      <c r="FAV59" s="159"/>
      <c r="FAW59" s="160"/>
      <c r="FAX59" s="157"/>
      <c r="FAY59" s="158"/>
      <c r="FAZ59" s="159"/>
      <c r="FBA59" s="159"/>
      <c r="FBB59" s="160"/>
      <c r="FBC59" s="157"/>
      <c r="FBD59" s="158"/>
      <c r="FBE59" s="159"/>
      <c r="FBF59" s="159"/>
      <c r="FBG59" s="160"/>
      <c r="FBH59" s="157"/>
      <c r="FBI59" s="158"/>
      <c r="FBJ59" s="159"/>
      <c r="FBK59" s="159"/>
      <c r="FBL59" s="160"/>
      <c r="FBM59" s="157"/>
      <c r="FBN59" s="158"/>
      <c r="FBO59" s="159"/>
      <c r="FBP59" s="159"/>
      <c r="FBQ59" s="160"/>
      <c r="FBR59" s="157"/>
      <c r="FBS59" s="158"/>
      <c r="FBT59" s="159"/>
      <c r="FBU59" s="159"/>
      <c r="FBV59" s="160"/>
      <c r="FBW59" s="157"/>
      <c r="FBX59" s="158"/>
      <c r="FBY59" s="159"/>
      <c r="FBZ59" s="159"/>
      <c r="FCA59" s="160"/>
      <c r="FCB59" s="157"/>
      <c r="FCC59" s="158"/>
      <c r="FCD59" s="159"/>
      <c r="FCE59" s="159"/>
      <c r="FCF59" s="160"/>
      <c r="FCG59" s="157"/>
      <c r="FCH59" s="158"/>
      <c r="FCI59" s="159"/>
      <c r="FCJ59" s="159"/>
      <c r="FCK59" s="160"/>
      <c r="FCL59" s="157"/>
      <c r="FCM59" s="158"/>
      <c r="FCN59" s="159"/>
      <c r="FCO59" s="159"/>
      <c r="FCP59" s="160"/>
      <c r="FCQ59" s="157"/>
      <c r="FCR59" s="158"/>
      <c r="FCS59" s="159"/>
      <c r="FCT59" s="159"/>
      <c r="FCU59" s="160"/>
      <c r="FCV59" s="157"/>
      <c r="FCW59" s="158"/>
      <c r="FCX59" s="159"/>
      <c r="FCY59" s="159"/>
      <c r="FCZ59" s="160"/>
      <c r="FDA59" s="157"/>
      <c r="FDB59" s="158"/>
      <c r="FDC59" s="159"/>
      <c r="FDD59" s="159"/>
      <c r="FDE59" s="160"/>
      <c r="FDF59" s="157"/>
      <c r="FDG59" s="158"/>
      <c r="FDH59" s="159"/>
      <c r="FDI59" s="159"/>
      <c r="FDJ59" s="160"/>
      <c r="FDK59" s="157"/>
      <c r="FDL59" s="158"/>
      <c r="FDM59" s="159"/>
      <c r="FDN59" s="159"/>
      <c r="FDO59" s="160"/>
      <c r="FDP59" s="157"/>
      <c r="FDQ59" s="158"/>
      <c r="FDR59" s="159"/>
      <c r="FDS59" s="159"/>
      <c r="FDT59" s="160"/>
      <c r="FDU59" s="157"/>
      <c r="FDV59" s="158"/>
      <c r="FDW59" s="159"/>
      <c r="FDX59" s="159"/>
      <c r="FDY59" s="160"/>
      <c r="FDZ59" s="157"/>
      <c r="FEA59" s="158"/>
      <c r="FEB59" s="159"/>
      <c r="FEC59" s="159"/>
      <c r="FED59" s="160"/>
      <c r="FEE59" s="157"/>
      <c r="FEF59" s="158"/>
      <c r="FEG59" s="159"/>
      <c r="FEH59" s="159"/>
      <c r="FEI59" s="160"/>
      <c r="FEJ59" s="157"/>
      <c r="FEK59" s="158"/>
      <c r="FEL59" s="159"/>
      <c r="FEM59" s="159"/>
      <c r="FEN59" s="160"/>
      <c r="FEO59" s="157"/>
      <c r="FEP59" s="158"/>
      <c r="FEQ59" s="159"/>
      <c r="FER59" s="159"/>
      <c r="FES59" s="160"/>
      <c r="FET59" s="157"/>
      <c r="FEU59" s="158"/>
      <c r="FEV59" s="159"/>
      <c r="FEW59" s="159"/>
      <c r="FEX59" s="160"/>
      <c r="FEY59" s="157"/>
      <c r="FEZ59" s="158"/>
      <c r="FFA59" s="159"/>
      <c r="FFB59" s="159"/>
      <c r="FFC59" s="160"/>
      <c r="FFD59" s="157"/>
      <c r="FFE59" s="158"/>
      <c r="FFF59" s="159"/>
      <c r="FFG59" s="159"/>
      <c r="FFH59" s="160"/>
      <c r="FFI59" s="157"/>
      <c r="FFJ59" s="158"/>
      <c r="FFK59" s="159"/>
      <c r="FFL59" s="159"/>
      <c r="FFM59" s="160"/>
      <c r="FFN59" s="157"/>
      <c r="FFO59" s="158"/>
      <c r="FFP59" s="159"/>
      <c r="FFQ59" s="159"/>
      <c r="FFR59" s="160"/>
      <c r="FFS59" s="157"/>
      <c r="FFT59" s="158"/>
      <c r="FFU59" s="159"/>
      <c r="FFV59" s="159"/>
      <c r="FFW59" s="160"/>
      <c r="FFX59" s="157"/>
      <c r="FFY59" s="158"/>
      <c r="FFZ59" s="159"/>
      <c r="FGA59" s="159"/>
      <c r="FGB59" s="160"/>
      <c r="FGC59" s="157"/>
      <c r="FGD59" s="158"/>
      <c r="FGE59" s="159"/>
      <c r="FGF59" s="159"/>
      <c r="FGG59" s="160"/>
      <c r="FGH59" s="157"/>
      <c r="FGI59" s="158"/>
      <c r="FGJ59" s="159"/>
      <c r="FGK59" s="159"/>
      <c r="FGL59" s="160"/>
      <c r="FGM59" s="157"/>
      <c r="FGN59" s="158"/>
      <c r="FGO59" s="159"/>
      <c r="FGP59" s="159"/>
      <c r="FGQ59" s="160"/>
      <c r="FGR59" s="157"/>
      <c r="FGS59" s="158"/>
      <c r="FGT59" s="159"/>
      <c r="FGU59" s="159"/>
      <c r="FGV59" s="160"/>
      <c r="FGW59" s="157"/>
      <c r="FGX59" s="158"/>
      <c r="FGY59" s="159"/>
      <c r="FGZ59" s="159"/>
      <c r="FHA59" s="160"/>
      <c r="FHB59" s="157"/>
      <c r="FHC59" s="158"/>
      <c r="FHD59" s="159"/>
      <c r="FHE59" s="159"/>
      <c r="FHF59" s="160"/>
      <c r="FHG59" s="157"/>
      <c r="FHH59" s="158"/>
      <c r="FHI59" s="159"/>
      <c r="FHJ59" s="159"/>
      <c r="FHK59" s="160"/>
      <c r="FHL59" s="157"/>
      <c r="FHM59" s="158"/>
      <c r="FHN59" s="159"/>
      <c r="FHO59" s="159"/>
      <c r="FHP59" s="160"/>
      <c r="FHQ59" s="157"/>
      <c r="FHR59" s="158"/>
      <c r="FHS59" s="159"/>
      <c r="FHT59" s="159"/>
      <c r="FHU59" s="160"/>
      <c r="FHV59" s="157"/>
      <c r="FHW59" s="158"/>
      <c r="FHX59" s="159"/>
      <c r="FHY59" s="159"/>
      <c r="FHZ59" s="160"/>
      <c r="FIA59" s="157"/>
      <c r="FIB59" s="158"/>
      <c r="FIC59" s="159"/>
      <c r="FID59" s="159"/>
      <c r="FIE59" s="160"/>
      <c r="FIF59" s="157"/>
      <c r="FIG59" s="158"/>
      <c r="FIH59" s="159"/>
      <c r="FII59" s="159"/>
      <c r="FIJ59" s="160"/>
      <c r="FIK59" s="157"/>
      <c r="FIL59" s="158"/>
      <c r="FIM59" s="159"/>
      <c r="FIN59" s="159"/>
      <c r="FIO59" s="160"/>
      <c r="FIP59" s="157"/>
      <c r="FIQ59" s="158"/>
      <c r="FIR59" s="159"/>
      <c r="FIS59" s="159"/>
      <c r="FIT59" s="160"/>
      <c r="FIU59" s="157"/>
      <c r="FIV59" s="158"/>
      <c r="FIW59" s="159"/>
      <c r="FIX59" s="159"/>
      <c r="FIY59" s="160"/>
      <c r="FIZ59" s="157"/>
      <c r="FJA59" s="158"/>
      <c r="FJB59" s="159"/>
      <c r="FJC59" s="159"/>
      <c r="FJD59" s="160"/>
      <c r="FJE59" s="157"/>
      <c r="FJF59" s="158"/>
      <c r="FJG59" s="159"/>
      <c r="FJH59" s="159"/>
      <c r="FJI59" s="160"/>
      <c r="FJJ59" s="157"/>
      <c r="FJK59" s="158"/>
      <c r="FJL59" s="159"/>
      <c r="FJM59" s="159"/>
      <c r="FJN59" s="160"/>
      <c r="FJO59" s="157"/>
      <c r="FJP59" s="158"/>
      <c r="FJQ59" s="159"/>
      <c r="FJR59" s="159"/>
      <c r="FJS59" s="160"/>
      <c r="FJT59" s="157"/>
      <c r="FJU59" s="158"/>
      <c r="FJV59" s="159"/>
      <c r="FJW59" s="159"/>
      <c r="FJX59" s="160"/>
      <c r="FJY59" s="157"/>
      <c r="FJZ59" s="158"/>
      <c r="FKA59" s="159"/>
      <c r="FKB59" s="159"/>
      <c r="FKC59" s="160"/>
      <c r="FKD59" s="157"/>
      <c r="FKE59" s="158"/>
      <c r="FKF59" s="159"/>
      <c r="FKG59" s="159"/>
      <c r="FKH59" s="160"/>
      <c r="FKI59" s="157"/>
      <c r="FKJ59" s="158"/>
      <c r="FKK59" s="159"/>
      <c r="FKL59" s="159"/>
      <c r="FKM59" s="160"/>
      <c r="FKN59" s="157"/>
      <c r="FKO59" s="158"/>
      <c r="FKP59" s="159"/>
      <c r="FKQ59" s="159"/>
      <c r="FKR59" s="160"/>
      <c r="FKS59" s="157"/>
      <c r="FKT59" s="158"/>
      <c r="FKU59" s="159"/>
      <c r="FKV59" s="159"/>
      <c r="FKW59" s="160"/>
      <c r="FKX59" s="157"/>
      <c r="FKY59" s="158"/>
      <c r="FKZ59" s="159"/>
      <c r="FLA59" s="159"/>
      <c r="FLB59" s="160"/>
      <c r="FLC59" s="157"/>
      <c r="FLD59" s="158"/>
      <c r="FLE59" s="159"/>
      <c r="FLF59" s="159"/>
      <c r="FLG59" s="160"/>
      <c r="FLH59" s="157"/>
      <c r="FLI59" s="158"/>
      <c r="FLJ59" s="159"/>
      <c r="FLK59" s="159"/>
      <c r="FLL59" s="160"/>
      <c r="FLM59" s="157"/>
      <c r="FLN59" s="158"/>
      <c r="FLO59" s="159"/>
      <c r="FLP59" s="159"/>
      <c r="FLQ59" s="160"/>
      <c r="FLR59" s="157"/>
      <c r="FLS59" s="158"/>
      <c r="FLT59" s="159"/>
      <c r="FLU59" s="159"/>
      <c r="FLV59" s="160"/>
      <c r="FLW59" s="157"/>
      <c r="FLX59" s="158"/>
      <c r="FLY59" s="159"/>
      <c r="FLZ59" s="159"/>
      <c r="FMA59" s="160"/>
      <c r="FMB59" s="157"/>
      <c r="FMC59" s="158"/>
      <c r="FMD59" s="159"/>
      <c r="FME59" s="159"/>
      <c r="FMF59" s="160"/>
      <c r="FMG59" s="157"/>
      <c r="FMH59" s="158"/>
      <c r="FMI59" s="159"/>
      <c r="FMJ59" s="159"/>
      <c r="FMK59" s="160"/>
      <c r="FML59" s="157"/>
      <c r="FMM59" s="158"/>
      <c r="FMN59" s="159"/>
      <c r="FMO59" s="159"/>
      <c r="FMP59" s="160"/>
      <c r="FMQ59" s="157"/>
      <c r="FMR59" s="158"/>
      <c r="FMS59" s="159"/>
      <c r="FMT59" s="159"/>
      <c r="FMU59" s="160"/>
      <c r="FMV59" s="157"/>
      <c r="FMW59" s="158"/>
      <c r="FMX59" s="159"/>
      <c r="FMY59" s="159"/>
      <c r="FMZ59" s="160"/>
      <c r="FNA59" s="157"/>
      <c r="FNB59" s="158"/>
      <c r="FNC59" s="159"/>
      <c r="FND59" s="159"/>
      <c r="FNE59" s="160"/>
      <c r="FNF59" s="157"/>
      <c r="FNG59" s="158"/>
      <c r="FNH59" s="159"/>
      <c r="FNI59" s="159"/>
      <c r="FNJ59" s="160"/>
      <c r="FNK59" s="157"/>
      <c r="FNL59" s="158"/>
      <c r="FNM59" s="159"/>
      <c r="FNN59" s="159"/>
      <c r="FNO59" s="160"/>
      <c r="FNP59" s="157"/>
      <c r="FNQ59" s="158"/>
      <c r="FNR59" s="159"/>
      <c r="FNS59" s="159"/>
      <c r="FNT59" s="160"/>
      <c r="FNU59" s="157"/>
      <c r="FNV59" s="158"/>
      <c r="FNW59" s="159"/>
      <c r="FNX59" s="159"/>
      <c r="FNY59" s="160"/>
      <c r="FNZ59" s="157"/>
      <c r="FOA59" s="158"/>
      <c r="FOB59" s="159"/>
      <c r="FOC59" s="159"/>
      <c r="FOD59" s="160"/>
      <c r="FOE59" s="157"/>
      <c r="FOF59" s="158"/>
      <c r="FOG59" s="159"/>
      <c r="FOH59" s="159"/>
      <c r="FOI59" s="160"/>
      <c r="FOJ59" s="157"/>
      <c r="FOK59" s="158"/>
      <c r="FOL59" s="159"/>
      <c r="FOM59" s="159"/>
      <c r="FON59" s="160"/>
      <c r="FOO59" s="157"/>
      <c r="FOP59" s="158"/>
      <c r="FOQ59" s="159"/>
      <c r="FOR59" s="159"/>
      <c r="FOS59" s="160"/>
      <c r="FOT59" s="157"/>
      <c r="FOU59" s="158"/>
      <c r="FOV59" s="159"/>
      <c r="FOW59" s="159"/>
      <c r="FOX59" s="160"/>
      <c r="FOY59" s="157"/>
      <c r="FOZ59" s="158"/>
      <c r="FPA59" s="159"/>
      <c r="FPB59" s="159"/>
      <c r="FPC59" s="160"/>
      <c r="FPD59" s="157"/>
      <c r="FPE59" s="158"/>
      <c r="FPF59" s="159"/>
      <c r="FPG59" s="159"/>
      <c r="FPH59" s="160"/>
      <c r="FPI59" s="157"/>
      <c r="FPJ59" s="158"/>
      <c r="FPK59" s="159"/>
      <c r="FPL59" s="159"/>
      <c r="FPM59" s="160"/>
      <c r="FPN59" s="157"/>
      <c r="FPO59" s="158"/>
      <c r="FPP59" s="159"/>
      <c r="FPQ59" s="159"/>
      <c r="FPR59" s="160"/>
      <c r="FPS59" s="157"/>
      <c r="FPT59" s="158"/>
      <c r="FPU59" s="159"/>
      <c r="FPV59" s="159"/>
      <c r="FPW59" s="160"/>
      <c r="FPX59" s="157"/>
      <c r="FPY59" s="158"/>
      <c r="FPZ59" s="159"/>
      <c r="FQA59" s="159"/>
      <c r="FQB59" s="160"/>
      <c r="FQC59" s="157"/>
      <c r="FQD59" s="158"/>
      <c r="FQE59" s="159"/>
      <c r="FQF59" s="159"/>
      <c r="FQG59" s="160"/>
      <c r="FQH59" s="157"/>
      <c r="FQI59" s="158"/>
      <c r="FQJ59" s="159"/>
      <c r="FQK59" s="159"/>
      <c r="FQL59" s="160"/>
      <c r="FQM59" s="157"/>
      <c r="FQN59" s="158"/>
      <c r="FQO59" s="159"/>
      <c r="FQP59" s="159"/>
      <c r="FQQ59" s="160"/>
      <c r="FQR59" s="157"/>
      <c r="FQS59" s="158"/>
      <c r="FQT59" s="159"/>
      <c r="FQU59" s="159"/>
      <c r="FQV59" s="160"/>
      <c r="FQW59" s="157"/>
      <c r="FQX59" s="158"/>
      <c r="FQY59" s="159"/>
      <c r="FQZ59" s="159"/>
      <c r="FRA59" s="160"/>
      <c r="FRB59" s="157"/>
      <c r="FRC59" s="158"/>
      <c r="FRD59" s="159"/>
      <c r="FRE59" s="159"/>
      <c r="FRF59" s="160"/>
      <c r="FRG59" s="157"/>
      <c r="FRH59" s="158"/>
      <c r="FRI59" s="159"/>
      <c r="FRJ59" s="159"/>
      <c r="FRK59" s="160"/>
      <c r="FRL59" s="157"/>
      <c r="FRM59" s="158"/>
      <c r="FRN59" s="159"/>
      <c r="FRO59" s="159"/>
      <c r="FRP59" s="160"/>
      <c r="FRQ59" s="157"/>
      <c r="FRR59" s="158"/>
      <c r="FRS59" s="159"/>
      <c r="FRT59" s="159"/>
      <c r="FRU59" s="160"/>
      <c r="FRV59" s="157"/>
      <c r="FRW59" s="158"/>
      <c r="FRX59" s="159"/>
      <c r="FRY59" s="159"/>
      <c r="FRZ59" s="160"/>
      <c r="FSA59" s="157"/>
      <c r="FSB59" s="158"/>
      <c r="FSC59" s="159"/>
      <c r="FSD59" s="159"/>
      <c r="FSE59" s="160"/>
      <c r="FSF59" s="157"/>
      <c r="FSG59" s="158"/>
      <c r="FSH59" s="159"/>
      <c r="FSI59" s="159"/>
      <c r="FSJ59" s="160"/>
      <c r="FSK59" s="157"/>
      <c r="FSL59" s="158"/>
      <c r="FSM59" s="159"/>
      <c r="FSN59" s="159"/>
      <c r="FSO59" s="160"/>
      <c r="FSP59" s="157"/>
      <c r="FSQ59" s="158"/>
      <c r="FSR59" s="159"/>
      <c r="FSS59" s="159"/>
      <c r="FST59" s="160"/>
      <c r="FSU59" s="157"/>
      <c r="FSV59" s="158"/>
      <c r="FSW59" s="159"/>
      <c r="FSX59" s="159"/>
      <c r="FSY59" s="160"/>
      <c r="FSZ59" s="157"/>
      <c r="FTA59" s="158"/>
      <c r="FTB59" s="159"/>
      <c r="FTC59" s="159"/>
      <c r="FTD59" s="160"/>
      <c r="FTE59" s="157"/>
      <c r="FTF59" s="158"/>
      <c r="FTG59" s="159"/>
      <c r="FTH59" s="159"/>
      <c r="FTI59" s="160"/>
      <c r="FTJ59" s="157"/>
      <c r="FTK59" s="158"/>
      <c r="FTL59" s="159"/>
      <c r="FTM59" s="159"/>
      <c r="FTN59" s="160"/>
      <c r="FTO59" s="157"/>
      <c r="FTP59" s="158"/>
      <c r="FTQ59" s="159"/>
      <c r="FTR59" s="159"/>
      <c r="FTS59" s="160"/>
      <c r="FTT59" s="157"/>
      <c r="FTU59" s="158"/>
      <c r="FTV59" s="159"/>
      <c r="FTW59" s="159"/>
      <c r="FTX59" s="160"/>
      <c r="FTY59" s="157"/>
      <c r="FTZ59" s="158"/>
      <c r="FUA59" s="159"/>
      <c r="FUB59" s="159"/>
      <c r="FUC59" s="160"/>
      <c r="FUD59" s="157"/>
      <c r="FUE59" s="158"/>
      <c r="FUF59" s="159"/>
      <c r="FUG59" s="159"/>
      <c r="FUH59" s="160"/>
      <c r="FUI59" s="157"/>
      <c r="FUJ59" s="158"/>
      <c r="FUK59" s="159"/>
      <c r="FUL59" s="159"/>
      <c r="FUM59" s="160"/>
      <c r="FUN59" s="157"/>
      <c r="FUO59" s="158"/>
      <c r="FUP59" s="159"/>
      <c r="FUQ59" s="159"/>
      <c r="FUR59" s="160"/>
      <c r="FUS59" s="157"/>
      <c r="FUT59" s="158"/>
      <c r="FUU59" s="159"/>
      <c r="FUV59" s="159"/>
      <c r="FUW59" s="160"/>
      <c r="FUX59" s="157"/>
      <c r="FUY59" s="158"/>
      <c r="FUZ59" s="159"/>
      <c r="FVA59" s="159"/>
      <c r="FVB59" s="160"/>
      <c r="FVC59" s="157"/>
      <c r="FVD59" s="158"/>
      <c r="FVE59" s="159"/>
      <c r="FVF59" s="159"/>
      <c r="FVG59" s="160"/>
      <c r="FVH59" s="157"/>
      <c r="FVI59" s="158"/>
      <c r="FVJ59" s="159"/>
      <c r="FVK59" s="159"/>
      <c r="FVL59" s="160"/>
      <c r="FVM59" s="157"/>
      <c r="FVN59" s="158"/>
      <c r="FVO59" s="159"/>
      <c r="FVP59" s="159"/>
      <c r="FVQ59" s="160"/>
      <c r="FVR59" s="157"/>
      <c r="FVS59" s="158"/>
      <c r="FVT59" s="159"/>
      <c r="FVU59" s="159"/>
      <c r="FVV59" s="160"/>
      <c r="FVW59" s="157"/>
      <c r="FVX59" s="158"/>
      <c r="FVY59" s="159"/>
      <c r="FVZ59" s="159"/>
      <c r="FWA59" s="160"/>
      <c r="FWB59" s="157"/>
      <c r="FWC59" s="158"/>
      <c r="FWD59" s="159"/>
      <c r="FWE59" s="159"/>
      <c r="FWF59" s="160"/>
      <c r="FWG59" s="157"/>
      <c r="FWH59" s="158"/>
      <c r="FWI59" s="159"/>
      <c r="FWJ59" s="159"/>
      <c r="FWK59" s="160"/>
      <c r="FWL59" s="157"/>
      <c r="FWM59" s="158"/>
      <c r="FWN59" s="159"/>
      <c r="FWO59" s="159"/>
      <c r="FWP59" s="160"/>
      <c r="FWQ59" s="157"/>
      <c r="FWR59" s="158"/>
      <c r="FWS59" s="159"/>
      <c r="FWT59" s="159"/>
      <c r="FWU59" s="160"/>
      <c r="FWV59" s="157"/>
      <c r="FWW59" s="158"/>
      <c r="FWX59" s="159"/>
      <c r="FWY59" s="159"/>
      <c r="FWZ59" s="160"/>
      <c r="FXA59" s="157"/>
      <c r="FXB59" s="158"/>
      <c r="FXC59" s="159"/>
      <c r="FXD59" s="159"/>
      <c r="FXE59" s="160"/>
      <c r="FXF59" s="157"/>
      <c r="FXG59" s="158"/>
      <c r="FXH59" s="159"/>
      <c r="FXI59" s="159"/>
      <c r="FXJ59" s="160"/>
      <c r="FXK59" s="157"/>
      <c r="FXL59" s="158"/>
      <c r="FXM59" s="159"/>
      <c r="FXN59" s="159"/>
      <c r="FXO59" s="160"/>
      <c r="FXP59" s="157"/>
      <c r="FXQ59" s="158"/>
      <c r="FXR59" s="159"/>
      <c r="FXS59" s="159"/>
      <c r="FXT59" s="160"/>
      <c r="FXU59" s="157"/>
      <c r="FXV59" s="158"/>
      <c r="FXW59" s="159"/>
      <c r="FXX59" s="159"/>
      <c r="FXY59" s="160"/>
      <c r="FXZ59" s="157"/>
      <c r="FYA59" s="158"/>
      <c r="FYB59" s="159"/>
      <c r="FYC59" s="159"/>
      <c r="FYD59" s="160"/>
      <c r="FYE59" s="157"/>
      <c r="FYF59" s="158"/>
      <c r="FYG59" s="159"/>
      <c r="FYH59" s="159"/>
      <c r="FYI59" s="160"/>
      <c r="FYJ59" s="157"/>
      <c r="FYK59" s="158"/>
      <c r="FYL59" s="159"/>
      <c r="FYM59" s="159"/>
      <c r="FYN59" s="160"/>
      <c r="FYO59" s="157"/>
      <c r="FYP59" s="158"/>
      <c r="FYQ59" s="159"/>
      <c r="FYR59" s="159"/>
      <c r="FYS59" s="160"/>
      <c r="FYT59" s="157"/>
      <c r="FYU59" s="158"/>
      <c r="FYV59" s="159"/>
      <c r="FYW59" s="159"/>
      <c r="FYX59" s="160"/>
      <c r="FYY59" s="157"/>
      <c r="FYZ59" s="158"/>
      <c r="FZA59" s="159"/>
      <c r="FZB59" s="159"/>
      <c r="FZC59" s="160"/>
      <c r="FZD59" s="157"/>
      <c r="FZE59" s="158"/>
      <c r="FZF59" s="159"/>
      <c r="FZG59" s="159"/>
      <c r="FZH59" s="160"/>
      <c r="FZI59" s="157"/>
      <c r="FZJ59" s="158"/>
      <c r="FZK59" s="159"/>
      <c r="FZL59" s="159"/>
      <c r="FZM59" s="160"/>
      <c r="FZN59" s="157"/>
      <c r="FZO59" s="158"/>
      <c r="FZP59" s="159"/>
      <c r="FZQ59" s="159"/>
      <c r="FZR59" s="160"/>
      <c r="FZS59" s="157"/>
      <c r="FZT59" s="158"/>
      <c r="FZU59" s="159"/>
      <c r="FZV59" s="159"/>
      <c r="FZW59" s="160"/>
      <c r="FZX59" s="157"/>
      <c r="FZY59" s="158"/>
      <c r="FZZ59" s="159"/>
      <c r="GAA59" s="159"/>
      <c r="GAB59" s="160"/>
      <c r="GAC59" s="157"/>
      <c r="GAD59" s="158"/>
      <c r="GAE59" s="159"/>
      <c r="GAF59" s="159"/>
      <c r="GAG59" s="160"/>
      <c r="GAH59" s="157"/>
      <c r="GAI59" s="158"/>
      <c r="GAJ59" s="159"/>
      <c r="GAK59" s="159"/>
      <c r="GAL59" s="160"/>
      <c r="GAM59" s="157"/>
      <c r="GAN59" s="158"/>
      <c r="GAO59" s="159"/>
      <c r="GAP59" s="159"/>
      <c r="GAQ59" s="160"/>
      <c r="GAR59" s="157"/>
      <c r="GAS59" s="158"/>
      <c r="GAT59" s="159"/>
      <c r="GAU59" s="159"/>
      <c r="GAV59" s="160"/>
      <c r="GAW59" s="157"/>
      <c r="GAX59" s="158"/>
      <c r="GAY59" s="159"/>
      <c r="GAZ59" s="159"/>
      <c r="GBA59" s="160"/>
      <c r="GBB59" s="157"/>
      <c r="GBC59" s="158"/>
      <c r="GBD59" s="159"/>
      <c r="GBE59" s="159"/>
      <c r="GBF59" s="160"/>
      <c r="GBG59" s="157"/>
      <c r="GBH59" s="158"/>
      <c r="GBI59" s="159"/>
      <c r="GBJ59" s="159"/>
      <c r="GBK59" s="160"/>
      <c r="GBL59" s="157"/>
      <c r="GBM59" s="158"/>
      <c r="GBN59" s="159"/>
      <c r="GBO59" s="159"/>
      <c r="GBP59" s="160"/>
      <c r="GBQ59" s="157"/>
      <c r="GBR59" s="158"/>
      <c r="GBS59" s="159"/>
      <c r="GBT59" s="159"/>
      <c r="GBU59" s="160"/>
      <c r="GBV59" s="157"/>
      <c r="GBW59" s="158"/>
      <c r="GBX59" s="159"/>
      <c r="GBY59" s="159"/>
      <c r="GBZ59" s="160"/>
      <c r="GCA59" s="157"/>
      <c r="GCB59" s="158"/>
      <c r="GCC59" s="159"/>
      <c r="GCD59" s="159"/>
      <c r="GCE59" s="160"/>
      <c r="GCF59" s="157"/>
      <c r="GCG59" s="158"/>
      <c r="GCH59" s="159"/>
      <c r="GCI59" s="159"/>
      <c r="GCJ59" s="160"/>
      <c r="GCK59" s="157"/>
      <c r="GCL59" s="158"/>
      <c r="GCM59" s="159"/>
      <c r="GCN59" s="159"/>
      <c r="GCO59" s="160"/>
      <c r="GCP59" s="157"/>
      <c r="GCQ59" s="158"/>
      <c r="GCR59" s="159"/>
      <c r="GCS59" s="159"/>
      <c r="GCT59" s="160"/>
      <c r="GCU59" s="157"/>
      <c r="GCV59" s="158"/>
      <c r="GCW59" s="159"/>
      <c r="GCX59" s="159"/>
      <c r="GCY59" s="160"/>
      <c r="GCZ59" s="157"/>
      <c r="GDA59" s="158"/>
      <c r="GDB59" s="159"/>
      <c r="GDC59" s="159"/>
      <c r="GDD59" s="160"/>
      <c r="GDE59" s="157"/>
      <c r="GDF59" s="158"/>
      <c r="GDG59" s="159"/>
      <c r="GDH59" s="159"/>
      <c r="GDI59" s="160"/>
      <c r="GDJ59" s="157"/>
      <c r="GDK59" s="158"/>
      <c r="GDL59" s="159"/>
      <c r="GDM59" s="159"/>
      <c r="GDN59" s="160"/>
      <c r="GDO59" s="157"/>
      <c r="GDP59" s="158"/>
      <c r="GDQ59" s="159"/>
      <c r="GDR59" s="159"/>
      <c r="GDS59" s="160"/>
      <c r="GDT59" s="157"/>
      <c r="GDU59" s="158"/>
      <c r="GDV59" s="159"/>
      <c r="GDW59" s="159"/>
      <c r="GDX59" s="160"/>
      <c r="GDY59" s="157"/>
      <c r="GDZ59" s="158"/>
      <c r="GEA59" s="159"/>
      <c r="GEB59" s="159"/>
      <c r="GEC59" s="160"/>
      <c r="GED59" s="157"/>
      <c r="GEE59" s="158"/>
      <c r="GEF59" s="159"/>
      <c r="GEG59" s="159"/>
      <c r="GEH59" s="160"/>
      <c r="GEI59" s="157"/>
      <c r="GEJ59" s="158"/>
      <c r="GEK59" s="159"/>
      <c r="GEL59" s="159"/>
      <c r="GEM59" s="160"/>
      <c r="GEN59" s="157"/>
      <c r="GEO59" s="158"/>
      <c r="GEP59" s="159"/>
      <c r="GEQ59" s="159"/>
      <c r="GER59" s="160"/>
      <c r="GES59" s="157"/>
      <c r="GET59" s="158"/>
      <c r="GEU59" s="159"/>
      <c r="GEV59" s="159"/>
      <c r="GEW59" s="160"/>
      <c r="GEX59" s="157"/>
      <c r="GEY59" s="158"/>
      <c r="GEZ59" s="159"/>
      <c r="GFA59" s="159"/>
      <c r="GFB59" s="160"/>
      <c r="GFC59" s="157"/>
      <c r="GFD59" s="158"/>
      <c r="GFE59" s="159"/>
      <c r="GFF59" s="159"/>
      <c r="GFG59" s="160"/>
      <c r="GFH59" s="157"/>
      <c r="GFI59" s="158"/>
      <c r="GFJ59" s="159"/>
      <c r="GFK59" s="159"/>
      <c r="GFL59" s="160"/>
      <c r="GFM59" s="157"/>
      <c r="GFN59" s="158"/>
      <c r="GFO59" s="159"/>
      <c r="GFP59" s="159"/>
      <c r="GFQ59" s="160"/>
      <c r="GFR59" s="157"/>
      <c r="GFS59" s="158"/>
      <c r="GFT59" s="159"/>
      <c r="GFU59" s="159"/>
      <c r="GFV59" s="160"/>
      <c r="GFW59" s="157"/>
      <c r="GFX59" s="158"/>
      <c r="GFY59" s="159"/>
      <c r="GFZ59" s="159"/>
      <c r="GGA59" s="160"/>
      <c r="GGB59" s="157"/>
      <c r="GGC59" s="158"/>
      <c r="GGD59" s="159"/>
      <c r="GGE59" s="159"/>
      <c r="GGF59" s="160"/>
      <c r="GGG59" s="157"/>
      <c r="GGH59" s="158"/>
      <c r="GGI59" s="159"/>
      <c r="GGJ59" s="159"/>
      <c r="GGK59" s="160"/>
      <c r="GGL59" s="157"/>
      <c r="GGM59" s="158"/>
      <c r="GGN59" s="159"/>
      <c r="GGO59" s="159"/>
      <c r="GGP59" s="160"/>
      <c r="GGQ59" s="157"/>
      <c r="GGR59" s="158"/>
      <c r="GGS59" s="159"/>
      <c r="GGT59" s="159"/>
      <c r="GGU59" s="160"/>
      <c r="GGV59" s="157"/>
      <c r="GGW59" s="158"/>
      <c r="GGX59" s="159"/>
      <c r="GGY59" s="159"/>
      <c r="GGZ59" s="160"/>
      <c r="GHA59" s="157"/>
      <c r="GHB59" s="158"/>
      <c r="GHC59" s="159"/>
      <c r="GHD59" s="159"/>
      <c r="GHE59" s="160"/>
      <c r="GHF59" s="157"/>
      <c r="GHG59" s="158"/>
      <c r="GHH59" s="159"/>
      <c r="GHI59" s="159"/>
      <c r="GHJ59" s="160"/>
      <c r="GHK59" s="157"/>
      <c r="GHL59" s="158"/>
      <c r="GHM59" s="159"/>
      <c r="GHN59" s="159"/>
      <c r="GHO59" s="160"/>
      <c r="GHP59" s="157"/>
      <c r="GHQ59" s="158"/>
      <c r="GHR59" s="159"/>
      <c r="GHS59" s="159"/>
      <c r="GHT59" s="160"/>
      <c r="GHU59" s="157"/>
      <c r="GHV59" s="158"/>
      <c r="GHW59" s="159"/>
      <c r="GHX59" s="159"/>
      <c r="GHY59" s="160"/>
      <c r="GHZ59" s="157"/>
      <c r="GIA59" s="158"/>
      <c r="GIB59" s="159"/>
      <c r="GIC59" s="159"/>
      <c r="GID59" s="160"/>
      <c r="GIE59" s="157"/>
      <c r="GIF59" s="158"/>
      <c r="GIG59" s="159"/>
      <c r="GIH59" s="159"/>
      <c r="GII59" s="160"/>
      <c r="GIJ59" s="157"/>
      <c r="GIK59" s="158"/>
      <c r="GIL59" s="159"/>
      <c r="GIM59" s="159"/>
      <c r="GIN59" s="160"/>
      <c r="GIO59" s="157"/>
      <c r="GIP59" s="158"/>
      <c r="GIQ59" s="159"/>
      <c r="GIR59" s="159"/>
      <c r="GIS59" s="160"/>
      <c r="GIT59" s="157"/>
      <c r="GIU59" s="158"/>
      <c r="GIV59" s="159"/>
      <c r="GIW59" s="159"/>
      <c r="GIX59" s="160"/>
      <c r="GIY59" s="157"/>
      <c r="GIZ59" s="158"/>
      <c r="GJA59" s="159"/>
      <c r="GJB59" s="159"/>
      <c r="GJC59" s="160"/>
      <c r="GJD59" s="157"/>
      <c r="GJE59" s="158"/>
      <c r="GJF59" s="159"/>
      <c r="GJG59" s="159"/>
      <c r="GJH59" s="160"/>
      <c r="GJI59" s="157"/>
      <c r="GJJ59" s="158"/>
      <c r="GJK59" s="159"/>
      <c r="GJL59" s="159"/>
      <c r="GJM59" s="160"/>
      <c r="GJN59" s="157"/>
      <c r="GJO59" s="158"/>
      <c r="GJP59" s="159"/>
      <c r="GJQ59" s="159"/>
      <c r="GJR59" s="160"/>
      <c r="GJS59" s="157"/>
      <c r="GJT59" s="158"/>
      <c r="GJU59" s="159"/>
      <c r="GJV59" s="159"/>
      <c r="GJW59" s="160"/>
      <c r="GJX59" s="157"/>
      <c r="GJY59" s="158"/>
      <c r="GJZ59" s="159"/>
      <c r="GKA59" s="159"/>
      <c r="GKB59" s="160"/>
      <c r="GKC59" s="157"/>
      <c r="GKD59" s="158"/>
      <c r="GKE59" s="159"/>
      <c r="GKF59" s="159"/>
      <c r="GKG59" s="160"/>
      <c r="GKH59" s="157"/>
      <c r="GKI59" s="158"/>
      <c r="GKJ59" s="159"/>
      <c r="GKK59" s="159"/>
      <c r="GKL59" s="160"/>
      <c r="GKM59" s="157"/>
      <c r="GKN59" s="158"/>
      <c r="GKO59" s="159"/>
      <c r="GKP59" s="159"/>
      <c r="GKQ59" s="160"/>
      <c r="GKR59" s="157"/>
      <c r="GKS59" s="158"/>
      <c r="GKT59" s="159"/>
      <c r="GKU59" s="159"/>
      <c r="GKV59" s="160"/>
      <c r="GKW59" s="157"/>
      <c r="GKX59" s="158"/>
      <c r="GKY59" s="159"/>
      <c r="GKZ59" s="159"/>
      <c r="GLA59" s="160"/>
      <c r="GLB59" s="157"/>
      <c r="GLC59" s="158"/>
      <c r="GLD59" s="159"/>
      <c r="GLE59" s="159"/>
      <c r="GLF59" s="160"/>
      <c r="GLG59" s="157"/>
      <c r="GLH59" s="158"/>
      <c r="GLI59" s="159"/>
      <c r="GLJ59" s="159"/>
      <c r="GLK59" s="160"/>
      <c r="GLL59" s="157"/>
      <c r="GLM59" s="158"/>
      <c r="GLN59" s="159"/>
      <c r="GLO59" s="159"/>
      <c r="GLP59" s="160"/>
      <c r="GLQ59" s="157"/>
      <c r="GLR59" s="158"/>
      <c r="GLS59" s="159"/>
      <c r="GLT59" s="159"/>
      <c r="GLU59" s="160"/>
      <c r="GLV59" s="157"/>
      <c r="GLW59" s="158"/>
      <c r="GLX59" s="159"/>
      <c r="GLY59" s="159"/>
      <c r="GLZ59" s="160"/>
      <c r="GMA59" s="157"/>
      <c r="GMB59" s="158"/>
      <c r="GMC59" s="159"/>
      <c r="GMD59" s="159"/>
      <c r="GME59" s="160"/>
      <c r="GMF59" s="157"/>
      <c r="GMG59" s="158"/>
      <c r="GMH59" s="159"/>
      <c r="GMI59" s="159"/>
      <c r="GMJ59" s="160"/>
      <c r="GMK59" s="157"/>
      <c r="GML59" s="158"/>
      <c r="GMM59" s="159"/>
      <c r="GMN59" s="159"/>
      <c r="GMO59" s="160"/>
      <c r="GMP59" s="157"/>
      <c r="GMQ59" s="158"/>
      <c r="GMR59" s="159"/>
      <c r="GMS59" s="159"/>
      <c r="GMT59" s="160"/>
      <c r="GMU59" s="157"/>
      <c r="GMV59" s="158"/>
      <c r="GMW59" s="159"/>
      <c r="GMX59" s="159"/>
      <c r="GMY59" s="160"/>
      <c r="GMZ59" s="157"/>
      <c r="GNA59" s="158"/>
      <c r="GNB59" s="159"/>
      <c r="GNC59" s="159"/>
      <c r="GND59" s="160"/>
      <c r="GNE59" s="157"/>
      <c r="GNF59" s="158"/>
      <c r="GNG59" s="159"/>
      <c r="GNH59" s="159"/>
      <c r="GNI59" s="160"/>
      <c r="GNJ59" s="157"/>
      <c r="GNK59" s="158"/>
      <c r="GNL59" s="159"/>
      <c r="GNM59" s="159"/>
      <c r="GNN59" s="160"/>
      <c r="GNO59" s="157"/>
      <c r="GNP59" s="158"/>
      <c r="GNQ59" s="159"/>
      <c r="GNR59" s="159"/>
      <c r="GNS59" s="160"/>
      <c r="GNT59" s="157"/>
      <c r="GNU59" s="158"/>
      <c r="GNV59" s="159"/>
      <c r="GNW59" s="159"/>
      <c r="GNX59" s="160"/>
      <c r="GNY59" s="157"/>
      <c r="GNZ59" s="158"/>
      <c r="GOA59" s="159"/>
      <c r="GOB59" s="159"/>
      <c r="GOC59" s="160"/>
      <c r="GOD59" s="157"/>
      <c r="GOE59" s="158"/>
      <c r="GOF59" s="159"/>
      <c r="GOG59" s="159"/>
      <c r="GOH59" s="160"/>
      <c r="GOI59" s="157"/>
      <c r="GOJ59" s="158"/>
      <c r="GOK59" s="159"/>
      <c r="GOL59" s="159"/>
      <c r="GOM59" s="160"/>
      <c r="GON59" s="157"/>
      <c r="GOO59" s="158"/>
      <c r="GOP59" s="159"/>
      <c r="GOQ59" s="159"/>
      <c r="GOR59" s="160"/>
      <c r="GOS59" s="157"/>
      <c r="GOT59" s="158"/>
      <c r="GOU59" s="159"/>
      <c r="GOV59" s="159"/>
      <c r="GOW59" s="160"/>
      <c r="GOX59" s="157"/>
      <c r="GOY59" s="158"/>
      <c r="GOZ59" s="159"/>
      <c r="GPA59" s="159"/>
      <c r="GPB59" s="160"/>
      <c r="GPC59" s="157"/>
      <c r="GPD59" s="158"/>
      <c r="GPE59" s="159"/>
      <c r="GPF59" s="159"/>
      <c r="GPG59" s="160"/>
      <c r="GPH59" s="157"/>
      <c r="GPI59" s="158"/>
      <c r="GPJ59" s="159"/>
      <c r="GPK59" s="159"/>
      <c r="GPL59" s="160"/>
      <c r="GPM59" s="157"/>
      <c r="GPN59" s="158"/>
      <c r="GPO59" s="159"/>
      <c r="GPP59" s="159"/>
      <c r="GPQ59" s="160"/>
      <c r="GPR59" s="157"/>
      <c r="GPS59" s="158"/>
      <c r="GPT59" s="159"/>
      <c r="GPU59" s="159"/>
      <c r="GPV59" s="160"/>
      <c r="GPW59" s="157"/>
      <c r="GPX59" s="158"/>
      <c r="GPY59" s="159"/>
      <c r="GPZ59" s="159"/>
      <c r="GQA59" s="160"/>
      <c r="GQB59" s="157"/>
      <c r="GQC59" s="158"/>
      <c r="GQD59" s="159"/>
      <c r="GQE59" s="159"/>
      <c r="GQF59" s="160"/>
      <c r="GQG59" s="157"/>
      <c r="GQH59" s="158"/>
      <c r="GQI59" s="159"/>
      <c r="GQJ59" s="159"/>
      <c r="GQK59" s="160"/>
      <c r="GQL59" s="157"/>
      <c r="GQM59" s="158"/>
      <c r="GQN59" s="159"/>
      <c r="GQO59" s="159"/>
      <c r="GQP59" s="160"/>
      <c r="GQQ59" s="157"/>
      <c r="GQR59" s="158"/>
      <c r="GQS59" s="159"/>
      <c r="GQT59" s="159"/>
      <c r="GQU59" s="160"/>
      <c r="GQV59" s="157"/>
      <c r="GQW59" s="158"/>
      <c r="GQX59" s="159"/>
      <c r="GQY59" s="159"/>
      <c r="GQZ59" s="160"/>
      <c r="GRA59" s="157"/>
      <c r="GRB59" s="158"/>
      <c r="GRC59" s="159"/>
      <c r="GRD59" s="159"/>
      <c r="GRE59" s="160"/>
      <c r="GRF59" s="157"/>
      <c r="GRG59" s="158"/>
      <c r="GRH59" s="159"/>
      <c r="GRI59" s="159"/>
      <c r="GRJ59" s="160"/>
      <c r="GRK59" s="157"/>
      <c r="GRL59" s="158"/>
      <c r="GRM59" s="159"/>
      <c r="GRN59" s="159"/>
      <c r="GRO59" s="160"/>
      <c r="GRP59" s="157"/>
      <c r="GRQ59" s="158"/>
      <c r="GRR59" s="159"/>
      <c r="GRS59" s="159"/>
      <c r="GRT59" s="160"/>
      <c r="GRU59" s="157"/>
      <c r="GRV59" s="158"/>
      <c r="GRW59" s="159"/>
      <c r="GRX59" s="159"/>
      <c r="GRY59" s="160"/>
      <c r="GRZ59" s="157"/>
      <c r="GSA59" s="158"/>
      <c r="GSB59" s="159"/>
      <c r="GSC59" s="159"/>
      <c r="GSD59" s="160"/>
      <c r="GSE59" s="157"/>
      <c r="GSF59" s="158"/>
      <c r="GSG59" s="159"/>
      <c r="GSH59" s="159"/>
      <c r="GSI59" s="160"/>
      <c r="GSJ59" s="157"/>
      <c r="GSK59" s="158"/>
      <c r="GSL59" s="159"/>
      <c r="GSM59" s="159"/>
      <c r="GSN59" s="160"/>
      <c r="GSO59" s="157"/>
      <c r="GSP59" s="158"/>
      <c r="GSQ59" s="159"/>
      <c r="GSR59" s="159"/>
      <c r="GSS59" s="160"/>
      <c r="GST59" s="157"/>
      <c r="GSU59" s="158"/>
      <c r="GSV59" s="159"/>
      <c r="GSW59" s="159"/>
      <c r="GSX59" s="160"/>
      <c r="GSY59" s="157"/>
      <c r="GSZ59" s="158"/>
      <c r="GTA59" s="159"/>
      <c r="GTB59" s="159"/>
      <c r="GTC59" s="160"/>
      <c r="GTD59" s="157"/>
      <c r="GTE59" s="158"/>
      <c r="GTF59" s="159"/>
      <c r="GTG59" s="159"/>
      <c r="GTH59" s="160"/>
      <c r="GTI59" s="157"/>
      <c r="GTJ59" s="158"/>
      <c r="GTK59" s="159"/>
      <c r="GTL59" s="159"/>
      <c r="GTM59" s="160"/>
      <c r="GTN59" s="157"/>
      <c r="GTO59" s="158"/>
      <c r="GTP59" s="159"/>
      <c r="GTQ59" s="159"/>
      <c r="GTR59" s="160"/>
      <c r="GTS59" s="157"/>
      <c r="GTT59" s="158"/>
      <c r="GTU59" s="159"/>
      <c r="GTV59" s="159"/>
      <c r="GTW59" s="160"/>
      <c r="GTX59" s="157"/>
      <c r="GTY59" s="158"/>
      <c r="GTZ59" s="159"/>
      <c r="GUA59" s="159"/>
      <c r="GUB59" s="160"/>
      <c r="GUC59" s="157"/>
      <c r="GUD59" s="158"/>
      <c r="GUE59" s="159"/>
      <c r="GUF59" s="159"/>
      <c r="GUG59" s="160"/>
      <c r="GUH59" s="157"/>
      <c r="GUI59" s="158"/>
      <c r="GUJ59" s="159"/>
      <c r="GUK59" s="159"/>
      <c r="GUL59" s="160"/>
      <c r="GUM59" s="157"/>
      <c r="GUN59" s="158"/>
      <c r="GUO59" s="159"/>
      <c r="GUP59" s="159"/>
      <c r="GUQ59" s="160"/>
      <c r="GUR59" s="157"/>
      <c r="GUS59" s="158"/>
      <c r="GUT59" s="159"/>
      <c r="GUU59" s="159"/>
      <c r="GUV59" s="160"/>
      <c r="GUW59" s="157"/>
      <c r="GUX59" s="158"/>
      <c r="GUY59" s="159"/>
      <c r="GUZ59" s="159"/>
      <c r="GVA59" s="160"/>
      <c r="GVB59" s="157"/>
      <c r="GVC59" s="158"/>
      <c r="GVD59" s="159"/>
      <c r="GVE59" s="159"/>
      <c r="GVF59" s="160"/>
      <c r="GVG59" s="157"/>
      <c r="GVH59" s="158"/>
      <c r="GVI59" s="159"/>
      <c r="GVJ59" s="159"/>
      <c r="GVK59" s="160"/>
      <c r="GVL59" s="157"/>
      <c r="GVM59" s="158"/>
      <c r="GVN59" s="159"/>
      <c r="GVO59" s="159"/>
      <c r="GVP59" s="160"/>
      <c r="GVQ59" s="157"/>
      <c r="GVR59" s="158"/>
      <c r="GVS59" s="159"/>
      <c r="GVT59" s="159"/>
      <c r="GVU59" s="160"/>
      <c r="GVV59" s="157"/>
      <c r="GVW59" s="158"/>
      <c r="GVX59" s="159"/>
      <c r="GVY59" s="159"/>
      <c r="GVZ59" s="160"/>
      <c r="GWA59" s="157"/>
      <c r="GWB59" s="158"/>
      <c r="GWC59" s="159"/>
      <c r="GWD59" s="159"/>
      <c r="GWE59" s="160"/>
      <c r="GWF59" s="157"/>
      <c r="GWG59" s="158"/>
      <c r="GWH59" s="159"/>
      <c r="GWI59" s="159"/>
      <c r="GWJ59" s="160"/>
      <c r="GWK59" s="157"/>
      <c r="GWL59" s="158"/>
      <c r="GWM59" s="159"/>
      <c r="GWN59" s="159"/>
      <c r="GWO59" s="160"/>
      <c r="GWP59" s="157"/>
      <c r="GWQ59" s="158"/>
      <c r="GWR59" s="159"/>
      <c r="GWS59" s="159"/>
      <c r="GWT59" s="160"/>
      <c r="GWU59" s="157"/>
      <c r="GWV59" s="158"/>
      <c r="GWW59" s="159"/>
      <c r="GWX59" s="159"/>
      <c r="GWY59" s="160"/>
      <c r="GWZ59" s="157"/>
      <c r="GXA59" s="158"/>
      <c r="GXB59" s="159"/>
      <c r="GXC59" s="159"/>
      <c r="GXD59" s="160"/>
      <c r="GXE59" s="157"/>
      <c r="GXF59" s="158"/>
      <c r="GXG59" s="159"/>
      <c r="GXH59" s="159"/>
      <c r="GXI59" s="160"/>
      <c r="GXJ59" s="157"/>
      <c r="GXK59" s="158"/>
      <c r="GXL59" s="159"/>
      <c r="GXM59" s="159"/>
      <c r="GXN59" s="160"/>
      <c r="GXO59" s="157"/>
      <c r="GXP59" s="158"/>
      <c r="GXQ59" s="159"/>
      <c r="GXR59" s="159"/>
      <c r="GXS59" s="160"/>
      <c r="GXT59" s="157"/>
      <c r="GXU59" s="158"/>
      <c r="GXV59" s="159"/>
      <c r="GXW59" s="159"/>
      <c r="GXX59" s="160"/>
      <c r="GXY59" s="157"/>
      <c r="GXZ59" s="158"/>
      <c r="GYA59" s="159"/>
      <c r="GYB59" s="159"/>
      <c r="GYC59" s="160"/>
      <c r="GYD59" s="157"/>
      <c r="GYE59" s="158"/>
      <c r="GYF59" s="159"/>
      <c r="GYG59" s="159"/>
      <c r="GYH59" s="160"/>
      <c r="GYI59" s="157"/>
      <c r="GYJ59" s="158"/>
      <c r="GYK59" s="159"/>
      <c r="GYL59" s="159"/>
      <c r="GYM59" s="160"/>
      <c r="GYN59" s="157"/>
      <c r="GYO59" s="158"/>
      <c r="GYP59" s="159"/>
      <c r="GYQ59" s="159"/>
      <c r="GYR59" s="160"/>
      <c r="GYS59" s="157"/>
      <c r="GYT59" s="158"/>
      <c r="GYU59" s="159"/>
      <c r="GYV59" s="159"/>
      <c r="GYW59" s="160"/>
      <c r="GYX59" s="157"/>
      <c r="GYY59" s="158"/>
      <c r="GYZ59" s="159"/>
      <c r="GZA59" s="159"/>
      <c r="GZB59" s="160"/>
      <c r="GZC59" s="157"/>
      <c r="GZD59" s="158"/>
      <c r="GZE59" s="159"/>
      <c r="GZF59" s="159"/>
      <c r="GZG59" s="160"/>
      <c r="GZH59" s="157"/>
      <c r="GZI59" s="158"/>
      <c r="GZJ59" s="159"/>
      <c r="GZK59" s="159"/>
      <c r="GZL59" s="160"/>
      <c r="GZM59" s="157"/>
      <c r="GZN59" s="158"/>
      <c r="GZO59" s="159"/>
      <c r="GZP59" s="159"/>
      <c r="GZQ59" s="160"/>
      <c r="GZR59" s="157"/>
      <c r="GZS59" s="158"/>
      <c r="GZT59" s="159"/>
      <c r="GZU59" s="159"/>
      <c r="GZV59" s="160"/>
      <c r="GZW59" s="157"/>
      <c r="GZX59" s="158"/>
      <c r="GZY59" s="159"/>
      <c r="GZZ59" s="159"/>
      <c r="HAA59" s="160"/>
      <c r="HAB59" s="157"/>
      <c r="HAC59" s="158"/>
      <c r="HAD59" s="159"/>
      <c r="HAE59" s="159"/>
      <c r="HAF59" s="160"/>
      <c r="HAG59" s="157"/>
      <c r="HAH59" s="158"/>
      <c r="HAI59" s="159"/>
      <c r="HAJ59" s="159"/>
      <c r="HAK59" s="160"/>
      <c r="HAL59" s="157"/>
      <c r="HAM59" s="158"/>
      <c r="HAN59" s="159"/>
      <c r="HAO59" s="159"/>
      <c r="HAP59" s="160"/>
      <c r="HAQ59" s="157"/>
      <c r="HAR59" s="158"/>
      <c r="HAS59" s="159"/>
      <c r="HAT59" s="159"/>
      <c r="HAU59" s="160"/>
      <c r="HAV59" s="157"/>
      <c r="HAW59" s="158"/>
      <c r="HAX59" s="159"/>
      <c r="HAY59" s="159"/>
      <c r="HAZ59" s="160"/>
      <c r="HBA59" s="157"/>
      <c r="HBB59" s="158"/>
      <c r="HBC59" s="159"/>
      <c r="HBD59" s="159"/>
      <c r="HBE59" s="160"/>
      <c r="HBF59" s="157"/>
      <c r="HBG59" s="158"/>
      <c r="HBH59" s="159"/>
      <c r="HBI59" s="159"/>
      <c r="HBJ59" s="160"/>
      <c r="HBK59" s="157"/>
      <c r="HBL59" s="158"/>
      <c r="HBM59" s="159"/>
      <c r="HBN59" s="159"/>
      <c r="HBO59" s="160"/>
      <c r="HBP59" s="157"/>
      <c r="HBQ59" s="158"/>
      <c r="HBR59" s="159"/>
      <c r="HBS59" s="159"/>
      <c r="HBT59" s="160"/>
      <c r="HBU59" s="157"/>
      <c r="HBV59" s="158"/>
      <c r="HBW59" s="159"/>
      <c r="HBX59" s="159"/>
      <c r="HBY59" s="160"/>
      <c r="HBZ59" s="157"/>
      <c r="HCA59" s="158"/>
      <c r="HCB59" s="159"/>
      <c r="HCC59" s="159"/>
      <c r="HCD59" s="160"/>
      <c r="HCE59" s="157"/>
      <c r="HCF59" s="158"/>
      <c r="HCG59" s="159"/>
      <c r="HCH59" s="159"/>
      <c r="HCI59" s="160"/>
      <c r="HCJ59" s="157"/>
      <c r="HCK59" s="158"/>
      <c r="HCL59" s="159"/>
      <c r="HCM59" s="159"/>
      <c r="HCN59" s="160"/>
      <c r="HCO59" s="157"/>
      <c r="HCP59" s="158"/>
      <c r="HCQ59" s="159"/>
      <c r="HCR59" s="159"/>
      <c r="HCS59" s="160"/>
      <c r="HCT59" s="157"/>
      <c r="HCU59" s="158"/>
      <c r="HCV59" s="159"/>
      <c r="HCW59" s="159"/>
      <c r="HCX59" s="160"/>
      <c r="HCY59" s="157"/>
      <c r="HCZ59" s="158"/>
      <c r="HDA59" s="159"/>
      <c r="HDB59" s="159"/>
      <c r="HDC59" s="160"/>
      <c r="HDD59" s="157"/>
      <c r="HDE59" s="158"/>
      <c r="HDF59" s="159"/>
      <c r="HDG59" s="159"/>
      <c r="HDH59" s="160"/>
      <c r="HDI59" s="157"/>
      <c r="HDJ59" s="158"/>
      <c r="HDK59" s="159"/>
      <c r="HDL59" s="159"/>
      <c r="HDM59" s="160"/>
      <c r="HDN59" s="157"/>
      <c r="HDO59" s="158"/>
      <c r="HDP59" s="159"/>
      <c r="HDQ59" s="159"/>
      <c r="HDR59" s="160"/>
      <c r="HDS59" s="157"/>
      <c r="HDT59" s="158"/>
      <c r="HDU59" s="159"/>
      <c r="HDV59" s="159"/>
      <c r="HDW59" s="160"/>
      <c r="HDX59" s="157"/>
      <c r="HDY59" s="158"/>
      <c r="HDZ59" s="159"/>
      <c r="HEA59" s="159"/>
      <c r="HEB59" s="160"/>
      <c r="HEC59" s="157"/>
      <c r="HED59" s="158"/>
      <c r="HEE59" s="159"/>
      <c r="HEF59" s="159"/>
      <c r="HEG59" s="160"/>
      <c r="HEH59" s="157"/>
      <c r="HEI59" s="158"/>
      <c r="HEJ59" s="159"/>
      <c r="HEK59" s="159"/>
      <c r="HEL59" s="160"/>
      <c r="HEM59" s="157"/>
      <c r="HEN59" s="158"/>
      <c r="HEO59" s="159"/>
      <c r="HEP59" s="159"/>
      <c r="HEQ59" s="160"/>
      <c r="HER59" s="157"/>
      <c r="HES59" s="158"/>
      <c r="HET59" s="159"/>
      <c r="HEU59" s="159"/>
      <c r="HEV59" s="160"/>
      <c r="HEW59" s="157"/>
      <c r="HEX59" s="158"/>
      <c r="HEY59" s="159"/>
      <c r="HEZ59" s="159"/>
      <c r="HFA59" s="160"/>
      <c r="HFB59" s="157"/>
      <c r="HFC59" s="158"/>
      <c r="HFD59" s="159"/>
      <c r="HFE59" s="159"/>
      <c r="HFF59" s="160"/>
      <c r="HFG59" s="157"/>
      <c r="HFH59" s="158"/>
      <c r="HFI59" s="159"/>
      <c r="HFJ59" s="159"/>
      <c r="HFK59" s="160"/>
      <c r="HFL59" s="157"/>
      <c r="HFM59" s="158"/>
      <c r="HFN59" s="159"/>
      <c r="HFO59" s="159"/>
      <c r="HFP59" s="160"/>
      <c r="HFQ59" s="157"/>
      <c r="HFR59" s="158"/>
      <c r="HFS59" s="159"/>
      <c r="HFT59" s="159"/>
      <c r="HFU59" s="160"/>
      <c r="HFV59" s="157"/>
      <c r="HFW59" s="158"/>
      <c r="HFX59" s="159"/>
      <c r="HFY59" s="159"/>
      <c r="HFZ59" s="160"/>
      <c r="HGA59" s="157"/>
      <c r="HGB59" s="158"/>
      <c r="HGC59" s="159"/>
      <c r="HGD59" s="159"/>
      <c r="HGE59" s="160"/>
      <c r="HGF59" s="157"/>
      <c r="HGG59" s="158"/>
      <c r="HGH59" s="159"/>
      <c r="HGI59" s="159"/>
      <c r="HGJ59" s="160"/>
      <c r="HGK59" s="157"/>
      <c r="HGL59" s="158"/>
      <c r="HGM59" s="159"/>
      <c r="HGN59" s="159"/>
      <c r="HGO59" s="160"/>
      <c r="HGP59" s="157"/>
      <c r="HGQ59" s="158"/>
      <c r="HGR59" s="159"/>
      <c r="HGS59" s="159"/>
      <c r="HGT59" s="160"/>
      <c r="HGU59" s="157"/>
      <c r="HGV59" s="158"/>
      <c r="HGW59" s="159"/>
      <c r="HGX59" s="159"/>
      <c r="HGY59" s="160"/>
      <c r="HGZ59" s="157"/>
      <c r="HHA59" s="158"/>
      <c r="HHB59" s="159"/>
      <c r="HHC59" s="159"/>
      <c r="HHD59" s="160"/>
      <c r="HHE59" s="157"/>
      <c r="HHF59" s="158"/>
      <c r="HHG59" s="159"/>
      <c r="HHH59" s="159"/>
      <c r="HHI59" s="160"/>
      <c r="HHJ59" s="157"/>
      <c r="HHK59" s="158"/>
      <c r="HHL59" s="159"/>
      <c r="HHM59" s="159"/>
      <c r="HHN59" s="160"/>
      <c r="HHO59" s="157"/>
      <c r="HHP59" s="158"/>
      <c r="HHQ59" s="159"/>
      <c r="HHR59" s="159"/>
      <c r="HHS59" s="160"/>
      <c r="HHT59" s="157"/>
      <c r="HHU59" s="158"/>
      <c r="HHV59" s="159"/>
      <c r="HHW59" s="159"/>
      <c r="HHX59" s="160"/>
      <c r="HHY59" s="157"/>
      <c r="HHZ59" s="158"/>
      <c r="HIA59" s="159"/>
      <c r="HIB59" s="159"/>
      <c r="HIC59" s="160"/>
      <c r="HID59" s="157"/>
      <c r="HIE59" s="158"/>
      <c r="HIF59" s="159"/>
      <c r="HIG59" s="159"/>
      <c r="HIH59" s="160"/>
      <c r="HII59" s="157"/>
      <c r="HIJ59" s="158"/>
      <c r="HIK59" s="159"/>
      <c r="HIL59" s="159"/>
      <c r="HIM59" s="160"/>
      <c r="HIN59" s="157"/>
      <c r="HIO59" s="158"/>
      <c r="HIP59" s="159"/>
      <c r="HIQ59" s="159"/>
      <c r="HIR59" s="160"/>
      <c r="HIS59" s="157"/>
      <c r="HIT59" s="158"/>
      <c r="HIU59" s="159"/>
      <c r="HIV59" s="159"/>
      <c r="HIW59" s="160"/>
      <c r="HIX59" s="157"/>
      <c r="HIY59" s="158"/>
      <c r="HIZ59" s="159"/>
      <c r="HJA59" s="159"/>
      <c r="HJB59" s="160"/>
      <c r="HJC59" s="157"/>
      <c r="HJD59" s="158"/>
      <c r="HJE59" s="159"/>
      <c r="HJF59" s="159"/>
      <c r="HJG59" s="160"/>
      <c r="HJH59" s="157"/>
      <c r="HJI59" s="158"/>
      <c r="HJJ59" s="159"/>
      <c r="HJK59" s="159"/>
      <c r="HJL59" s="160"/>
      <c r="HJM59" s="157"/>
      <c r="HJN59" s="158"/>
      <c r="HJO59" s="159"/>
      <c r="HJP59" s="159"/>
      <c r="HJQ59" s="160"/>
      <c r="HJR59" s="157"/>
      <c r="HJS59" s="158"/>
      <c r="HJT59" s="159"/>
      <c r="HJU59" s="159"/>
      <c r="HJV59" s="160"/>
      <c r="HJW59" s="157"/>
      <c r="HJX59" s="158"/>
      <c r="HJY59" s="159"/>
      <c r="HJZ59" s="159"/>
      <c r="HKA59" s="160"/>
      <c r="HKB59" s="157"/>
      <c r="HKC59" s="158"/>
      <c r="HKD59" s="159"/>
      <c r="HKE59" s="159"/>
      <c r="HKF59" s="160"/>
      <c r="HKG59" s="157"/>
      <c r="HKH59" s="158"/>
      <c r="HKI59" s="159"/>
      <c r="HKJ59" s="159"/>
      <c r="HKK59" s="160"/>
      <c r="HKL59" s="157"/>
      <c r="HKM59" s="158"/>
      <c r="HKN59" s="159"/>
      <c r="HKO59" s="159"/>
      <c r="HKP59" s="160"/>
      <c r="HKQ59" s="157"/>
      <c r="HKR59" s="158"/>
      <c r="HKS59" s="159"/>
      <c r="HKT59" s="159"/>
      <c r="HKU59" s="160"/>
      <c r="HKV59" s="157"/>
      <c r="HKW59" s="158"/>
      <c r="HKX59" s="159"/>
      <c r="HKY59" s="159"/>
      <c r="HKZ59" s="160"/>
      <c r="HLA59" s="157"/>
      <c r="HLB59" s="158"/>
      <c r="HLC59" s="159"/>
      <c r="HLD59" s="159"/>
      <c r="HLE59" s="160"/>
      <c r="HLF59" s="157"/>
      <c r="HLG59" s="158"/>
      <c r="HLH59" s="159"/>
      <c r="HLI59" s="159"/>
      <c r="HLJ59" s="160"/>
      <c r="HLK59" s="157"/>
      <c r="HLL59" s="158"/>
      <c r="HLM59" s="159"/>
      <c r="HLN59" s="159"/>
      <c r="HLO59" s="160"/>
      <c r="HLP59" s="157"/>
      <c r="HLQ59" s="158"/>
      <c r="HLR59" s="159"/>
      <c r="HLS59" s="159"/>
      <c r="HLT59" s="160"/>
      <c r="HLU59" s="157"/>
      <c r="HLV59" s="158"/>
      <c r="HLW59" s="159"/>
      <c r="HLX59" s="159"/>
      <c r="HLY59" s="160"/>
      <c r="HLZ59" s="157"/>
      <c r="HMA59" s="158"/>
      <c r="HMB59" s="159"/>
      <c r="HMC59" s="159"/>
      <c r="HMD59" s="160"/>
      <c r="HME59" s="157"/>
      <c r="HMF59" s="158"/>
      <c r="HMG59" s="159"/>
      <c r="HMH59" s="159"/>
      <c r="HMI59" s="160"/>
      <c r="HMJ59" s="157"/>
      <c r="HMK59" s="158"/>
      <c r="HML59" s="159"/>
      <c r="HMM59" s="159"/>
      <c r="HMN59" s="160"/>
      <c r="HMO59" s="157"/>
      <c r="HMP59" s="158"/>
      <c r="HMQ59" s="159"/>
      <c r="HMR59" s="159"/>
      <c r="HMS59" s="160"/>
      <c r="HMT59" s="157"/>
      <c r="HMU59" s="158"/>
      <c r="HMV59" s="159"/>
      <c r="HMW59" s="159"/>
      <c r="HMX59" s="160"/>
      <c r="HMY59" s="157"/>
      <c r="HMZ59" s="158"/>
      <c r="HNA59" s="159"/>
      <c r="HNB59" s="159"/>
      <c r="HNC59" s="160"/>
      <c r="HND59" s="157"/>
      <c r="HNE59" s="158"/>
      <c r="HNF59" s="159"/>
      <c r="HNG59" s="159"/>
      <c r="HNH59" s="160"/>
      <c r="HNI59" s="157"/>
      <c r="HNJ59" s="158"/>
      <c r="HNK59" s="159"/>
      <c r="HNL59" s="159"/>
      <c r="HNM59" s="160"/>
      <c r="HNN59" s="157"/>
      <c r="HNO59" s="158"/>
      <c r="HNP59" s="159"/>
      <c r="HNQ59" s="159"/>
      <c r="HNR59" s="160"/>
      <c r="HNS59" s="157"/>
      <c r="HNT59" s="158"/>
      <c r="HNU59" s="159"/>
      <c r="HNV59" s="159"/>
      <c r="HNW59" s="160"/>
      <c r="HNX59" s="157"/>
      <c r="HNY59" s="158"/>
      <c r="HNZ59" s="159"/>
      <c r="HOA59" s="159"/>
      <c r="HOB59" s="160"/>
      <c r="HOC59" s="157"/>
      <c r="HOD59" s="158"/>
      <c r="HOE59" s="159"/>
      <c r="HOF59" s="159"/>
      <c r="HOG59" s="160"/>
      <c r="HOH59" s="157"/>
      <c r="HOI59" s="158"/>
      <c r="HOJ59" s="159"/>
      <c r="HOK59" s="159"/>
      <c r="HOL59" s="160"/>
      <c r="HOM59" s="157"/>
      <c r="HON59" s="158"/>
      <c r="HOO59" s="159"/>
      <c r="HOP59" s="159"/>
      <c r="HOQ59" s="160"/>
      <c r="HOR59" s="157"/>
      <c r="HOS59" s="158"/>
      <c r="HOT59" s="159"/>
      <c r="HOU59" s="159"/>
      <c r="HOV59" s="160"/>
      <c r="HOW59" s="157"/>
      <c r="HOX59" s="158"/>
      <c r="HOY59" s="159"/>
      <c r="HOZ59" s="159"/>
      <c r="HPA59" s="160"/>
      <c r="HPB59" s="157"/>
      <c r="HPC59" s="158"/>
      <c r="HPD59" s="159"/>
      <c r="HPE59" s="159"/>
      <c r="HPF59" s="160"/>
      <c r="HPG59" s="157"/>
      <c r="HPH59" s="158"/>
      <c r="HPI59" s="159"/>
      <c r="HPJ59" s="159"/>
      <c r="HPK59" s="160"/>
      <c r="HPL59" s="157"/>
      <c r="HPM59" s="158"/>
      <c r="HPN59" s="159"/>
      <c r="HPO59" s="159"/>
      <c r="HPP59" s="160"/>
      <c r="HPQ59" s="157"/>
      <c r="HPR59" s="158"/>
      <c r="HPS59" s="159"/>
      <c r="HPT59" s="159"/>
      <c r="HPU59" s="160"/>
      <c r="HPV59" s="157"/>
      <c r="HPW59" s="158"/>
      <c r="HPX59" s="159"/>
      <c r="HPY59" s="159"/>
      <c r="HPZ59" s="160"/>
      <c r="HQA59" s="157"/>
      <c r="HQB59" s="158"/>
      <c r="HQC59" s="159"/>
      <c r="HQD59" s="159"/>
      <c r="HQE59" s="160"/>
      <c r="HQF59" s="157"/>
      <c r="HQG59" s="158"/>
      <c r="HQH59" s="159"/>
      <c r="HQI59" s="159"/>
      <c r="HQJ59" s="160"/>
      <c r="HQK59" s="157"/>
      <c r="HQL59" s="158"/>
      <c r="HQM59" s="159"/>
      <c r="HQN59" s="159"/>
      <c r="HQO59" s="160"/>
      <c r="HQP59" s="157"/>
      <c r="HQQ59" s="158"/>
      <c r="HQR59" s="159"/>
      <c r="HQS59" s="159"/>
      <c r="HQT59" s="160"/>
      <c r="HQU59" s="157"/>
      <c r="HQV59" s="158"/>
      <c r="HQW59" s="159"/>
      <c r="HQX59" s="159"/>
      <c r="HQY59" s="160"/>
      <c r="HQZ59" s="157"/>
      <c r="HRA59" s="158"/>
      <c r="HRB59" s="159"/>
      <c r="HRC59" s="159"/>
      <c r="HRD59" s="160"/>
      <c r="HRE59" s="157"/>
      <c r="HRF59" s="158"/>
      <c r="HRG59" s="159"/>
      <c r="HRH59" s="159"/>
      <c r="HRI59" s="160"/>
      <c r="HRJ59" s="157"/>
      <c r="HRK59" s="158"/>
      <c r="HRL59" s="159"/>
      <c r="HRM59" s="159"/>
      <c r="HRN59" s="160"/>
      <c r="HRO59" s="157"/>
      <c r="HRP59" s="158"/>
      <c r="HRQ59" s="159"/>
      <c r="HRR59" s="159"/>
      <c r="HRS59" s="160"/>
      <c r="HRT59" s="157"/>
      <c r="HRU59" s="158"/>
      <c r="HRV59" s="159"/>
      <c r="HRW59" s="159"/>
      <c r="HRX59" s="160"/>
      <c r="HRY59" s="157"/>
      <c r="HRZ59" s="158"/>
      <c r="HSA59" s="159"/>
      <c r="HSB59" s="159"/>
      <c r="HSC59" s="160"/>
      <c r="HSD59" s="157"/>
      <c r="HSE59" s="158"/>
      <c r="HSF59" s="159"/>
      <c r="HSG59" s="159"/>
      <c r="HSH59" s="160"/>
      <c r="HSI59" s="157"/>
      <c r="HSJ59" s="158"/>
      <c r="HSK59" s="159"/>
      <c r="HSL59" s="159"/>
      <c r="HSM59" s="160"/>
      <c r="HSN59" s="157"/>
      <c r="HSO59" s="158"/>
      <c r="HSP59" s="159"/>
      <c r="HSQ59" s="159"/>
      <c r="HSR59" s="160"/>
      <c r="HSS59" s="157"/>
      <c r="HST59" s="158"/>
      <c r="HSU59" s="159"/>
      <c r="HSV59" s="159"/>
      <c r="HSW59" s="160"/>
      <c r="HSX59" s="157"/>
      <c r="HSY59" s="158"/>
      <c r="HSZ59" s="159"/>
      <c r="HTA59" s="159"/>
      <c r="HTB59" s="160"/>
      <c r="HTC59" s="157"/>
      <c r="HTD59" s="158"/>
      <c r="HTE59" s="159"/>
      <c r="HTF59" s="159"/>
      <c r="HTG59" s="160"/>
      <c r="HTH59" s="157"/>
      <c r="HTI59" s="158"/>
      <c r="HTJ59" s="159"/>
      <c r="HTK59" s="159"/>
      <c r="HTL59" s="160"/>
      <c r="HTM59" s="157"/>
      <c r="HTN59" s="158"/>
      <c r="HTO59" s="159"/>
      <c r="HTP59" s="159"/>
      <c r="HTQ59" s="160"/>
      <c r="HTR59" s="157"/>
      <c r="HTS59" s="158"/>
      <c r="HTT59" s="159"/>
      <c r="HTU59" s="159"/>
      <c r="HTV59" s="160"/>
      <c r="HTW59" s="157"/>
      <c r="HTX59" s="158"/>
      <c r="HTY59" s="159"/>
      <c r="HTZ59" s="159"/>
      <c r="HUA59" s="160"/>
      <c r="HUB59" s="157"/>
      <c r="HUC59" s="158"/>
      <c r="HUD59" s="159"/>
      <c r="HUE59" s="159"/>
      <c r="HUF59" s="160"/>
      <c r="HUG59" s="157"/>
      <c r="HUH59" s="158"/>
      <c r="HUI59" s="159"/>
      <c r="HUJ59" s="159"/>
      <c r="HUK59" s="160"/>
      <c r="HUL59" s="157"/>
      <c r="HUM59" s="158"/>
      <c r="HUN59" s="159"/>
      <c r="HUO59" s="159"/>
      <c r="HUP59" s="160"/>
      <c r="HUQ59" s="157"/>
      <c r="HUR59" s="158"/>
      <c r="HUS59" s="159"/>
      <c r="HUT59" s="159"/>
      <c r="HUU59" s="160"/>
      <c r="HUV59" s="157"/>
      <c r="HUW59" s="158"/>
      <c r="HUX59" s="159"/>
      <c r="HUY59" s="159"/>
      <c r="HUZ59" s="160"/>
      <c r="HVA59" s="157"/>
      <c r="HVB59" s="158"/>
      <c r="HVC59" s="159"/>
      <c r="HVD59" s="159"/>
      <c r="HVE59" s="160"/>
      <c r="HVF59" s="157"/>
      <c r="HVG59" s="158"/>
      <c r="HVH59" s="159"/>
      <c r="HVI59" s="159"/>
      <c r="HVJ59" s="160"/>
      <c r="HVK59" s="157"/>
      <c r="HVL59" s="158"/>
      <c r="HVM59" s="159"/>
      <c r="HVN59" s="159"/>
      <c r="HVO59" s="160"/>
      <c r="HVP59" s="157"/>
      <c r="HVQ59" s="158"/>
      <c r="HVR59" s="159"/>
      <c r="HVS59" s="159"/>
      <c r="HVT59" s="160"/>
      <c r="HVU59" s="157"/>
      <c r="HVV59" s="158"/>
      <c r="HVW59" s="159"/>
      <c r="HVX59" s="159"/>
      <c r="HVY59" s="160"/>
      <c r="HVZ59" s="157"/>
      <c r="HWA59" s="158"/>
      <c r="HWB59" s="159"/>
      <c r="HWC59" s="159"/>
      <c r="HWD59" s="160"/>
      <c r="HWE59" s="157"/>
      <c r="HWF59" s="158"/>
      <c r="HWG59" s="159"/>
      <c r="HWH59" s="159"/>
      <c r="HWI59" s="160"/>
      <c r="HWJ59" s="157"/>
      <c r="HWK59" s="158"/>
      <c r="HWL59" s="159"/>
      <c r="HWM59" s="159"/>
      <c r="HWN59" s="160"/>
      <c r="HWO59" s="157"/>
      <c r="HWP59" s="158"/>
      <c r="HWQ59" s="159"/>
      <c r="HWR59" s="159"/>
      <c r="HWS59" s="160"/>
      <c r="HWT59" s="157"/>
      <c r="HWU59" s="158"/>
      <c r="HWV59" s="159"/>
      <c r="HWW59" s="159"/>
      <c r="HWX59" s="160"/>
      <c r="HWY59" s="157"/>
      <c r="HWZ59" s="158"/>
      <c r="HXA59" s="159"/>
      <c r="HXB59" s="159"/>
      <c r="HXC59" s="160"/>
      <c r="HXD59" s="157"/>
      <c r="HXE59" s="158"/>
      <c r="HXF59" s="159"/>
      <c r="HXG59" s="159"/>
      <c r="HXH59" s="160"/>
      <c r="HXI59" s="157"/>
      <c r="HXJ59" s="158"/>
      <c r="HXK59" s="159"/>
      <c r="HXL59" s="159"/>
      <c r="HXM59" s="160"/>
      <c r="HXN59" s="157"/>
      <c r="HXO59" s="158"/>
      <c r="HXP59" s="159"/>
      <c r="HXQ59" s="159"/>
      <c r="HXR59" s="160"/>
      <c r="HXS59" s="157"/>
      <c r="HXT59" s="158"/>
      <c r="HXU59" s="159"/>
      <c r="HXV59" s="159"/>
      <c r="HXW59" s="160"/>
      <c r="HXX59" s="157"/>
      <c r="HXY59" s="158"/>
      <c r="HXZ59" s="159"/>
      <c r="HYA59" s="159"/>
      <c r="HYB59" s="160"/>
      <c r="HYC59" s="157"/>
      <c r="HYD59" s="158"/>
      <c r="HYE59" s="159"/>
      <c r="HYF59" s="159"/>
      <c r="HYG59" s="160"/>
      <c r="HYH59" s="157"/>
      <c r="HYI59" s="158"/>
      <c r="HYJ59" s="159"/>
      <c r="HYK59" s="159"/>
      <c r="HYL59" s="160"/>
      <c r="HYM59" s="157"/>
      <c r="HYN59" s="158"/>
      <c r="HYO59" s="159"/>
      <c r="HYP59" s="159"/>
      <c r="HYQ59" s="160"/>
      <c r="HYR59" s="157"/>
      <c r="HYS59" s="158"/>
      <c r="HYT59" s="159"/>
      <c r="HYU59" s="159"/>
      <c r="HYV59" s="160"/>
      <c r="HYW59" s="157"/>
      <c r="HYX59" s="158"/>
      <c r="HYY59" s="159"/>
      <c r="HYZ59" s="159"/>
      <c r="HZA59" s="160"/>
      <c r="HZB59" s="157"/>
      <c r="HZC59" s="158"/>
      <c r="HZD59" s="159"/>
      <c r="HZE59" s="159"/>
      <c r="HZF59" s="160"/>
      <c r="HZG59" s="157"/>
      <c r="HZH59" s="158"/>
      <c r="HZI59" s="159"/>
      <c r="HZJ59" s="159"/>
      <c r="HZK59" s="160"/>
      <c r="HZL59" s="157"/>
      <c r="HZM59" s="158"/>
      <c r="HZN59" s="159"/>
      <c r="HZO59" s="159"/>
      <c r="HZP59" s="160"/>
      <c r="HZQ59" s="157"/>
      <c r="HZR59" s="158"/>
      <c r="HZS59" s="159"/>
      <c r="HZT59" s="159"/>
      <c r="HZU59" s="160"/>
      <c r="HZV59" s="157"/>
      <c r="HZW59" s="158"/>
      <c r="HZX59" s="159"/>
      <c r="HZY59" s="159"/>
      <c r="HZZ59" s="160"/>
      <c r="IAA59" s="157"/>
      <c r="IAB59" s="158"/>
      <c r="IAC59" s="159"/>
      <c r="IAD59" s="159"/>
      <c r="IAE59" s="160"/>
      <c r="IAF59" s="157"/>
      <c r="IAG59" s="158"/>
      <c r="IAH59" s="159"/>
      <c r="IAI59" s="159"/>
      <c r="IAJ59" s="160"/>
      <c r="IAK59" s="157"/>
      <c r="IAL59" s="158"/>
      <c r="IAM59" s="159"/>
      <c r="IAN59" s="159"/>
      <c r="IAO59" s="160"/>
      <c r="IAP59" s="157"/>
      <c r="IAQ59" s="158"/>
      <c r="IAR59" s="159"/>
      <c r="IAS59" s="159"/>
      <c r="IAT59" s="160"/>
      <c r="IAU59" s="157"/>
      <c r="IAV59" s="158"/>
      <c r="IAW59" s="159"/>
      <c r="IAX59" s="159"/>
      <c r="IAY59" s="160"/>
      <c r="IAZ59" s="157"/>
      <c r="IBA59" s="158"/>
      <c r="IBB59" s="159"/>
      <c r="IBC59" s="159"/>
      <c r="IBD59" s="160"/>
      <c r="IBE59" s="157"/>
      <c r="IBF59" s="158"/>
      <c r="IBG59" s="159"/>
      <c r="IBH59" s="159"/>
      <c r="IBI59" s="160"/>
      <c r="IBJ59" s="157"/>
      <c r="IBK59" s="158"/>
      <c r="IBL59" s="159"/>
      <c r="IBM59" s="159"/>
      <c r="IBN59" s="160"/>
      <c r="IBO59" s="157"/>
      <c r="IBP59" s="158"/>
      <c r="IBQ59" s="159"/>
      <c r="IBR59" s="159"/>
      <c r="IBS59" s="160"/>
      <c r="IBT59" s="157"/>
      <c r="IBU59" s="158"/>
      <c r="IBV59" s="159"/>
      <c r="IBW59" s="159"/>
      <c r="IBX59" s="160"/>
      <c r="IBY59" s="157"/>
      <c r="IBZ59" s="158"/>
      <c r="ICA59" s="159"/>
      <c r="ICB59" s="159"/>
      <c r="ICC59" s="160"/>
      <c r="ICD59" s="157"/>
      <c r="ICE59" s="158"/>
      <c r="ICF59" s="159"/>
      <c r="ICG59" s="159"/>
      <c r="ICH59" s="160"/>
      <c r="ICI59" s="157"/>
      <c r="ICJ59" s="158"/>
      <c r="ICK59" s="159"/>
      <c r="ICL59" s="159"/>
      <c r="ICM59" s="160"/>
      <c r="ICN59" s="157"/>
      <c r="ICO59" s="158"/>
      <c r="ICP59" s="159"/>
      <c r="ICQ59" s="159"/>
      <c r="ICR59" s="160"/>
      <c r="ICS59" s="157"/>
      <c r="ICT59" s="158"/>
      <c r="ICU59" s="159"/>
      <c r="ICV59" s="159"/>
      <c r="ICW59" s="160"/>
      <c r="ICX59" s="157"/>
      <c r="ICY59" s="158"/>
      <c r="ICZ59" s="159"/>
      <c r="IDA59" s="159"/>
      <c r="IDB59" s="160"/>
      <c r="IDC59" s="157"/>
      <c r="IDD59" s="158"/>
      <c r="IDE59" s="159"/>
      <c r="IDF59" s="159"/>
      <c r="IDG59" s="160"/>
      <c r="IDH59" s="157"/>
      <c r="IDI59" s="158"/>
      <c r="IDJ59" s="159"/>
      <c r="IDK59" s="159"/>
      <c r="IDL59" s="160"/>
      <c r="IDM59" s="157"/>
      <c r="IDN59" s="158"/>
      <c r="IDO59" s="159"/>
      <c r="IDP59" s="159"/>
      <c r="IDQ59" s="160"/>
      <c r="IDR59" s="157"/>
      <c r="IDS59" s="158"/>
      <c r="IDT59" s="159"/>
      <c r="IDU59" s="159"/>
      <c r="IDV59" s="160"/>
      <c r="IDW59" s="157"/>
      <c r="IDX59" s="158"/>
      <c r="IDY59" s="159"/>
      <c r="IDZ59" s="159"/>
      <c r="IEA59" s="160"/>
      <c r="IEB59" s="157"/>
      <c r="IEC59" s="158"/>
      <c r="IED59" s="159"/>
      <c r="IEE59" s="159"/>
      <c r="IEF59" s="160"/>
      <c r="IEG59" s="157"/>
      <c r="IEH59" s="158"/>
      <c r="IEI59" s="159"/>
      <c r="IEJ59" s="159"/>
      <c r="IEK59" s="160"/>
      <c r="IEL59" s="157"/>
      <c r="IEM59" s="158"/>
      <c r="IEN59" s="159"/>
      <c r="IEO59" s="159"/>
      <c r="IEP59" s="160"/>
      <c r="IEQ59" s="157"/>
      <c r="IER59" s="158"/>
      <c r="IES59" s="159"/>
      <c r="IET59" s="159"/>
      <c r="IEU59" s="160"/>
      <c r="IEV59" s="157"/>
      <c r="IEW59" s="158"/>
      <c r="IEX59" s="159"/>
      <c r="IEY59" s="159"/>
      <c r="IEZ59" s="160"/>
      <c r="IFA59" s="157"/>
      <c r="IFB59" s="158"/>
      <c r="IFC59" s="159"/>
      <c r="IFD59" s="159"/>
      <c r="IFE59" s="160"/>
      <c r="IFF59" s="157"/>
      <c r="IFG59" s="158"/>
      <c r="IFH59" s="159"/>
      <c r="IFI59" s="159"/>
      <c r="IFJ59" s="160"/>
      <c r="IFK59" s="157"/>
      <c r="IFL59" s="158"/>
      <c r="IFM59" s="159"/>
      <c r="IFN59" s="159"/>
      <c r="IFO59" s="160"/>
      <c r="IFP59" s="157"/>
      <c r="IFQ59" s="158"/>
      <c r="IFR59" s="159"/>
      <c r="IFS59" s="159"/>
      <c r="IFT59" s="160"/>
      <c r="IFU59" s="157"/>
      <c r="IFV59" s="158"/>
      <c r="IFW59" s="159"/>
      <c r="IFX59" s="159"/>
      <c r="IFY59" s="160"/>
      <c r="IFZ59" s="157"/>
      <c r="IGA59" s="158"/>
      <c r="IGB59" s="159"/>
      <c r="IGC59" s="159"/>
      <c r="IGD59" s="160"/>
      <c r="IGE59" s="157"/>
      <c r="IGF59" s="158"/>
      <c r="IGG59" s="159"/>
      <c r="IGH59" s="159"/>
      <c r="IGI59" s="160"/>
      <c r="IGJ59" s="157"/>
      <c r="IGK59" s="158"/>
      <c r="IGL59" s="159"/>
      <c r="IGM59" s="159"/>
      <c r="IGN59" s="160"/>
      <c r="IGO59" s="157"/>
      <c r="IGP59" s="158"/>
      <c r="IGQ59" s="159"/>
      <c r="IGR59" s="159"/>
      <c r="IGS59" s="160"/>
      <c r="IGT59" s="157"/>
      <c r="IGU59" s="158"/>
      <c r="IGV59" s="159"/>
      <c r="IGW59" s="159"/>
      <c r="IGX59" s="160"/>
      <c r="IGY59" s="157"/>
      <c r="IGZ59" s="158"/>
      <c r="IHA59" s="159"/>
      <c r="IHB59" s="159"/>
      <c r="IHC59" s="160"/>
      <c r="IHD59" s="157"/>
      <c r="IHE59" s="158"/>
      <c r="IHF59" s="159"/>
      <c r="IHG59" s="159"/>
      <c r="IHH59" s="160"/>
      <c r="IHI59" s="157"/>
      <c r="IHJ59" s="158"/>
      <c r="IHK59" s="159"/>
      <c r="IHL59" s="159"/>
      <c r="IHM59" s="160"/>
      <c r="IHN59" s="157"/>
      <c r="IHO59" s="158"/>
      <c r="IHP59" s="159"/>
      <c r="IHQ59" s="159"/>
      <c r="IHR59" s="160"/>
      <c r="IHS59" s="157"/>
      <c r="IHT59" s="158"/>
      <c r="IHU59" s="159"/>
      <c r="IHV59" s="159"/>
      <c r="IHW59" s="160"/>
      <c r="IHX59" s="157"/>
      <c r="IHY59" s="158"/>
      <c r="IHZ59" s="159"/>
      <c r="IIA59" s="159"/>
      <c r="IIB59" s="160"/>
      <c r="IIC59" s="157"/>
      <c r="IID59" s="158"/>
      <c r="IIE59" s="159"/>
      <c r="IIF59" s="159"/>
      <c r="IIG59" s="160"/>
      <c r="IIH59" s="157"/>
      <c r="III59" s="158"/>
      <c r="IIJ59" s="159"/>
      <c r="IIK59" s="159"/>
      <c r="IIL59" s="160"/>
      <c r="IIM59" s="157"/>
      <c r="IIN59" s="158"/>
      <c r="IIO59" s="159"/>
      <c r="IIP59" s="159"/>
      <c r="IIQ59" s="160"/>
      <c r="IIR59" s="157"/>
      <c r="IIS59" s="158"/>
      <c r="IIT59" s="159"/>
      <c r="IIU59" s="159"/>
      <c r="IIV59" s="160"/>
      <c r="IIW59" s="157"/>
      <c r="IIX59" s="158"/>
      <c r="IIY59" s="159"/>
      <c r="IIZ59" s="159"/>
      <c r="IJA59" s="160"/>
      <c r="IJB59" s="157"/>
      <c r="IJC59" s="158"/>
      <c r="IJD59" s="159"/>
      <c r="IJE59" s="159"/>
      <c r="IJF59" s="160"/>
      <c r="IJG59" s="157"/>
      <c r="IJH59" s="158"/>
      <c r="IJI59" s="159"/>
      <c r="IJJ59" s="159"/>
      <c r="IJK59" s="160"/>
      <c r="IJL59" s="157"/>
      <c r="IJM59" s="158"/>
      <c r="IJN59" s="159"/>
      <c r="IJO59" s="159"/>
      <c r="IJP59" s="160"/>
      <c r="IJQ59" s="157"/>
      <c r="IJR59" s="158"/>
      <c r="IJS59" s="159"/>
      <c r="IJT59" s="159"/>
      <c r="IJU59" s="160"/>
      <c r="IJV59" s="157"/>
      <c r="IJW59" s="158"/>
      <c r="IJX59" s="159"/>
      <c r="IJY59" s="159"/>
      <c r="IJZ59" s="160"/>
      <c r="IKA59" s="157"/>
      <c r="IKB59" s="158"/>
      <c r="IKC59" s="159"/>
      <c r="IKD59" s="159"/>
      <c r="IKE59" s="160"/>
      <c r="IKF59" s="157"/>
      <c r="IKG59" s="158"/>
      <c r="IKH59" s="159"/>
      <c r="IKI59" s="159"/>
      <c r="IKJ59" s="160"/>
      <c r="IKK59" s="157"/>
      <c r="IKL59" s="158"/>
      <c r="IKM59" s="159"/>
      <c r="IKN59" s="159"/>
      <c r="IKO59" s="160"/>
      <c r="IKP59" s="157"/>
      <c r="IKQ59" s="158"/>
      <c r="IKR59" s="159"/>
      <c r="IKS59" s="159"/>
      <c r="IKT59" s="160"/>
      <c r="IKU59" s="157"/>
      <c r="IKV59" s="158"/>
      <c r="IKW59" s="159"/>
      <c r="IKX59" s="159"/>
      <c r="IKY59" s="160"/>
      <c r="IKZ59" s="157"/>
      <c r="ILA59" s="158"/>
      <c r="ILB59" s="159"/>
      <c r="ILC59" s="159"/>
      <c r="ILD59" s="160"/>
      <c r="ILE59" s="157"/>
      <c r="ILF59" s="158"/>
      <c r="ILG59" s="159"/>
      <c r="ILH59" s="159"/>
      <c r="ILI59" s="160"/>
      <c r="ILJ59" s="157"/>
      <c r="ILK59" s="158"/>
      <c r="ILL59" s="159"/>
      <c r="ILM59" s="159"/>
      <c r="ILN59" s="160"/>
      <c r="ILO59" s="157"/>
      <c r="ILP59" s="158"/>
      <c r="ILQ59" s="159"/>
      <c r="ILR59" s="159"/>
      <c r="ILS59" s="160"/>
      <c r="ILT59" s="157"/>
      <c r="ILU59" s="158"/>
      <c r="ILV59" s="159"/>
      <c r="ILW59" s="159"/>
      <c r="ILX59" s="160"/>
      <c r="ILY59" s="157"/>
      <c r="ILZ59" s="158"/>
      <c r="IMA59" s="159"/>
      <c r="IMB59" s="159"/>
      <c r="IMC59" s="160"/>
      <c r="IMD59" s="157"/>
      <c r="IME59" s="158"/>
      <c r="IMF59" s="159"/>
      <c r="IMG59" s="159"/>
      <c r="IMH59" s="160"/>
      <c r="IMI59" s="157"/>
      <c r="IMJ59" s="158"/>
      <c r="IMK59" s="159"/>
      <c r="IML59" s="159"/>
      <c r="IMM59" s="160"/>
      <c r="IMN59" s="157"/>
      <c r="IMO59" s="158"/>
      <c r="IMP59" s="159"/>
      <c r="IMQ59" s="159"/>
      <c r="IMR59" s="160"/>
      <c r="IMS59" s="157"/>
      <c r="IMT59" s="158"/>
      <c r="IMU59" s="159"/>
      <c r="IMV59" s="159"/>
      <c r="IMW59" s="160"/>
      <c r="IMX59" s="157"/>
      <c r="IMY59" s="158"/>
      <c r="IMZ59" s="159"/>
      <c r="INA59" s="159"/>
      <c r="INB59" s="160"/>
      <c r="INC59" s="157"/>
      <c r="IND59" s="158"/>
      <c r="INE59" s="159"/>
      <c r="INF59" s="159"/>
      <c r="ING59" s="160"/>
      <c r="INH59" s="157"/>
      <c r="INI59" s="158"/>
      <c r="INJ59" s="159"/>
      <c r="INK59" s="159"/>
      <c r="INL59" s="160"/>
      <c r="INM59" s="157"/>
      <c r="INN59" s="158"/>
      <c r="INO59" s="159"/>
      <c r="INP59" s="159"/>
      <c r="INQ59" s="160"/>
      <c r="INR59" s="157"/>
      <c r="INS59" s="158"/>
      <c r="INT59" s="159"/>
      <c r="INU59" s="159"/>
      <c r="INV59" s="160"/>
      <c r="INW59" s="157"/>
      <c r="INX59" s="158"/>
      <c r="INY59" s="159"/>
      <c r="INZ59" s="159"/>
      <c r="IOA59" s="160"/>
      <c r="IOB59" s="157"/>
      <c r="IOC59" s="158"/>
      <c r="IOD59" s="159"/>
      <c r="IOE59" s="159"/>
      <c r="IOF59" s="160"/>
      <c r="IOG59" s="157"/>
      <c r="IOH59" s="158"/>
      <c r="IOI59" s="159"/>
      <c r="IOJ59" s="159"/>
      <c r="IOK59" s="160"/>
      <c r="IOL59" s="157"/>
      <c r="IOM59" s="158"/>
      <c r="ION59" s="159"/>
      <c r="IOO59" s="159"/>
      <c r="IOP59" s="160"/>
      <c r="IOQ59" s="157"/>
      <c r="IOR59" s="158"/>
      <c r="IOS59" s="159"/>
      <c r="IOT59" s="159"/>
      <c r="IOU59" s="160"/>
      <c r="IOV59" s="157"/>
      <c r="IOW59" s="158"/>
      <c r="IOX59" s="159"/>
      <c r="IOY59" s="159"/>
      <c r="IOZ59" s="160"/>
      <c r="IPA59" s="157"/>
      <c r="IPB59" s="158"/>
      <c r="IPC59" s="159"/>
      <c r="IPD59" s="159"/>
      <c r="IPE59" s="160"/>
      <c r="IPF59" s="157"/>
      <c r="IPG59" s="158"/>
      <c r="IPH59" s="159"/>
      <c r="IPI59" s="159"/>
      <c r="IPJ59" s="160"/>
      <c r="IPK59" s="157"/>
      <c r="IPL59" s="158"/>
      <c r="IPM59" s="159"/>
      <c r="IPN59" s="159"/>
      <c r="IPO59" s="160"/>
      <c r="IPP59" s="157"/>
      <c r="IPQ59" s="158"/>
      <c r="IPR59" s="159"/>
      <c r="IPS59" s="159"/>
      <c r="IPT59" s="160"/>
      <c r="IPU59" s="157"/>
      <c r="IPV59" s="158"/>
      <c r="IPW59" s="159"/>
      <c r="IPX59" s="159"/>
      <c r="IPY59" s="160"/>
      <c r="IPZ59" s="157"/>
      <c r="IQA59" s="158"/>
      <c r="IQB59" s="159"/>
      <c r="IQC59" s="159"/>
      <c r="IQD59" s="160"/>
      <c r="IQE59" s="157"/>
      <c r="IQF59" s="158"/>
      <c r="IQG59" s="159"/>
      <c r="IQH59" s="159"/>
      <c r="IQI59" s="160"/>
      <c r="IQJ59" s="157"/>
      <c r="IQK59" s="158"/>
      <c r="IQL59" s="159"/>
      <c r="IQM59" s="159"/>
      <c r="IQN59" s="160"/>
      <c r="IQO59" s="157"/>
      <c r="IQP59" s="158"/>
      <c r="IQQ59" s="159"/>
      <c r="IQR59" s="159"/>
      <c r="IQS59" s="160"/>
      <c r="IQT59" s="157"/>
      <c r="IQU59" s="158"/>
      <c r="IQV59" s="159"/>
      <c r="IQW59" s="159"/>
      <c r="IQX59" s="160"/>
      <c r="IQY59" s="157"/>
      <c r="IQZ59" s="158"/>
      <c r="IRA59" s="159"/>
      <c r="IRB59" s="159"/>
      <c r="IRC59" s="160"/>
      <c r="IRD59" s="157"/>
      <c r="IRE59" s="158"/>
      <c r="IRF59" s="159"/>
      <c r="IRG59" s="159"/>
      <c r="IRH59" s="160"/>
      <c r="IRI59" s="157"/>
      <c r="IRJ59" s="158"/>
      <c r="IRK59" s="159"/>
      <c r="IRL59" s="159"/>
      <c r="IRM59" s="160"/>
      <c r="IRN59" s="157"/>
      <c r="IRO59" s="158"/>
      <c r="IRP59" s="159"/>
      <c r="IRQ59" s="159"/>
      <c r="IRR59" s="160"/>
      <c r="IRS59" s="157"/>
      <c r="IRT59" s="158"/>
      <c r="IRU59" s="159"/>
      <c r="IRV59" s="159"/>
      <c r="IRW59" s="160"/>
      <c r="IRX59" s="157"/>
      <c r="IRY59" s="158"/>
      <c r="IRZ59" s="159"/>
      <c r="ISA59" s="159"/>
      <c r="ISB59" s="160"/>
      <c r="ISC59" s="157"/>
      <c r="ISD59" s="158"/>
      <c r="ISE59" s="159"/>
      <c r="ISF59" s="159"/>
      <c r="ISG59" s="160"/>
      <c r="ISH59" s="157"/>
      <c r="ISI59" s="158"/>
      <c r="ISJ59" s="159"/>
      <c r="ISK59" s="159"/>
      <c r="ISL59" s="160"/>
      <c r="ISM59" s="157"/>
      <c r="ISN59" s="158"/>
      <c r="ISO59" s="159"/>
      <c r="ISP59" s="159"/>
      <c r="ISQ59" s="160"/>
      <c r="ISR59" s="157"/>
      <c r="ISS59" s="158"/>
      <c r="IST59" s="159"/>
      <c r="ISU59" s="159"/>
      <c r="ISV59" s="160"/>
      <c r="ISW59" s="157"/>
      <c r="ISX59" s="158"/>
      <c r="ISY59" s="159"/>
      <c r="ISZ59" s="159"/>
      <c r="ITA59" s="160"/>
      <c r="ITB59" s="157"/>
      <c r="ITC59" s="158"/>
      <c r="ITD59" s="159"/>
      <c r="ITE59" s="159"/>
      <c r="ITF59" s="160"/>
      <c r="ITG59" s="157"/>
      <c r="ITH59" s="158"/>
      <c r="ITI59" s="159"/>
      <c r="ITJ59" s="159"/>
      <c r="ITK59" s="160"/>
      <c r="ITL59" s="157"/>
      <c r="ITM59" s="158"/>
      <c r="ITN59" s="159"/>
      <c r="ITO59" s="159"/>
      <c r="ITP59" s="160"/>
      <c r="ITQ59" s="157"/>
      <c r="ITR59" s="158"/>
      <c r="ITS59" s="159"/>
      <c r="ITT59" s="159"/>
      <c r="ITU59" s="160"/>
      <c r="ITV59" s="157"/>
      <c r="ITW59" s="158"/>
      <c r="ITX59" s="159"/>
      <c r="ITY59" s="159"/>
      <c r="ITZ59" s="160"/>
      <c r="IUA59" s="157"/>
      <c r="IUB59" s="158"/>
      <c r="IUC59" s="159"/>
      <c r="IUD59" s="159"/>
      <c r="IUE59" s="160"/>
      <c r="IUF59" s="157"/>
      <c r="IUG59" s="158"/>
      <c r="IUH59" s="159"/>
      <c r="IUI59" s="159"/>
      <c r="IUJ59" s="160"/>
      <c r="IUK59" s="157"/>
      <c r="IUL59" s="158"/>
      <c r="IUM59" s="159"/>
      <c r="IUN59" s="159"/>
      <c r="IUO59" s="160"/>
      <c r="IUP59" s="157"/>
      <c r="IUQ59" s="158"/>
      <c r="IUR59" s="159"/>
      <c r="IUS59" s="159"/>
      <c r="IUT59" s="160"/>
      <c r="IUU59" s="157"/>
      <c r="IUV59" s="158"/>
      <c r="IUW59" s="159"/>
      <c r="IUX59" s="159"/>
      <c r="IUY59" s="160"/>
      <c r="IUZ59" s="157"/>
      <c r="IVA59" s="158"/>
      <c r="IVB59" s="159"/>
      <c r="IVC59" s="159"/>
      <c r="IVD59" s="160"/>
      <c r="IVE59" s="157"/>
      <c r="IVF59" s="158"/>
      <c r="IVG59" s="159"/>
      <c r="IVH59" s="159"/>
      <c r="IVI59" s="160"/>
      <c r="IVJ59" s="157"/>
      <c r="IVK59" s="158"/>
      <c r="IVL59" s="159"/>
      <c r="IVM59" s="159"/>
      <c r="IVN59" s="160"/>
      <c r="IVO59" s="157"/>
      <c r="IVP59" s="158"/>
      <c r="IVQ59" s="159"/>
      <c r="IVR59" s="159"/>
      <c r="IVS59" s="160"/>
      <c r="IVT59" s="157"/>
      <c r="IVU59" s="158"/>
      <c r="IVV59" s="159"/>
      <c r="IVW59" s="159"/>
      <c r="IVX59" s="160"/>
      <c r="IVY59" s="157"/>
      <c r="IVZ59" s="158"/>
      <c r="IWA59" s="159"/>
      <c r="IWB59" s="159"/>
      <c r="IWC59" s="160"/>
      <c r="IWD59" s="157"/>
      <c r="IWE59" s="158"/>
      <c r="IWF59" s="159"/>
      <c r="IWG59" s="159"/>
      <c r="IWH59" s="160"/>
      <c r="IWI59" s="157"/>
      <c r="IWJ59" s="158"/>
      <c r="IWK59" s="159"/>
      <c r="IWL59" s="159"/>
      <c r="IWM59" s="160"/>
      <c r="IWN59" s="157"/>
      <c r="IWO59" s="158"/>
      <c r="IWP59" s="159"/>
      <c r="IWQ59" s="159"/>
      <c r="IWR59" s="160"/>
      <c r="IWS59" s="157"/>
      <c r="IWT59" s="158"/>
      <c r="IWU59" s="159"/>
      <c r="IWV59" s="159"/>
      <c r="IWW59" s="160"/>
      <c r="IWX59" s="157"/>
      <c r="IWY59" s="158"/>
      <c r="IWZ59" s="159"/>
      <c r="IXA59" s="159"/>
      <c r="IXB59" s="160"/>
      <c r="IXC59" s="157"/>
      <c r="IXD59" s="158"/>
      <c r="IXE59" s="159"/>
      <c r="IXF59" s="159"/>
      <c r="IXG59" s="160"/>
      <c r="IXH59" s="157"/>
      <c r="IXI59" s="158"/>
      <c r="IXJ59" s="159"/>
      <c r="IXK59" s="159"/>
      <c r="IXL59" s="160"/>
      <c r="IXM59" s="157"/>
      <c r="IXN59" s="158"/>
      <c r="IXO59" s="159"/>
      <c r="IXP59" s="159"/>
      <c r="IXQ59" s="160"/>
      <c r="IXR59" s="157"/>
      <c r="IXS59" s="158"/>
      <c r="IXT59" s="159"/>
      <c r="IXU59" s="159"/>
      <c r="IXV59" s="160"/>
      <c r="IXW59" s="157"/>
      <c r="IXX59" s="158"/>
      <c r="IXY59" s="159"/>
      <c r="IXZ59" s="159"/>
      <c r="IYA59" s="160"/>
      <c r="IYB59" s="157"/>
      <c r="IYC59" s="158"/>
      <c r="IYD59" s="159"/>
      <c r="IYE59" s="159"/>
      <c r="IYF59" s="160"/>
      <c r="IYG59" s="157"/>
      <c r="IYH59" s="158"/>
      <c r="IYI59" s="159"/>
      <c r="IYJ59" s="159"/>
      <c r="IYK59" s="160"/>
      <c r="IYL59" s="157"/>
      <c r="IYM59" s="158"/>
      <c r="IYN59" s="159"/>
      <c r="IYO59" s="159"/>
      <c r="IYP59" s="160"/>
      <c r="IYQ59" s="157"/>
      <c r="IYR59" s="158"/>
      <c r="IYS59" s="159"/>
      <c r="IYT59" s="159"/>
      <c r="IYU59" s="160"/>
      <c r="IYV59" s="157"/>
      <c r="IYW59" s="158"/>
      <c r="IYX59" s="159"/>
      <c r="IYY59" s="159"/>
      <c r="IYZ59" s="160"/>
      <c r="IZA59" s="157"/>
      <c r="IZB59" s="158"/>
      <c r="IZC59" s="159"/>
      <c r="IZD59" s="159"/>
      <c r="IZE59" s="160"/>
      <c r="IZF59" s="157"/>
      <c r="IZG59" s="158"/>
      <c r="IZH59" s="159"/>
      <c r="IZI59" s="159"/>
      <c r="IZJ59" s="160"/>
      <c r="IZK59" s="157"/>
      <c r="IZL59" s="158"/>
      <c r="IZM59" s="159"/>
      <c r="IZN59" s="159"/>
      <c r="IZO59" s="160"/>
      <c r="IZP59" s="157"/>
      <c r="IZQ59" s="158"/>
      <c r="IZR59" s="159"/>
      <c r="IZS59" s="159"/>
      <c r="IZT59" s="160"/>
      <c r="IZU59" s="157"/>
      <c r="IZV59" s="158"/>
      <c r="IZW59" s="159"/>
      <c r="IZX59" s="159"/>
      <c r="IZY59" s="160"/>
      <c r="IZZ59" s="157"/>
      <c r="JAA59" s="158"/>
      <c r="JAB59" s="159"/>
      <c r="JAC59" s="159"/>
      <c r="JAD59" s="160"/>
      <c r="JAE59" s="157"/>
      <c r="JAF59" s="158"/>
      <c r="JAG59" s="159"/>
      <c r="JAH59" s="159"/>
      <c r="JAI59" s="160"/>
      <c r="JAJ59" s="157"/>
      <c r="JAK59" s="158"/>
      <c r="JAL59" s="159"/>
      <c r="JAM59" s="159"/>
      <c r="JAN59" s="160"/>
      <c r="JAO59" s="157"/>
      <c r="JAP59" s="158"/>
      <c r="JAQ59" s="159"/>
      <c r="JAR59" s="159"/>
      <c r="JAS59" s="160"/>
      <c r="JAT59" s="157"/>
      <c r="JAU59" s="158"/>
      <c r="JAV59" s="159"/>
      <c r="JAW59" s="159"/>
      <c r="JAX59" s="160"/>
      <c r="JAY59" s="157"/>
      <c r="JAZ59" s="158"/>
      <c r="JBA59" s="159"/>
      <c r="JBB59" s="159"/>
      <c r="JBC59" s="160"/>
      <c r="JBD59" s="157"/>
      <c r="JBE59" s="158"/>
      <c r="JBF59" s="159"/>
      <c r="JBG59" s="159"/>
      <c r="JBH59" s="160"/>
      <c r="JBI59" s="157"/>
      <c r="JBJ59" s="158"/>
      <c r="JBK59" s="159"/>
      <c r="JBL59" s="159"/>
      <c r="JBM59" s="160"/>
      <c r="JBN59" s="157"/>
      <c r="JBO59" s="158"/>
      <c r="JBP59" s="159"/>
      <c r="JBQ59" s="159"/>
      <c r="JBR59" s="160"/>
      <c r="JBS59" s="157"/>
      <c r="JBT59" s="158"/>
      <c r="JBU59" s="159"/>
      <c r="JBV59" s="159"/>
      <c r="JBW59" s="160"/>
      <c r="JBX59" s="157"/>
      <c r="JBY59" s="158"/>
      <c r="JBZ59" s="159"/>
      <c r="JCA59" s="159"/>
      <c r="JCB59" s="160"/>
      <c r="JCC59" s="157"/>
      <c r="JCD59" s="158"/>
      <c r="JCE59" s="159"/>
      <c r="JCF59" s="159"/>
      <c r="JCG59" s="160"/>
      <c r="JCH59" s="157"/>
      <c r="JCI59" s="158"/>
      <c r="JCJ59" s="159"/>
      <c r="JCK59" s="159"/>
      <c r="JCL59" s="160"/>
      <c r="JCM59" s="157"/>
      <c r="JCN59" s="158"/>
      <c r="JCO59" s="159"/>
      <c r="JCP59" s="159"/>
      <c r="JCQ59" s="160"/>
      <c r="JCR59" s="157"/>
      <c r="JCS59" s="158"/>
      <c r="JCT59" s="159"/>
      <c r="JCU59" s="159"/>
      <c r="JCV59" s="160"/>
      <c r="JCW59" s="157"/>
      <c r="JCX59" s="158"/>
      <c r="JCY59" s="159"/>
      <c r="JCZ59" s="159"/>
      <c r="JDA59" s="160"/>
      <c r="JDB59" s="157"/>
      <c r="JDC59" s="158"/>
      <c r="JDD59" s="159"/>
      <c r="JDE59" s="159"/>
      <c r="JDF59" s="160"/>
      <c r="JDG59" s="157"/>
      <c r="JDH59" s="158"/>
      <c r="JDI59" s="159"/>
      <c r="JDJ59" s="159"/>
      <c r="JDK59" s="160"/>
      <c r="JDL59" s="157"/>
      <c r="JDM59" s="158"/>
      <c r="JDN59" s="159"/>
      <c r="JDO59" s="159"/>
      <c r="JDP59" s="160"/>
      <c r="JDQ59" s="157"/>
      <c r="JDR59" s="158"/>
      <c r="JDS59" s="159"/>
      <c r="JDT59" s="159"/>
      <c r="JDU59" s="160"/>
      <c r="JDV59" s="157"/>
      <c r="JDW59" s="158"/>
      <c r="JDX59" s="159"/>
      <c r="JDY59" s="159"/>
      <c r="JDZ59" s="160"/>
      <c r="JEA59" s="157"/>
      <c r="JEB59" s="158"/>
      <c r="JEC59" s="159"/>
      <c r="JED59" s="159"/>
      <c r="JEE59" s="160"/>
      <c r="JEF59" s="157"/>
      <c r="JEG59" s="158"/>
      <c r="JEH59" s="159"/>
      <c r="JEI59" s="159"/>
      <c r="JEJ59" s="160"/>
      <c r="JEK59" s="157"/>
      <c r="JEL59" s="158"/>
      <c r="JEM59" s="159"/>
      <c r="JEN59" s="159"/>
      <c r="JEO59" s="160"/>
      <c r="JEP59" s="157"/>
      <c r="JEQ59" s="158"/>
      <c r="JER59" s="159"/>
      <c r="JES59" s="159"/>
      <c r="JET59" s="160"/>
      <c r="JEU59" s="157"/>
      <c r="JEV59" s="158"/>
      <c r="JEW59" s="159"/>
      <c r="JEX59" s="159"/>
      <c r="JEY59" s="160"/>
      <c r="JEZ59" s="157"/>
      <c r="JFA59" s="158"/>
      <c r="JFB59" s="159"/>
      <c r="JFC59" s="159"/>
      <c r="JFD59" s="160"/>
      <c r="JFE59" s="157"/>
      <c r="JFF59" s="158"/>
      <c r="JFG59" s="159"/>
      <c r="JFH59" s="159"/>
      <c r="JFI59" s="160"/>
      <c r="JFJ59" s="157"/>
      <c r="JFK59" s="158"/>
      <c r="JFL59" s="159"/>
      <c r="JFM59" s="159"/>
      <c r="JFN59" s="160"/>
      <c r="JFO59" s="157"/>
      <c r="JFP59" s="158"/>
      <c r="JFQ59" s="159"/>
      <c r="JFR59" s="159"/>
      <c r="JFS59" s="160"/>
      <c r="JFT59" s="157"/>
      <c r="JFU59" s="158"/>
      <c r="JFV59" s="159"/>
      <c r="JFW59" s="159"/>
      <c r="JFX59" s="160"/>
      <c r="JFY59" s="157"/>
      <c r="JFZ59" s="158"/>
      <c r="JGA59" s="159"/>
      <c r="JGB59" s="159"/>
      <c r="JGC59" s="160"/>
      <c r="JGD59" s="157"/>
      <c r="JGE59" s="158"/>
      <c r="JGF59" s="159"/>
      <c r="JGG59" s="159"/>
      <c r="JGH59" s="160"/>
      <c r="JGI59" s="157"/>
      <c r="JGJ59" s="158"/>
      <c r="JGK59" s="159"/>
      <c r="JGL59" s="159"/>
      <c r="JGM59" s="160"/>
      <c r="JGN59" s="157"/>
      <c r="JGO59" s="158"/>
      <c r="JGP59" s="159"/>
      <c r="JGQ59" s="159"/>
      <c r="JGR59" s="160"/>
      <c r="JGS59" s="157"/>
      <c r="JGT59" s="158"/>
      <c r="JGU59" s="159"/>
      <c r="JGV59" s="159"/>
      <c r="JGW59" s="160"/>
      <c r="JGX59" s="157"/>
      <c r="JGY59" s="158"/>
      <c r="JGZ59" s="159"/>
      <c r="JHA59" s="159"/>
      <c r="JHB59" s="160"/>
      <c r="JHC59" s="157"/>
      <c r="JHD59" s="158"/>
      <c r="JHE59" s="159"/>
      <c r="JHF59" s="159"/>
      <c r="JHG59" s="160"/>
      <c r="JHH59" s="157"/>
      <c r="JHI59" s="158"/>
      <c r="JHJ59" s="159"/>
      <c r="JHK59" s="159"/>
      <c r="JHL59" s="160"/>
      <c r="JHM59" s="157"/>
      <c r="JHN59" s="158"/>
      <c r="JHO59" s="159"/>
      <c r="JHP59" s="159"/>
      <c r="JHQ59" s="160"/>
      <c r="JHR59" s="157"/>
      <c r="JHS59" s="158"/>
      <c r="JHT59" s="159"/>
      <c r="JHU59" s="159"/>
      <c r="JHV59" s="160"/>
      <c r="JHW59" s="157"/>
      <c r="JHX59" s="158"/>
      <c r="JHY59" s="159"/>
      <c r="JHZ59" s="159"/>
      <c r="JIA59" s="160"/>
      <c r="JIB59" s="157"/>
      <c r="JIC59" s="158"/>
      <c r="JID59" s="159"/>
      <c r="JIE59" s="159"/>
      <c r="JIF59" s="160"/>
      <c r="JIG59" s="157"/>
      <c r="JIH59" s="158"/>
      <c r="JII59" s="159"/>
      <c r="JIJ59" s="159"/>
      <c r="JIK59" s="160"/>
      <c r="JIL59" s="157"/>
      <c r="JIM59" s="158"/>
      <c r="JIN59" s="159"/>
      <c r="JIO59" s="159"/>
      <c r="JIP59" s="160"/>
      <c r="JIQ59" s="157"/>
      <c r="JIR59" s="158"/>
      <c r="JIS59" s="159"/>
      <c r="JIT59" s="159"/>
      <c r="JIU59" s="160"/>
      <c r="JIV59" s="157"/>
      <c r="JIW59" s="158"/>
      <c r="JIX59" s="159"/>
      <c r="JIY59" s="159"/>
      <c r="JIZ59" s="160"/>
      <c r="JJA59" s="157"/>
      <c r="JJB59" s="158"/>
      <c r="JJC59" s="159"/>
      <c r="JJD59" s="159"/>
      <c r="JJE59" s="160"/>
      <c r="JJF59" s="157"/>
      <c r="JJG59" s="158"/>
      <c r="JJH59" s="159"/>
      <c r="JJI59" s="159"/>
      <c r="JJJ59" s="160"/>
      <c r="JJK59" s="157"/>
      <c r="JJL59" s="158"/>
      <c r="JJM59" s="159"/>
      <c r="JJN59" s="159"/>
      <c r="JJO59" s="160"/>
      <c r="JJP59" s="157"/>
      <c r="JJQ59" s="158"/>
      <c r="JJR59" s="159"/>
      <c r="JJS59" s="159"/>
      <c r="JJT59" s="160"/>
      <c r="JJU59" s="157"/>
      <c r="JJV59" s="158"/>
      <c r="JJW59" s="159"/>
      <c r="JJX59" s="159"/>
      <c r="JJY59" s="160"/>
      <c r="JJZ59" s="157"/>
      <c r="JKA59" s="158"/>
      <c r="JKB59" s="159"/>
      <c r="JKC59" s="159"/>
      <c r="JKD59" s="160"/>
      <c r="JKE59" s="157"/>
      <c r="JKF59" s="158"/>
      <c r="JKG59" s="159"/>
      <c r="JKH59" s="159"/>
      <c r="JKI59" s="160"/>
      <c r="JKJ59" s="157"/>
      <c r="JKK59" s="158"/>
      <c r="JKL59" s="159"/>
      <c r="JKM59" s="159"/>
      <c r="JKN59" s="160"/>
      <c r="JKO59" s="157"/>
      <c r="JKP59" s="158"/>
      <c r="JKQ59" s="159"/>
      <c r="JKR59" s="159"/>
      <c r="JKS59" s="160"/>
      <c r="JKT59" s="157"/>
      <c r="JKU59" s="158"/>
      <c r="JKV59" s="159"/>
      <c r="JKW59" s="159"/>
      <c r="JKX59" s="160"/>
      <c r="JKY59" s="157"/>
      <c r="JKZ59" s="158"/>
      <c r="JLA59" s="159"/>
      <c r="JLB59" s="159"/>
      <c r="JLC59" s="160"/>
      <c r="JLD59" s="157"/>
      <c r="JLE59" s="158"/>
      <c r="JLF59" s="159"/>
      <c r="JLG59" s="159"/>
      <c r="JLH59" s="160"/>
      <c r="JLI59" s="157"/>
      <c r="JLJ59" s="158"/>
      <c r="JLK59" s="159"/>
      <c r="JLL59" s="159"/>
      <c r="JLM59" s="160"/>
      <c r="JLN59" s="157"/>
      <c r="JLO59" s="158"/>
      <c r="JLP59" s="159"/>
      <c r="JLQ59" s="159"/>
      <c r="JLR59" s="160"/>
      <c r="JLS59" s="157"/>
      <c r="JLT59" s="158"/>
      <c r="JLU59" s="159"/>
      <c r="JLV59" s="159"/>
      <c r="JLW59" s="160"/>
      <c r="JLX59" s="157"/>
      <c r="JLY59" s="158"/>
      <c r="JLZ59" s="159"/>
      <c r="JMA59" s="159"/>
      <c r="JMB59" s="160"/>
      <c r="JMC59" s="157"/>
      <c r="JMD59" s="158"/>
      <c r="JME59" s="159"/>
      <c r="JMF59" s="159"/>
      <c r="JMG59" s="160"/>
      <c r="JMH59" s="157"/>
      <c r="JMI59" s="158"/>
      <c r="JMJ59" s="159"/>
      <c r="JMK59" s="159"/>
      <c r="JML59" s="160"/>
      <c r="JMM59" s="157"/>
      <c r="JMN59" s="158"/>
      <c r="JMO59" s="159"/>
      <c r="JMP59" s="159"/>
      <c r="JMQ59" s="160"/>
      <c r="JMR59" s="157"/>
      <c r="JMS59" s="158"/>
      <c r="JMT59" s="159"/>
      <c r="JMU59" s="159"/>
      <c r="JMV59" s="160"/>
      <c r="JMW59" s="157"/>
      <c r="JMX59" s="158"/>
      <c r="JMY59" s="159"/>
      <c r="JMZ59" s="159"/>
      <c r="JNA59" s="160"/>
      <c r="JNB59" s="157"/>
      <c r="JNC59" s="158"/>
      <c r="JND59" s="159"/>
      <c r="JNE59" s="159"/>
      <c r="JNF59" s="160"/>
      <c r="JNG59" s="157"/>
      <c r="JNH59" s="158"/>
      <c r="JNI59" s="159"/>
      <c r="JNJ59" s="159"/>
      <c r="JNK59" s="160"/>
      <c r="JNL59" s="157"/>
      <c r="JNM59" s="158"/>
      <c r="JNN59" s="159"/>
      <c r="JNO59" s="159"/>
      <c r="JNP59" s="160"/>
      <c r="JNQ59" s="157"/>
      <c r="JNR59" s="158"/>
      <c r="JNS59" s="159"/>
      <c r="JNT59" s="159"/>
      <c r="JNU59" s="160"/>
      <c r="JNV59" s="157"/>
      <c r="JNW59" s="158"/>
      <c r="JNX59" s="159"/>
      <c r="JNY59" s="159"/>
      <c r="JNZ59" s="160"/>
      <c r="JOA59" s="157"/>
      <c r="JOB59" s="158"/>
      <c r="JOC59" s="159"/>
      <c r="JOD59" s="159"/>
      <c r="JOE59" s="160"/>
      <c r="JOF59" s="157"/>
      <c r="JOG59" s="158"/>
      <c r="JOH59" s="159"/>
      <c r="JOI59" s="159"/>
      <c r="JOJ59" s="160"/>
      <c r="JOK59" s="157"/>
      <c r="JOL59" s="158"/>
      <c r="JOM59" s="159"/>
      <c r="JON59" s="159"/>
      <c r="JOO59" s="160"/>
      <c r="JOP59" s="157"/>
      <c r="JOQ59" s="158"/>
      <c r="JOR59" s="159"/>
      <c r="JOS59" s="159"/>
      <c r="JOT59" s="160"/>
      <c r="JOU59" s="157"/>
      <c r="JOV59" s="158"/>
      <c r="JOW59" s="159"/>
      <c r="JOX59" s="159"/>
      <c r="JOY59" s="160"/>
      <c r="JOZ59" s="157"/>
      <c r="JPA59" s="158"/>
      <c r="JPB59" s="159"/>
      <c r="JPC59" s="159"/>
      <c r="JPD59" s="160"/>
      <c r="JPE59" s="157"/>
      <c r="JPF59" s="158"/>
      <c r="JPG59" s="159"/>
      <c r="JPH59" s="159"/>
      <c r="JPI59" s="160"/>
      <c r="JPJ59" s="157"/>
      <c r="JPK59" s="158"/>
      <c r="JPL59" s="159"/>
      <c r="JPM59" s="159"/>
      <c r="JPN59" s="160"/>
      <c r="JPO59" s="157"/>
      <c r="JPP59" s="158"/>
      <c r="JPQ59" s="159"/>
      <c r="JPR59" s="159"/>
      <c r="JPS59" s="160"/>
      <c r="JPT59" s="157"/>
      <c r="JPU59" s="158"/>
      <c r="JPV59" s="159"/>
      <c r="JPW59" s="159"/>
      <c r="JPX59" s="160"/>
      <c r="JPY59" s="157"/>
      <c r="JPZ59" s="158"/>
      <c r="JQA59" s="159"/>
      <c r="JQB59" s="159"/>
      <c r="JQC59" s="160"/>
      <c r="JQD59" s="157"/>
      <c r="JQE59" s="158"/>
      <c r="JQF59" s="159"/>
      <c r="JQG59" s="159"/>
      <c r="JQH59" s="160"/>
      <c r="JQI59" s="157"/>
      <c r="JQJ59" s="158"/>
      <c r="JQK59" s="159"/>
      <c r="JQL59" s="159"/>
      <c r="JQM59" s="160"/>
      <c r="JQN59" s="157"/>
      <c r="JQO59" s="158"/>
      <c r="JQP59" s="159"/>
      <c r="JQQ59" s="159"/>
      <c r="JQR59" s="160"/>
      <c r="JQS59" s="157"/>
      <c r="JQT59" s="158"/>
      <c r="JQU59" s="159"/>
      <c r="JQV59" s="159"/>
      <c r="JQW59" s="160"/>
      <c r="JQX59" s="157"/>
      <c r="JQY59" s="158"/>
      <c r="JQZ59" s="159"/>
      <c r="JRA59" s="159"/>
      <c r="JRB59" s="160"/>
      <c r="JRC59" s="157"/>
      <c r="JRD59" s="158"/>
      <c r="JRE59" s="159"/>
      <c r="JRF59" s="159"/>
      <c r="JRG59" s="160"/>
      <c r="JRH59" s="157"/>
      <c r="JRI59" s="158"/>
      <c r="JRJ59" s="159"/>
      <c r="JRK59" s="159"/>
      <c r="JRL59" s="160"/>
      <c r="JRM59" s="157"/>
      <c r="JRN59" s="158"/>
      <c r="JRO59" s="159"/>
      <c r="JRP59" s="159"/>
      <c r="JRQ59" s="160"/>
      <c r="JRR59" s="157"/>
      <c r="JRS59" s="158"/>
      <c r="JRT59" s="159"/>
      <c r="JRU59" s="159"/>
      <c r="JRV59" s="160"/>
      <c r="JRW59" s="157"/>
      <c r="JRX59" s="158"/>
      <c r="JRY59" s="159"/>
      <c r="JRZ59" s="159"/>
      <c r="JSA59" s="160"/>
      <c r="JSB59" s="157"/>
      <c r="JSC59" s="158"/>
      <c r="JSD59" s="159"/>
      <c r="JSE59" s="159"/>
      <c r="JSF59" s="160"/>
      <c r="JSG59" s="157"/>
      <c r="JSH59" s="158"/>
      <c r="JSI59" s="159"/>
      <c r="JSJ59" s="159"/>
      <c r="JSK59" s="160"/>
      <c r="JSL59" s="157"/>
      <c r="JSM59" s="158"/>
      <c r="JSN59" s="159"/>
      <c r="JSO59" s="159"/>
      <c r="JSP59" s="160"/>
      <c r="JSQ59" s="157"/>
      <c r="JSR59" s="158"/>
      <c r="JSS59" s="159"/>
      <c r="JST59" s="159"/>
      <c r="JSU59" s="160"/>
      <c r="JSV59" s="157"/>
      <c r="JSW59" s="158"/>
      <c r="JSX59" s="159"/>
      <c r="JSY59" s="159"/>
      <c r="JSZ59" s="160"/>
      <c r="JTA59" s="157"/>
      <c r="JTB59" s="158"/>
      <c r="JTC59" s="159"/>
      <c r="JTD59" s="159"/>
      <c r="JTE59" s="160"/>
      <c r="JTF59" s="157"/>
      <c r="JTG59" s="158"/>
      <c r="JTH59" s="159"/>
      <c r="JTI59" s="159"/>
      <c r="JTJ59" s="160"/>
      <c r="JTK59" s="157"/>
      <c r="JTL59" s="158"/>
      <c r="JTM59" s="159"/>
      <c r="JTN59" s="159"/>
      <c r="JTO59" s="160"/>
      <c r="JTP59" s="157"/>
      <c r="JTQ59" s="158"/>
      <c r="JTR59" s="159"/>
      <c r="JTS59" s="159"/>
      <c r="JTT59" s="160"/>
      <c r="JTU59" s="157"/>
      <c r="JTV59" s="158"/>
      <c r="JTW59" s="159"/>
      <c r="JTX59" s="159"/>
      <c r="JTY59" s="160"/>
      <c r="JTZ59" s="157"/>
      <c r="JUA59" s="158"/>
      <c r="JUB59" s="159"/>
      <c r="JUC59" s="159"/>
      <c r="JUD59" s="160"/>
      <c r="JUE59" s="157"/>
      <c r="JUF59" s="158"/>
      <c r="JUG59" s="159"/>
      <c r="JUH59" s="159"/>
      <c r="JUI59" s="160"/>
      <c r="JUJ59" s="157"/>
      <c r="JUK59" s="158"/>
      <c r="JUL59" s="159"/>
      <c r="JUM59" s="159"/>
      <c r="JUN59" s="160"/>
      <c r="JUO59" s="157"/>
      <c r="JUP59" s="158"/>
      <c r="JUQ59" s="159"/>
      <c r="JUR59" s="159"/>
      <c r="JUS59" s="160"/>
      <c r="JUT59" s="157"/>
      <c r="JUU59" s="158"/>
      <c r="JUV59" s="159"/>
      <c r="JUW59" s="159"/>
      <c r="JUX59" s="160"/>
      <c r="JUY59" s="157"/>
      <c r="JUZ59" s="158"/>
      <c r="JVA59" s="159"/>
      <c r="JVB59" s="159"/>
      <c r="JVC59" s="160"/>
      <c r="JVD59" s="157"/>
      <c r="JVE59" s="158"/>
      <c r="JVF59" s="159"/>
      <c r="JVG59" s="159"/>
      <c r="JVH59" s="160"/>
      <c r="JVI59" s="157"/>
      <c r="JVJ59" s="158"/>
      <c r="JVK59" s="159"/>
      <c r="JVL59" s="159"/>
      <c r="JVM59" s="160"/>
      <c r="JVN59" s="157"/>
      <c r="JVO59" s="158"/>
      <c r="JVP59" s="159"/>
      <c r="JVQ59" s="159"/>
      <c r="JVR59" s="160"/>
      <c r="JVS59" s="157"/>
      <c r="JVT59" s="158"/>
      <c r="JVU59" s="159"/>
      <c r="JVV59" s="159"/>
      <c r="JVW59" s="160"/>
      <c r="JVX59" s="157"/>
      <c r="JVY59" s="158"/>
      <c r="JVZ59" s="159"/>
      <c r="JWA59" s="159"/>
      <c r="JWB59" s="160"/>
      <c r="JWC59" s="157"/>
      <c r="JWD59" s="158"/>
      <c r="JWE59" s="159"/>
      <c r="JWF59" s="159"/>
      <c r="JWG59" s="160"/>
      <c r="JWH59" s="157"/>
      <c r="JWI59" s="158"/>
      <c r="JWJ59" s="159"/>
      <c r="JWK59" s="159"/>
      <c r="JWL59" s="160"/>
      <c r="JWM59" s="157"/>
      <c r="JWN59" s="158"/>
      <c r="JWO59" s="159"/>
      <c r="JWP59" s="159"/>
      <c r="JWQ59" s="160"/>
      <c r="JWR59" s="157"/>
      <c r="JWS59" s="158"/>
      <c r="JWT59" s="159"/>
      <c r="JWU59" s="159"/>
      <c r="JWV59" s="160"/>
      <c r="JWW59" s="157"/>
      <c r="JWX59" s="158"/>
      <c r="JWY59" s="159"/>
      <c r="JWZ59" s="159"/>
      <c r="JXA59" s="160"/>
      <c r="JXB59" s="157"/>
      <c r="JXC59" s="158"/>
      <c r="JXD59" s="159"/>
      <c r="JXE59" s="159"/>
      <c r="JXF59" s="160"/>
      <c r="JXG59" s="157"/>
      <c r="JXH59" s="158"/>
      <c r="JXI59" s="159"/>
      <c r="JXJ59" s="159"/>
      <c r="JXK59" s="160"/>
      <c r="JXL59" s="157"/>
      <c r="JXM59" s="158"/>
      <c r="JXN59" s="159"/>
      <c r="JXO59" s="159"/>
      <c r="JXP59" s="160"/>
      <c r="JXQ59" s="157"/>
      <c r="JXR59" s="158"/>
      <c r="JXS59" s="159"/>
      <c r="JXT59" s="159"/>
      <c r="JXU59" s="160"/>
      <c r="JXV59" s="157"/>
      <c r="JXW59" s="158"/>
      <c r="JXX59" s="159"/>
      <c r="JXY59" s="159"/>
      <c r="JXZ59" s="160"/>
      <c r="JYA59" s="157"/>
      <c r="JYB59" s="158"/>
      <c r="JYC59" s="159"/>
      <c r="JYD59" s="159"/>
      <c r="JYE59" s="160"/>
      <c r="JYF59" s="157"/>
      <c r="JYG59" s="158"/>
      <c r="JYH59" s="159"/>
      <c r="JYI59" s="159"/>
      <c r="JYJ59" s="160"/>
      <c r="JYK59" s="157"/>
      <c r="JYL59" s="158"/>
      <c r="JYM59" s="159"/>
      <c r="JYN59" s="159"/>
      <c r="JYO59" s="160"/>
      <c r="JYP59" s="157"/>
      <c r="JYQ59" s="158"/>
      <c r="JYR59" s="159"/>
      <c r="JYS59" s="159"/>
      <c r="JYT59" s="160"/>
      <c r="JYU59" s="157"/>
      <c r="JYV59" s="158"/>
      <c r="JYW59" s="159"/>
      <c r="JYX59" s="159"/>
      <c r="JYY59" s="160"/>
      <c r="JYZ59" s="157"/>
      <c r="JZA59" s="158"/>
      <c r="JZB59" s="159"/>
      <c r="JZC59" s="159"/>
      <c r="JZD59" s="160"/>
      <c r="JZE59" s="157"/>
      <c r="JZF59" s="158"/>
      <c r="JZG59" s="159"/>
      <c r="JZH59" s="159"/>
      <c r="JZI59" s="160"/>
      <c r="JZJ59" s="157"/>
      <c r="JZK59" s="158"/>
      <c r="JZL59" s="159"/>
      <c r="JZM59" s="159"/>
      <c r="JZN59" s="160"/>
      <c r="JZO59" s="157"/>
      <c r="JZP59" s="158"/>
      <c r="JZQ59" s="159"/>
      <c r="JZR59" s="159"/>
      <c r="JZS59" s="160"/>
      <c r="JZT59" s="157"/>
      <c r="JZU59" s="158"/>
      <c r="JZV59" s="159"/>
      <c r="JZW59" s="159"/>
      <c r="JZX59" s="160"/>
      <c r="JZY59" s="157"/>
      <c r="JZZ59" s="158"/>
      <c r="KAA59" s="159"/>
      <c r="KAB59" s="159"/>
      <c r="KAC59" s="160"/>
      <c r="KAD59" s="157"/>
      <c r="KAE59" s="158"/>
      <c r="KAF59" s="159"/>
      <c r="KAG59" s="159"/>
      <c r="KAH59" s="160"/>
      <c r="KAI59" s="157"/>
      <c r="KAJ59" s="158"/>
      <c r="KAK59" s="159"/>
      <c r="KAL59" s="159"/>
      <c r="KAM59" s="160"/>
      <c r="KAN59" s="157"/>
      <c r="KAO59" s="158"/>
      <c r="KAP59" s="159"/>
      <c r="KAQ59" s="159"/>
      <c r="KAR59" s="160"/>
      <c r="KAS59" s="157"/>
      <c r="KAT59" s="158"/>
      <c r="KAU59" s="159"/>
      <c r="KAV59" s="159"/>
      <c r="KAW59" s="160"/>
      <c r="KAX59" s="157"/>
      <c r="KAY59" s="158"/>
      <c r="KAZ59" s="159"/>
      <c r="KBA59" s="159"/>
      <c r="KBB59" s="160"/>
      <c r="KBC59" s="157"/>
      <c r="KBD59" s="158"/>
      <c r="KBE59" s="159"/>
      <c r="KBF59" s="159"/>
      <c r="KBG59" s="160"/>
      <c r="KBH59" s="157"/>
      <c r="KBI59" s="158"/>
      <c r="KBJ59" s="159"/>
      <c r="KBK59" s="159"/>
      <c r="KBL59" s="160"/>
      <c r="KBM59" s="157"/>
      <c r="KBN59" s="158"/>
      <c r="KBO59" s="159"/>
      <c r="KBP59" s="159"/>
      <c r="KBQ59" s="160"/>
      <c r="KBR59" s="157"/>
      <c r="KBS59" s="158"/>
      <c r="KBT59" s="159"/>
      <c r="KBU59" s="159"/>
      <c r="KBV59" s="160"/>
      <c r="KBW59" s="157"/>
      <c r="KBX59" s="158"/>
      <c r="KBY59" s="159"/>
      <c r="KBZ59" s="159"/>
      <c r="KCA59" s="160"/>
      <c r="KCB59" s="157"/>
      <c r="KCC59" s="158"/>
      <c r="KCD59" s="159"/>
      <c r="KCE59" s="159"/>
      <c r="KCF59" s="160"/>
      <c r="KCG59" s="157"/>
      <c r="KCH59" s="158"/>
      <c r="KCI59" s="159"/>
      <c r="KCJ59" s="159"/>
      <c r="KCK59" s="160"/>
      <c r="KCL59" s="157"/>
      <c r="KCM59" s="158"/>
      <c r="KCN59" s="159"/>
      <c r="KCO59" s="159"/>
      <c r="KCP59" s="160"/>
      <c r="KCQ59" s="157"/>
      <c r="KCR59" s="158"/>
      <c r="KCS59" s="159"/>
      <c r="KCT59" s="159"/>
      <c r="KCU59" s="160"/>
      <c r="KCV59" s="157"/>
      <c r="KCW59" s="158"/>
      <c r="KCX59" s="159"/>
      <c r="KCY59" s="159"/>
      <c r="KCZ59" s="160"/>
      <c r="KDA59" s="157"/>
      <c r="KDB59" s="158"/>
      <c r="KDC59" s="159"/>
      <c r="KDD59" s="159"/>
      <c r="KDE59" s="160"/>
      <c r="KDF59" s="157"/>
      <c r="KDG59" s="158"/>
      <c r="KDH59" s="159"/>
      <c r="KDI59" s="159"/>
      <c r="KDJ59" s="160"/>
      <c r="KDK59" s="157"/>
      <c r="KDL59" s="158"/>
      <c r="KDM59" s="159"/>
      <c r="KDN59" s="159"/>
      <c r="KDO59" s="160"/>
      <c r="KDP59" s="157"/>
      <c r="KDQ59" s="158"/>
      <c r="KDR59" s="159"/>
      <c r="KDS59" s="159"/>
      <c r="KDT59" s="160"/>
      <c r="KDU59" s="157"/>
      <c r="KDV59" s="158"/>
      <c r="KDW59" s="159"/>
      <c r="KDX59" s="159"/>
      <c r="KDY59" s="160"/>
      <c r="KDZ59" s="157"/>
      <c r="KEA59" s="158"/>
      <c r="KEB59" s="159"/>
      <c r="KEC59" s="159"/>
      <c r="KED59" s="160"/>
      <c r="KEE59" s="157"/>
      <c r="KEF59" s="158"/>
      <c r="KEG59" s="159"/>
      <c r="KEH59" s="159"/>
      <c r="KEI59" s="160"/>
      <c r="KEJ59" s="157"/>
      <c r="KEK59" s="158"/>
      <c r="KEL59" s="159"/>
      <c r="KEM59" s="159"/>
      <c r="KEN59" s="160"/>
      <c r="KEO59" s="157"/>
      <c r="KEP59" s="158"/>
      <c r="KEQ59" s="159"/>
      <c r="KER59" s="159"/>
      <c r="KES59" s="160"/>
      <c r="KET59" s="157"/>
      <c r="KEU59" s="158"/>
      <c r="KEV59" s="159"/>
      <c r="KEW59" s="159"/>
      <c r="KEX59" s="160"/>
      <c r="KEY59" s="157"/>
      <c r="KEZ59" s="158"/>
      <c r="KFA59" s="159"/>
      <c r="KFB59" s="159"/>
      <c r="KFC59" s="160"/>
      <c r="KFD59" s="157"/>
      <c r="KFE59" s="158"/>
      <c r="KFF59" s="159"/>
      <c r="KFG59" s="159"/>
      <c r="KFH59" s="160"/>
      <c r="KFI59" s="157"/>
      <c r="KFJ59" s="158"/>
      <c r="KFK59" s="159"/>
      <c r="KFL59" s="159"/>
      <c r="KFM59" s="160"/>
      <c r="KFN59" s="157"/>
      <c r="KFO59" s="158"/>
      <c r="KFP59" s="159"/>
      <c r="KFQ59" s="159"/>
      <c r="KFR59" s="160"/>
      <c r="KFS59" s="157"/>
      <c r="KFT59" s="158"/>
      <c r="KFU59" s="159"/>
      <c r="KFV59" s="159"/>
      <c r="KFW59" s="160"/>
      <c r="KFX59" s="157"/>
      <c r="KFY59" s="158"/>
      <c r="KFZ59" s="159"/>
      <c r="KGA59" s="159"/>
      <c r="KGB59" s="160"/>
      <c r="KGC59" s="157"/>
      <c r="KGD59" s="158"/>
      <c r="KGE59" s="159"/>
      <c r="KGF59" s="159"/>
      <c r="KGG59" s="160"/>
      <c r="KGH59" s="157"/>
      <c r="KGI59" s="158"/>
      <c r="KGJ59" s="159"/>
      <c r="KGK59" s="159"/>
      <c r="KGL59" s="160"/>
      <c r="KGM59" s="157"/>
      <c r="KGN59" s="158"/>
      <c r="KGO59" s="159"/>
      <c r="KGP59" s="159"/>
      <c r="KGQ59" s="160"/>
      <c r="KGR59" s="157"/>
      <c r="KGS59" s="158"/>
      <c r="KGT59" s="159"/>
      <c r="KGU59" s="159"/>
      <c r="KGV59" s="160"/>
      <c r="KGW59" s="157"/>
      <c r="KGX59" s="158"/>
      <c r="KGY59" s="159"/>
      <c r="KGZ59" s="159"/>
      <c r="KHA59" s="160"/>
      <c r="KHB59" s="157"/>
      <c r="KHC59" s="158"/>
      <c r="KHD59" s="159"/>
      <c r="KHE59" s="159"/>
      <c r="KHF59" s="160"/>
      <c r="KHG59" s="157"/>
      <c r="KHH59" s="158"/>
      <c r="KHI59" s="159"/>
      <c r="KHJ59" s="159"/>
      <c r="KHK59" s="160"/>
      <c r="KHL59" s="157"/>
      <c r="KHM59" s="158"/>
      <c r="KHN59" s="159"/>
      <c r="KHO59" s="159"/>
      <c r="KHP59" s="160"/>
      <c r="KHQ59" s="157"/>
      <c r="KHR59" s="158"/>
      <c r="KHS59" s="159"/>
      <c r="KHT59" s="159"/>
      <c r="KHU59" s="160"/>
      <c r="KHV59" s="157"/>
      <c r="KHW59" s="158"/>
      <c r="KHX59" s="159"/>
      <c r="KHY59" s="159"/>
      <c r="KHZ59" s="160"/>
      <c r="KIA59" s="157"/>
      <c r="KIB59" s="158"/>
      <c r="KIC59" s="159"/>
      <c r="KID59" s="159"/>
      <c r="KIE59" s="160"/>
      <c r="KIF59" s="157"/>
      <c r="KIG59" s="158"/>
      <c r="KIH59" s="159"/>
      <c r="KII59" s="159"/>
      <c r="KIJ59" s="160"/>
      <c r="KIK59" s="157"/>
      <c r="KIL59" s="158"/>
      <c r="KIM59" s="159"/>
      <c r="KIN59" s="159"/>
      <c r="KIO59" s="160"/>
      <c r="KIP59" s="157"/>
      <c r="KIQ59" s="158"/>
      <c r="KIR59" s="159"/>
      <c r="KIS59" s="159"/>
      <c r="KIT59" s="160"/>
      <c r="KIU59" s="157"/>
      <c r="KIV59" s="158"/>
      <c r="KIW59" s="159"/>
      <c r="KIX59" s="159"/>
      <c r="KIY59" s="160"/>
      <c r="KIZ59" s="157"/>
      <c r="KJA59" s="158"/>
      <c r="KJB59" s="159"/>
      <c r="KJC59" s="159"/>
      <c r="KJD59" s="160"/>
      <c r="KJE59" s="157"/>
      <c r="KJF59" s="158"/>
      <c r="KJG59" s="159"/>
      <c r="KJH59" s="159"/>
      <c r="KJI59" s="160"/>
      <c r="KJJ59" s="157"/>
      <c r="KJK59" s="158"/>
      <c r="KJL59" s="159"/>
      <c r="KJM59" s="159"/>
      <c r="KJN59" s="160"/>
      <c r="KJO59" s="157"/>
      <c r="KJP59" s="158"/>
      <c r="KJQ59" s="159"/>
      <c r="KJR59" s="159"/>
      <c r="KJS59" s="160"/>
      <c r="KJT59" s="157"/>
      <c r="KJU59" s="158"/>
      <c r="KJV59" s="159"/>
      <c r="KJW59" s="159"/>
      <c r="KJX59" s="160"/>
      <c r="KJY59" s="157"/>
      <c r="KJZ59" s="158"/>
      <c r="KKA59" s="159"/>
      <c r="KKB59" s="159"/>
      <c r="KKC59" s="160"/>
      <c r="KKD59" s="157"/>
      <c r="KKE59" s="158"/>
      <c r="KKF59" s="159"/>
      <c r="KKG59" s="159"/>
      <c r="KKH59" s="160"/>
      <c r="KKI59" s="157"/>
      <c r="KKJ59" s="158"/>
      <c r="KKK59" s="159"/>
      <c r="KKL59" s="159"/>
      <c r="KKM59" s="160"/>
      <c r="KKN59" s="157"/>
      <c r="KKO59" s="158"/>
      <c r="KKP59" s="159"/>
      <c r="KKQ59" s="159"/>
      <c r="KKR59" s="160"/>
      <c r="KKS59" s="157"/>
      <c r="KKT59" s="158"/>
      <c r="KKU59" s="159"/>
      <c r="KKV59" s="159"/>
      <c r="KKW59" s="160"/>
      <c r="KKX59" s="157"/>
      <c r="KKY59" s="158"/>
      <c r="KKZ59" s="159"/>
      <c r="KLA59" s="159"/>
      <c r="KLB59" s="160"/>
      <c r="KLC59" s="157"/>
      <c r="KLD59" s="158"/>
      <c r="KLE59" s="159"/>
      <c r="KLF59" s="159"/>
      <c r="KLG59" s="160"/>
      <c r="KLH59" s="157"/>
      <c r="KLI59" s="158"/>
      <c r="KLJ59" s="159"/>
      <c r="KLK59" s="159"/>
      <c r="KLL59" s="160"/>
      <c r="KLM59" s="157"/>
      <c r="KLN59" s="158"/>
      <c r="KLO59" s="159"/>
      <c r="KLP59" s="159"/>
      <c r="KLQ59" s="160"/>
      <c r="KLR59" s="157"/>
      <c r="KLS59" s="158"/>
      <c r="KLT59" s="159"/>
      <c r="KLU59" s="159"/>
      <c r="KLV59" s="160"/>
      <c r="KLW59" s="157"/>
      <c r="KLX59" s="158"/>
      <c r="KLY59" s="159"/>
      <c r="KLZ59" s="159"/>
      <c r="KMA59" s="160"/>
      <c r="KMB59" s="157"/>
      <c r="KMC59" s="158"/>
      <c r="KMD59" s="159"/>
      <c r="KME59" s="159"/>
      <c r="KMF59" s="160"/>
      <c r="KMG59" s="157"/>
      <c r="KMH59" s="158"/>
      <c r="KMI59" s="159"/>
      <c r="KMJ59" s="159"/>
      <c r="KMK59" s="160"/>
      <c r="KML59" s="157"/>
      <c r="KMM59" s="158"/>
      <c r="KMN59" s="159"/>
      <c r="KMO59" s="159"/>
      <c r="KMP59" s="160"/>
      <c r="KMQ59" s="157"/>
      <c r="KMR59" s="158"/>
      <c r="KMS59" s="159"/>
      <c r="KMT59" s="159"/>
      <c r="KMU59" s="160"/>
      <c r="KMV59" s="157"/>
      <c r="KMW59" s="158"/>
      <c r="KMX59" s="159"/>
      <c r="KMY59" s="159"/>
      <c r="KMZ59" s="160"/>
      <c r="KNA59" s="157"/>
      <c r="KNB59" s="158"/>
      <c r="KNC59" s="159"/>
      <c r="KND59" s="159"/>
      <c r="KNE59" s="160"/>
      <c r="KNF59" s="157"/>
      <c r="KNG59" s="158"/>
      <c r="KNH59" s="159"/>
      <c r="KNI59" s="159"/>
      <c r="KNJ59" s="160"/>
      <c r="KNK59" s="157"/>
      <c r="KNL59" s="158"/>
      <c r="KNM59" s="159"/>
      <c r="KNN59" s="159"/>
      <c r="KNO59" s="160"/>
      <c r="KNP59" s="157"/>
      <c r="KNQ59" s="158"/>
      <c r="KNR59" s="159"/>
      <c r="KNS59" s="159"/>
      <c r="KNT59" s="160"/>
      <c r="KNU59" s="157"/>
      <c r="KNV59" s="158"/>
      <c r="KNW59" s="159"/>
      <c r="KNX59" s="159"/>
      <c r="KNY59" s="160"/>
      <c r="KNZ59" s="157"/>
      <c r="KOA59" s="158"/>
      <c r="KOB59" s="159"/>
      <c r="KOC59" s="159"/>
      <c r="KOD59" s="160"/>
      <c r="KOE59" s="157"/>
      <c r="KOF59" s="158"/>
      <c r="KOG59" s="159"/>
      <c r="KOH59" s="159"/>
      <c r="KOI59" s="160"/>
      <c r="KOJ59" s="157"/>
      <c r="KOK59" s="158"/>
      <c r="KOL59" s="159"/>
      <c r="KOM59" s="159"/>
      <c r="KON59" s="160"/>
      <c r="KOO59" s="157"/>
      <c r="KOP59" s="158"/>
      <c r="KOQ59" s="159"/>
      <c r="KOR59" s="159"/>
      <c r="KOS59" s="160"/>
      <c r="KOT59" s="157"/>
      <c r="KOU59" s="158"/>
      <c r="KOV59" s="159"/>
      <c r="KOW59" s="159"/>
      <c r="KOX59" s="160"/>
      <c r="KOY59" s="157"/>
      <c r="KOZ59" s="158"/>
      <c r="KPA59" s="159"/>
      <c r="KPB59" s="159"/>
      <c r="KPC59" s="160"/>
      <c r="KPD59" s="157"/>
      <c r="KPE59" s="158"/>
      <c r="KPF59" s="159"/>
      <c r="KPG59" s="159"/>
      <c r="KPH59" s="160"/>
      <c r="KPI59" s="157"/>
      <c r="KPJ59" s="158"/>
      <c r="KPK59" s="159"/>
      <c r="KPL59" s="159"/>
      <c r="KPM59" s="160"/>
      <c r="KPN59" s="157"/>
      <c r="KPO59" s="158"/>
      <c r="KPP59" s="159"/>
      <c r="KPQ59" s="159"/>
      <c r="KPR59" s="160"/>
      <c r="KPS59" s="157"/>
      <c r="KPT59" s="158"/>
      <c r="KPU59" s="159"/>
      <c r="KPV59" s="159"/>
      <c r="KPW59" s="160"/>
      <c r="KPX59" s="157"/>
      <c r="KPY59" s="158"/>
      <c r="KPZ59" s="159"/>
      <c r="KQA59" s="159"/>
      <c r="KQB59" s="160"/>
      <c r="KQC59" s="157"/>
      <c r="KQD59" s="158"/>
      <c r="KQE59" s="159"/>
      <c r="KQF59" s="159"/>
      <c r="KQG59" s="160"/>
      <c r="KQH59" s="157"/>
      <c r="KQI59" s="158"/>
      <c r="KQJ59" s="159"/>
      <c r="KQK59" s="159"/>
      <c r="KQL59" s="160"/>
      <c r="KQM59" s="157"/>
      <c r="KQN59" s="158"/>
      <c r="KQO59" s="159"/>
      <c r="KQP59" s="159"/>
      <c r="KQQ59" s="160"/>
      <c r="KQR59" s="157"/>
      <c r="KQS59" s="158"/>
      <c r="KQT59" s="159"/>
      <c r="KQU59" s="159"/>
      <c r="KQV59" s="160"/>
      <c r="KQW59" s="157"/>
      <c r="KQX59" s="158"/>
      <c r="KQY59" s="159"/>
      <c r="KQZ59" s="159"/>
      <c r="KRA59" s="160"/>
      <c r="KRB59" s="157"/>
      <c r="KRC59" s="158"/>
      <c r="KRD59" s="159"/>
      <c r="KRE59" s="159"/>
      <c r="KRF59" s="160"/>
      <c r="KRG59" s="157"/>
      <c r="KRH59" s="158"/>
      <c r="KRI59" s="159"/>
      <c r="KRJ59" s="159"/>
      <c r="KRK59" s="160"/>
      <c r="KRL59" s="157"/>
      <c r="KRM59" s="158"/>
      <c r="KRN59" s="159"/>
      <c r="KRO59" s="159"/>
      <c r="KRP59" s="160"/>
      <c r="KRQ59" s="157"/>
      <c r="KRR59" s="158"/>
      <c r="KRS59" s="159"/>
      <c r="KRT59" s="159"/>
      <c r="KRU59" s="160"/>
      <c r="KRV59" s="157"/>
      <c r="KRW59" s="158"/>
      <c r="KRX59" s="159"/>
      <c r="KRY59" s="159"/>
      <c r="KRZ59" s="160"/>
      <c r="KSA59" s="157"/>
      <c r="KSB59" s="158"/>
      <c r="KSC59" s="159"/>
      <c r="KSD59" s="159"/>
      <c r="KSE59" s="160"/>
      <c r="KSF59" s="157"/>
      <c r="KSG59" s="158"/>
      <c r="KSH59" s="159"/>
      <c r="KSI59" s="159"/>
      <c r="KSJ59" s="160"/>
      <c r="KSK59" s="157"/>
      <c r="KSL59" s="158"/>
      <c r="KSM59" s="159"/>
      <c r="KSN59" s="159"/>
      <c r="KSO59" s="160"/>
      <c r="KSP59" s="157"/>
      <c r="KSQ59" s="158"/>
      <c r="KSR59" s="159"/>
      <c r="KSS59" s="159"/>
      <c r="KST59" s="160"/>
      <c r="KSU59" s="157"/>
      <c r="KSV59" s="158"/>
      <c r="KSW59" s="159"/>
      <c r="KSX59" s="159"/>
      <c r="KSY59" s="160"/>
      <c r="KSZ59" s="157"/>
      <c r="KTA59" s="158"/>
      <c r="KTB59" s="159"/>
      <c r="KTC59" s="159"/>
      <c r="KTD59" s="160"/>
      <c r="KTE59" s="157"/>
      <c r="KTF59" s="158"/>
      <c r="KTG59" s="159"/>
      <c r="KTH59" s="159"/>
      <c r="KTI59" s="160"/>
      <c r="KTJ59" s="157"/>
      <c r="KTK59" s="158"/>
      <c r="KTL59" s="159"/>
      <c r="KTM59" s="159"/>
      <c r="KTN59" s="160"/>
      <c r="KTO59" s="157"/>
      <c r="KTP59" s="158"/>
      <c r="KTQ59" s="159"/>
      <c r="KTR59" s="159"/>
      <c r="KTS59" s="160"/>
      <c r="KTT59" s="157"/>
      <c r="KTU59" s="158"/>
      <c r="KTV59" s="159"/>
      <c r="KTW59" s="159"/>
      <c r="KTX59" s="160"/>
      <c r="KTY59" s="157"/>
      <c r="KTZ59" s="158"/>
      <c r="KUA59" s="159"/>
      <c r="KUB59" s="159"/>
      <c r="KUC59" s="160"/>
      <c r="KUD59" s="157"/>
      <c r="KUE59" s="158"/>
      <c r="KUF59" s="159"/>
      <c r="KUG59" s="159"/>
      <c r="KUH59" s="160"/>
      <c r="KUI59" s="157"/>
      <c r="KUJ59" s="158"/>
      <c r="KUK59" s="159"/>
      <c r="KUL59" s="159"/>
      <c r="KUM59" s="160"/>
      <c r="KUN59" s="157"/>
      <c r="KUO59" s="158"/>
      <c r="KUP59" s="159"/>
      <c r="KUQ59" s="159"/>
      <c r="KUR59" s="160"/>
      <c r="KUS59" s="157"/>
      <c r="KUT59" s="158"/>
      <c r="KUU59" s="159"/>
      <c r="KUV59" s="159"/>
      <c r="KUW59" s="160"/>
      <c r="KUX59" s="157"/>
      <c r="KUY59" s="158"/>
      <c r="KUZ59" s="159"/>
      <c r="KVA59" s="159"/>
      <c r="KVB59" s="160"/>
      <c r="KVC59" s="157"/>
      <c r="KVD59" s="158"/>
      <c r="KVE59" s="159"/>
      <c r="KVF59" s="159"/>
      <c r="KVG59" s="160"/>
      <c r="KVH59" s="157"/>
      <c r="KVI59" s="158"/>
      <c r="KVJ59" s="159"/>
      <c r="KVK59" s="159"/>
      <c r="KVL59" s="160"/>
      <c r="KVM59" s="157"/>
      <c r="KVN59" s="158"/>
      <c r="KVO59" s="159"/>
      <c r="KVP59" s="159"/>
      <c r="KVQ59" s="160"/>
      <c r="KVR59" s="157"/>
      <c r="KVS59" s="158"/>
      <c r="KVT59" s="159"/>
      <c r="KVU59" s="159"/>
      <c r="KVV59" s="160"/>
      <c r="KVW59" s="157"/>
      <c r="KVX59" s="158"/>
      <c r="KVY59" s="159"/>
      <c r="KVZ59" s="159"/>
      <c r="KWA59" s="160"/>
      <c r="KWB59" s="157"/>
      <c r="KWC59" s="158"/>
      <c r="KWD59" s="159"/>
      <c r="KWE59" s="159"/>
      <c r="KWF59" s="160"/>
      <c r="KWG59" s="157"/>
      <c r="KWH59" s="158"/>
      <c r="KWI59" s="159"/>
      <c r="KWJ59" s="159"/>
      <c r="KWK59" s="160"/>
      <c r="KWL59" s="157"/>
      <c r="KWM59" s="158"/>
      <c r="KWN59" s="159"/>
      <c r="KWO59" s="159"/>
      <c r="KWP59" s="160"/>
      <c r="KWQ59" s="157"/>
      <c r="KWR59" s="158"/>
      <c r="KWS59" s="159"/>
      <c r="KWT59" s="159"/>
      <c r="KWU59" s="160"/>
      <c r="KWV59" s="157"/>
      <c r="KWW59" s="158"/>
      <c r="KWX59" s="159"/>
      <c r="KWY59" s="159"/>
      <c r="KWZ59" s="160"/>
      <c r="KXA59" s="157"/>
      <c r="KXB59" s="158"/>
      <c r="KXC59" s="159"/>
      <c r="KXD59" s="159"/>
      <c r="KXE59" s="160"/>
      <c r="KXF59" s="157"/>
      <c r="KXG59" s="158"/>
      <c r="KXH59" s="159"/>
      <c r="KXI59" s="159"/>
      <c r="KXJ59" s="160"/>
      <c r="KXK59" s="157"/>
      <c r="KXL59" s="158"/>
      <c r="KXM59" s="159"/>
      <c r="KXN59" s="159"/>
      <c r="KXO59" s="160"/>
      <c r="KXP59" s="157"/>
      <c r="KXQ59" s="158"/>
      <c r="KXR59" s="159"/>
      <c r="KXS59" s="159"/>
      <c r="KXT59" s="160"/>
      <c r="KXU59" s="157"/>
      <c r="KXV59" s="158"/>
      <c r="KXW59" s="159"/>
      <c r="KXX59" s="159"/>
      <c r="KXY59" s="160"/>
      <c r="KXZ59" s="157"/>
      <c r="KYA59" s="158"/>
      <c r="KYB59" s="159"/>
      <c r="KYC59" s="159"/>
      <c r="KYD59" s="160"/>
      <c r="KYE59" s="157"/>
      <c r="KYF59" s="158"/>
      <c r="KYG59" s="159"/>
      <c r="KYH59" s="159"/>
      <c r="KYI59" s="160"/>
      <c r="KYJ59" s="157"/>
      <c r="KYK59" s="158"/>
      <c r="KYL59" s="159"/>
      <c r="KYM59" s="159"/>
      <c r="KYN59" s="160"/>
      <c r="KYO59" s="157"/>
      <c r="KYP59" s="158"/>
      <c r="KYQ59" s="159"/>
      <c r="KYR59" s="159"/>
      <c r="KYS59" s="160"/>
      <c r="KYT59" s="157"/>
      <c r="KYU59" s="158"/>
      <c r="KYV59" s="159"/>
      <c r="KYW59" s="159"/>
      <c r="KYX59" s="160"/>
      <c r="KYY59" s="157"/>
      <c r="KYZ59" s="158"/>
      <c r="KZA59" s="159"/>
      <c r="KZB59" s="159"/>
      <c r="KZC59" s="160"/>
      <c r="KZD59" s="157"/>
      <c r="KZE59" s="158"/>
      <c r="KZF59" s="159"/>
      <c r="KZG59" s="159"/>
      <c r="KZH59" s="160"/>
      <c r="KZI59" s="157"/>
      <c r="KZJ59" s="158"/>
      <c r="KZK59" s="159"/>
      <c r="KZL59" s="159"/>
      <c r="KZM59" s="160"/>
      <c r="KZN59" s="157"/>
      <c r="KZO59" s="158"/>
      <c r="KZP59" s="159"/>
      <c r="KZQ59" s="159"/>
      <c r="KZR59" s="160"/>
      <c r="KZS59" s="157"/>
      <c r="KZT59" s="158"/>
      <c r="KZU59" s="159"/>
      <c r="KZV59" s="159"/>
      <c r="KZW59" s="160"/>
      <c r="KZX59" s="157"/>
      <c r="KZY59" s="158"/>
      <c r="KZZ59" s="159"/>
      <c r="LAA59" s="159"/>
      <c r="LAB59" s="160"/>
      <c r="LAC59" s="157"/>
      <c r="LAD59" s="158"/>
      <c r="LAE59" s="159"/>
      <c r="LAF59" s="159"/>
      <c r="LAG59" s="160"/>
      <c r="LAH59" s="157"/>
      <c r="LAI59" s="158"/>
      <c r="LAJ59" s="159"/>
      <c r="LAK59" s="159"/>
      <c r="LAL59" s="160"/>
      <c r="LAM59" s="157"/>
      <c r="LAN59" s="158"/>
      <c r="LAO59" s="159"/>
      <c r="LAP59" s="159"/>
      <c r="LAQ59" s="160"/>
      <c r="LAR59" s="157"/>
      <c r="LAS59" s="158"/>
      <c r="LAT59" s="159"/>
      <c r="LAU59" s="159"/>
      <c r="LAV59" s="160"/>
      <c r="LAW59" s="157"/>
      <c r="LAX59" s="158"/>
      <c r="LAY59" s="159"/>
      <c r="LAZ59" s="159"/>
      <c r="LBA59" s="160"/>
      <c r="LBB59" s="157"/>
      <c r="LBC59" s="158"/>
      <c r="LBD59" s="159"/>
      <c r="LBE59" s="159"/>
      <c r="LBF59" s="160"/>
      <c r="LBG59" s="157"/>
      <c r="LBH59" s="158"/>
      <c r="LBI59" s="159"/>
      <c r="LBJ59" s="159"/>
      <c r="LBK59" s="160"/>
      <c r="LBL59" s="157"/>
      <c r="LBM59" s="158"/>
      <c r="LBN59" s="159"/>
      <c r="LBO59" s="159"/>
      <c r="LBP59" s="160"/>
      <c r="LBQ59" s="157"/>
      <c r="LBR59" s="158"/>
      <c r="LBS59" s="159"/>
      <c r="LBT59" s="159"/>
      <c r="LBU59" s="160"/>
      <c r="LBV59" s="157"/>
      <c r="LBW59" s="158"/>
      <c r="LBX59" s="159"/>
      <c r="LBY59" s="159"/>
      <c r="LBZ59" s="160"/>
      <c r="LCA59" s="157"/>
      <c r="LCB59" s="158"/>
      <c r="LCC59" s="159"/>
      <c r="LCD59" s="159"/>
      <c r="LCE59" s="160"/>
      <c r="LCF59" s="157"/>
      <c r="LCG59" s="158"/>
      <c r="LCH59" s="159"/>
      <c r="LCI59" s="159"/>
      <c r="LCJ59" s="160"/>
      <c r="LCK59" s="157"/>
      <c r="LCL59" s="158"/>
      <c r="LCM59" s="159"/>
      <c r="LCN59" s="159"/>
      <c r="LCO59" s="160"/>
      <c r="LCP59" s="157"/>
      <c r="LCQ59" s="158"/>
      <c r="LCR59" s="159"/>
      <c r="LCS59" s="159"/>
      <c r="LCT59" s="160"/>
      <c r="LCU59" s="157"/>
      <c r="LCV59" s="158"/>
      <c r="LCW59" s="159"/>
      <c r="LCX59" s="159"/>
      <c r="LCY59" s="160"/>
      <c r="LCZ59" s="157"/>
      <c r="LDA59" s="158"/>
      <c r="LDB59" s="159"/>
      <c r="LDC59" s="159"/>
      <c r="LDD59" s="160"/>
      <c r="LDE59" s="157"/>
      <c r="LDF59" s="158"/>
      <c r="LDG59" s="159"/>
      <c r="LDH59" s="159"/>
      <c r="LDI59" s="160"/>
      <c r="LDJ59" s="157"/>
      <c r="LDK59" s="158"/>
      <c r="LDL59" s="159"/>
      <c r="LDM59" s="159"/>
      <c r="LDN59" s="160"/>
      <c r="LDO59" s="157"/>
      <c r="LDP59" s="158"/>
      <c r="LDQ59" s="159"/>
      <c r="LDR59" s="159"/>
      <c r="LDS59" s="160"/>
      <c r="LDT59" s="157"/>
      <c r="LDU59" s="158"/>
      <c r="LDV59" s="159"/>
      <c r="LDW59" s="159"/>
      <c r="LDX59" s="160"/>
      <c r="LDY59" s="157"/>
      <c r="LDZ59" s="158"/>
      <c r="LEA59" s="159"/>
      <c r="LEB59" s="159"/>
      <c r="LEC59" s="160"/>
      <c r="LED59" s="157"/>
      <c r="LEE59" s="158"/>
      <c r="LEF59" s="159"/>
      <c r="LEG59" s="159"/>
      <c r="LEH59" s="160"/>
      <c r="LEI59" s="157"/>
      <c r="LEJ59" s="158"/>
      <c r="LEK59" s="159"/>
      <c r="LEL59" s="159"/>
      <c r="LEM59" s="160"/>
      <c r="LEN59" s="157"/>
      <c r="LEO59" s="158"/>
      <c r="LEP59" s="159"/>
      <c r="LEQ59" s="159"/>
      <c r="LER59" s="160"/>
      <c r="LES59" s="157"/>
      <c r="LET59" s="158"/>
      <c r="LEU59" s="159"/>
      <c r="LEV59" s="159"/>
      <c r="LEW59" s="160"/>
      <c r="LEX59" s="157"/>
      <c r="LEY59" s="158"/>
      <c r="LEZ59" s="159"/>
      <c r="LFA59" s="159"/>
      <c r="LFB59" s="160"/>
      <c r="LFC59" s="157"/>
      <c r="LFD59" s="158"/>
      <c r="LFE59" s="159"/>
      <c r="LFF59" s="159"/>
      <c r="LFG59" s="160"/>
      <c r="LFH59" s="157"/>
      <c r="LFI59" s="158"/>
      <c r="LFJ59" s="159"/>
      <c r="LFK59" s="159"/>
      <c r="LFL59" s="160"/>
      <c r="LFM59" s="157"/>
      <c r="LFN59" s="158"/>
      <c r="LFO59" s="159"/>
      <c r="LFP59" s="159"/>
      <c r="LFQ59" s="160"/>
      <c r="LFR59" s="157"/>
      <c r="LFS59" s="158"/>
      <c r="LFT59" s="159"/>
      <c r="LFU59" s="159"/>
      <c r="LFV59" s="160"/>
      <c r="LFW59" s="157"/>
      <c r="LFX59" s="158"/>
      <c r="LFY59" s="159"/>
      <c r="LFZ59" s="159"/>
      <c r="LGA59" s="160"/>
      <c r="LGB59" s="157"/>
      <c r="LGC59" s="158"/>
      <c r="LGD59" s="159"/>
      <c r="LGE59" s="159"/>
      <c r="LGF59" s="160"/>
      <c r="LGG59" s="157"/>
      <c r="LGH59" s="158"/>
      <c r="LGI59" s="159"/>
      <c r="LGJ59" s="159"/>
      <c r="LGK59" s="160"/>
      <c r="LGL59" s="157"/>
      <c r="LGM59" s="158"/>
      <c r="LGN59" s="159"/>
      <c r="LGO59" s="159"/>
      <c r="LGP59" s="160"/>
      <c r="LGQ59" s="157"/>
      <c r="LGR59" s="158"/>
      <c r="LGS59" s="159"/>
      <c r="LGT59" s="159"/>
      <c r="LGU59" s="160"/>
      <c r="LGV59" s="157"/>
      <c r="LGW59" s="158"/>
      <c r="LGX59" s="159"/>
      <c r="LGY59" s="159"/>
      <c r="LGZ59" s="160"/>
      <c r="LHA59" s="157"/>
      <c r="LHB59" s="158"/>
      <c r="LHC59" s="159"/>
      <c r="LHD59" s="159"/>
      <c r="LHE59" s="160"/>
      <c r="LHF59" s="157"/>
      <c r="LHG59" s="158"/>
      <c r="LHH59" s="159"/>
      <c r="LHI59" s="159"/>
      <c r="LHJ59" s="160"/>
      <c r="LHK59" s="157"/>
      <c r="LHL59" s="158"/>
      <c r="LHM59" s="159"/>
      <c r="LHN59" s="159"/>
      <c r="LHO59" s="160"/>
      <c r="LHP59" s="157"/>
      <c r="LHQ59" s="158"/>
      <c r="LHR59" s="159"/>
      <c r="LHS59" s="159"/>
      <c r="LHT59" s="160"/>
      <c r="LHU59" s="157"/>
      <c r="LHV59" s="158"/>
      <c r="LHW59" s="159"/>
      <c r="LHX59" s="159"/>
      <c r="LHY59" s="160"/>
      <c r="LHZ59" s="157"/>
      <c r="LIA59" s="158"/>
      <c r="LIB59" s="159"/>
      <c r="LIC59" s="159"/>
      <c r="LID59" s="160"/>
      <c r="LIE59" s="157"/>
      <c r="LIF59" s="158"/>
      <c r="LIG59" s="159"/>
      <c r="LIH59" s="159"/>
      <c r="LII59" s="160"/>
      <c r="LIJ59" s="157"/>
      <c r="LIK59" s="158"/>
      <c r="LIL59" s="159"/>
      <c r="LIM59" s="159"/>
      <c r="LIN59" s="160"/>
      <c r="LIO59" s="157"/>
      <c r="LIP59" s="158"/>
      <c r="LIQ59" s="159"/>
      <c r="LIR59" s="159"/>
      <c r="LIS59" s="160"/>
      <c r="LIT59" s="157"/>
      <c r="LIU59" s="158"/>
      <c r="LIV59" s="159"/>
      <c r="LIW59" s="159"/>
      <c r="LIX59" s="160"/>
      <c r="LIY59" s="157"/>
      <c r="LIZ59" s="158"/>
      <c r="LJA59" s="159"/>
      <c r="LJB59" s="159"/>
      <c r="LJC59" s="160"/>
      <c r="LJD59" s="157"/>
      <c r="LJE59" s="158"/>
      <c r="LJF59" s="159"/>
      <c r="LJG59" s="159"/>
      <c r="LJH59" s="160"/>
      <c r="LJI59" s="157"/>
      <c r="LJJ59" s="158"/>
      <c r="LJK59" s="159"/>
      <c r="LJL59" s="159"/>
      <c r="LJM59" s="160"/>
      <c r="LJN59" s="157"/>
      <c r="LJO59" s="158"/>
      <c r="LJP59" s="159"/>
      <c r="LJQ59" s="159"/>
      <c r="LJR59" s="160"/>
      <c r="LJS59" s="157"/>
      <c r="LJT59" s="158"/>
      <c r="LJU59" s="159"/>
      <c r="LJV59" s="159"/>
      <c r="LJW59" s="160"/>
      <c r="LJX59" s="157"/>
      <c r="LJY59" s="158"/>
      <c r="LJZ59" s="159"/>
      <c r="LKA59" s="159"/>
      <c r="LKB59" s="160"/>
      <c r="LKC59" s="157"/>
      <c r="LKD59" s="158"/>
      <c r="LKE59" s="159"/>
      <c r="LKF59" s="159"/>
      <c r="LKG59" s="160"/>
      <c r="LKH59" s="157"/>
      <c r="LKI59" s="158"/>
      <c r="LKJ59" s="159"/>
      <c r="LKK59" s="159"/>
      <c r="LKL59" s="160"/>
      <c r="LKM59" s="157"/>
      <c r="LKN59" s="158"/>
      <c r="LKO59" s="159"/>
      <c r="LKP59" s="159"/>
      <c r="LKQ59" s="160"/>
      <c r="LKR59" s="157"/>
      <c r="LKS59" s="158"/>
      <c r="LKT59" s="159"/>
      <c r="LKU59" s="159"/>
      <c r="LKV59" s="160"/>
      <c r="LKW59" s="157"/>
      <c r="LKX59" s="158"/>
      <c r="LKY59" s="159"/>
      <c r="LKZ59" s="159"/>
      <c r="LLA59" s="160"/>
      <c r="LLB59" s="157"/>
      <c r="LLC59" s="158"/>
      <c r="LLD59" s="159"/>
      <c r="LLE59" s="159"/>
      <c r="LLF59" s="160"/>
      <c r="LLG59" s="157"/>
      <c r="LLH59" s="158"/>
      <c r="LLI59" s="159"/>
      <c r="LLJ59" s="159"/>
      <c r="LLK59" s="160"/>
      <c r="LLL59" s="157"/>
      <c r="LLM59" s="158"/>
      <c r="LLN59" s="159"/>
      <c r="LLO59" s="159"/>
      <c r="LLP59" s="160"/>
      <c r="LLQ59" s="157"/>
      <c r="LLR59" s="158"/>
      <c r="LLS59" s="159"/>
      <c r="LLT59" s="159"/>
      <c r="LLU59" s="160"/>
      <c r="LLV59" s="157"/>
      <c r="LLW59" s="158"/>
      <c r="LLX59" s="159"/>
      <c r="LLY59" s="159"/>
      <c r="LLZ59" s="160"/>
      <c r="LMA59" s="157"/>
      <c r="LMB59" s="158"/>
      <c r="LMC59" s="159"/>
      <c r="LMD59" s="159"/>
      <c r="LME59" s="160"/>
      <c r="LMF59" s="157"/>
      <c r="LMG59" s="158"/>
      <c r="LMH59" s="159"/>
      <c r="LMI59" s="159"/>
      <c r="LMJ59" s="160"/>
      <c r="LMK59" s="157"/>
      <c r="LML59" s="158"/>
      <c r="LMM59" s="159"/>
      <c r="LMN59" s="159"/>
      <c r="LMO59" s="160"/>
      <c r="LMP59" s="157"/>
      <c r="LMQ59" s="158"/>
      <c r="LMR59" s="159"/>
      <c r="LMS59" s="159"/>
      <c r="LMT59" s="160"/>
      <c r="LMU59" s="157"/>
      <c r="LMV59" s="158"/>
      <c r="LMW59" s="159"/>
      <c r="LMX59" s="159"/>
      <c r="LMY59" s="160"/>
      <c r="LMZ59" s="157"/>
      <c r="LNA59" s="158"/>
      <c r="LNB59" s="159"/>
      <c r="LNC59" s="159"/>
      <c r="LND59" s="160"/>
      <c r="LNE59" s="157"/>
      <c r="LNF59" s="158"/>
      <c r="LNG59" s="159"/>
      <c r="LNH59" s="159"/>
      <c r="LNI59" s="160"/>
      <c r="LNJ59" s="157"/>
      <c r="LNK59" s="158"/>
      <c r="LNL59" s="159"/>
      <c r="LNM59" s="159"/>
      <c r="LNN59" s="160"/>
      <c r="LNO59" s="157"/>
      <c r="LNP59" s="158"/>
      <c r="LNQ59" s="159"/>
      <c r="LNR59" s="159"/>
      <c r="LNS59" s="160"/>
      <c r="LNT59" s="157"/>
      <c r="LNU59" s="158"/>
      <c r="LNV59" s="159"/>
      <c r="LNW59" s="159"/>
      <c r="LNX59" s="160"/>
      <c r="LNY59" s="157"/>
      <c r="LNZ59" s="158"/>
      <c r="LOA59" s="159"/>
      <c r="LOB59" s="159"/>
      <c r="LOC59" s="160"/>
      <c r="LOD59" s="157"/>
      <c r="LOE59" s="158"/>
      <c r="LOF59" s="159"/>
      <c r="LOG59" s="159"/>
      <c r="LOH59" s="160"/>
      <c r="LOI59" s="157"/>
      <c r="LOJ59" s="158"/>
      <c r="LOK59" s="159"/>
      <c r="LOL59" s="159"/>
      <c r="LOM59" s="160"/>
      <c r="LON59" s="157"/>
      <c r="LOO59" s="158"/>
      <c r="LOP59" s="159"/>
      <c r="LOQ59" s="159"/>
      <c r="LOR59" s="160"/>
      <c r="LOS59" s="157"/>
      <c r="LOT59" s="158"/>
      <c r="LOU59" s="159"/>
      <c r="LOV59" s="159"/>
      <c r="LOW59" s="160"/>
      <c r="LOX59" s="157"/>
      <c r="LOY59" s="158"/>
      <c r="LOZ59" s="159"/>
      <c r="LPA59" s="159"/>
      <c r="LPB59" s="160"/>
      <c r="LPC59" s="157"/>
      <c r="LPD59" s="158"/>
      <c r="LPE59" s="159"/>
      <c r="LPF59" s="159"/>
      <c r="LPG59" s="160"/>
      <c r="LPH59" s="157"/>
      <c r="LPI59" s="158"/>
      <c r="LPJ59" s="159"/>
      <c r="LPK59" s="159"/>
      <c r="LPL59" s="160"/>
      <c r="LPM59" s="157"/>
      <c r="LPN59" s="158"/>
      <c r="LPO59" s="159"/>
      <c r="LPP59" s="159"/>
      <c r="LPQ59" s="160"/>
      <c r="LPR59" s="157"/>
      <c r="LPS59" s="158"/>
      <c r="LPT59" s="159"/>
      <c r="LPU59" s="159"/>
      <c r="LPV59" s="160"/>
      <c r="LPW59" s="157"/>
      <c r="LPX59" s="158"/>
      <c r="LPY59" s="159"/>
      <c r="LPZ59" s="159"/>
      <c r="LQA59" s="160"/>
      <c r="LQB59" s="157"/>
      <c r="LQC59" s="158"/>
      <c r="LQD59" s="159"/>
      <c r="LQE59" s="159"/>
      <c r="LQF59" s="160"/>
      <c r="LQG59" s="157"/>
      <c r="LQH59" s="158"/>
      <c r="LQI59" s="159"/>
      <c r="LQJ59" s="159"/>
      <c r="LQK59" s="160"/>
      <c r="LQL59" s="157"/>
      <c r="LQM59" s="158"/>
      <c r="LQN59" s="159"/>
      <c r="LQO59" s="159"/>
      <c r="LQP59" s="160"/>
      <c r="LQQ59" s="157"/>
      <c r="LQR59" s="158"/>
      <c r="LQS59" s="159"/>
      <c r="LQT59" s="159"/>
      <c r="LQU59" s="160"/>
      <c r="LQV59" s="157"/>
      <c r="LQW59" s="158"/>
      <c r="LQX59" s="159"/>
      <c r="LQY59" s="159"/>
      <c r="LQZ59" s="160"/>
      <c r="LRA59" s="157"/>
      <c r="LRB59" s="158"/>
      <c r="LRC59" s="159"/>
      <c r="LRD59" s="159"/>
      <c r="LRE59" s="160"/>
      <c r="LRF59" s="157"/>
      <c r="LRG59" s="158"/>
      <c r="LRH59" s="159"/>
      <c r="LRI59" s="159"/>
      <c r="LRJ59" s="160"/>
      <c r="LRK59" s="157"/>
      <c r="LRL59" s="158"/>
      <c r="LRM59" s="159"/>
      <c r="LRN59" s="159"/>
      <c r="LRO59" s="160"/>
      <c r="LRP59" s="157"/>
      <c r="LRQ59" s="158"/>
      <c r="LRR59" s="159"/>
      <c r="LRS59" s="159"/>
      <c r="LRT59" s="160"/>
      <c r="LRU59" s="157"/>
      <c r="LRV59" s="158"/>
      <c r="LRW59" s="159"/>
      <c r="LRX59" s="159"/>
      <c r="LRY59" s="160"/>
      <c r="LRZ59" s="157"/>
      <c r="LSA59" s="158"/>
      <c r="LSB59" s="159"/>
      <c r="LSC59" s="159"/>
      <c r="LSD59" s="160"/>
      <c r="LSE59" s="157"/>
      <c r="LSF59" s="158"/>
      <c r="LSG59" s="159"/>
      <c r="LSH59" s="159"/>
      <c r="LSI59" s="160"/>
      <c r="LSJ59" s="157"/>
      <c r="LSK59" s="158"/>
      <c r="LSL59" s="159"/>
      <c r="LSM59" s="159"/>
      <c r="LSN59" s="160"/>
      <c r="LSO59" s="157"/>
      <c r="LSP59" s="158"/>
      <c r="LSQ59" s="159"/>
      <c r="LSR59" s="159"/>
      <c r="LSS59" s="160"/>
      <c r="LST59" s="157"/>
      <c r="LSU59" s="158"/>
      <c r="LSV59" s="159"/>
      <c r="LSW59" s="159"/>
      <c r="LSX59" s="160"/>
      <c r="LSY59" s="157"/>
      <c r="LSZ59" s="158"/>
      <c r="LTA59" s="159"/>
      <c r="LTB59" s="159"/>
      <c r="LTC59" s="160"/>
      <c r="LTD59" s="157"/>
      <c r="LTE59" s="158"/>
      <c r="LTF59" s="159"/>
      <c r="LTG59" s="159"/>
      <c r="LTH59" s="160"/>
      <c r="LTI59" s="157"/>
      <c r="LTJ59" s="158"/>
      <c r="LTK59" s="159"/>
      <c r="LTL59" s="159"/>
      <c r="LTM59" s="160"/>
      <c r="LTN59" s="157"/>
      <c r="LTO59" s="158"/>
      <c r="LTP59" s="159"/>
      <c r="LTQ59" s="159"/>
      <c r="LTR59" s="160"/>
      <c r="LTS59" s="157"/>
      <c r="LTT59" s="158"/>
      <c r="LTU59" s="159"/>
      <c r="LTV59" s="159"/>
      <c r="LTW59" s="160"/>
      <c r="LTX59" s="157"/>
      <c r="LTY59" s="158"/>
      <c r="LTZ59" s="159"/>
      <c r="LUA59" s="159"/>
      <c r="LUB59" s="160"/>
      <c r="LUC59" s="157"/>
      <c r="LUD59" s="158"/>
      <c r="LUE59" s="159"/>
      <c r="LUF59" s="159"/>
      <c r="LUG59" s="160"/>
      <c r="LUH59" s="157"/>
      <c r="LUI59" s="158"/>
      <c r="LUJ59" s="159"/>
      <c r="LUK59" s="159"/>
      <c r="LUL59" s="160"/>
      <c r="LUM59" s="157"/>
      <c r="LUN59" s="158"/>
      <c r="LUO59" s="159"/>
      <c r="LUP59" s="159"/>
      <c r="LUQ59" s="160"/>
      <c r="LUR59" s="157"/>
      <c r="LUS59" s="158"/>
      <c r="LUT59" s="159"/>
      <c r="LUU59" s="159"/>
      <c r="LUV59" s="160"/>
      <c r="LUW59" s="157"/>
      <c r="LUX59" s="158"/>
      <c r="LUY59" s="159"/>
      <c r="LUZ59" s="159"/>
      <c r="LVA59" s="160"/>
      <c r="LVB59" s="157"/>
      <c r="LVC59" s="158"/>
      <c r="LVD59" s="159"/>
      <c r="LVE59" s="159"/>
      <c r="LVF59" s="160"/>
      <c r="LVG59" s="157"/>
      <c r="LVH59" s="158"/>
      <c r="LVI59" s="159"/>
      <c r="LVJ59" s="159"/>
      <c r="LVK59" s="160"/>
      <c r="LVL59" s="157"/>
      <c r="LVM59" s="158"/>
      <c r="LVN59" s="159"/>
      <c r="LVO59" s="159"/>
      <c r="LVP59" s="160"/>
      <c r="LVQ59" s="157"/>
      <c r="LVR59" s="158"/>
      <c r="LVS59" s="159"/>
      <c r="LVT59" s="159"/>
      <c r="LVU59" s="160"/>
      <c r="LVV59" s="157"/>
      <c r="LVW59" s="158"/>
      <c r="LVX59" s="159"/>
      <c r="LVY59" s="159"/>
      <c r="LVZ59" s="160"/>
      <c r="LWA59" s="157"/>
      <c r="LWB59" s="158"/>
      <c r="LWC59" s="159"/>
      <c r="LWD59" s="159"/>
      <c r="LWE59" s="160"/>
      <c r="LWF59" s="157"/>
      <c r="LWG59" s="158"/>
      <c r="LWH59" s="159"/>
      <c r="LWI59" s="159"/>
      <c r="LWJ59" s="160"/>
      <c r="LWK59" s="157"/>
      <c r="LWL59" s="158"/>
      <c r="LWM59" s="159"/>
      <c r="LWN59" s="159"/>
      <c r="LWO59" s="160"/>
      <c r="LWP59" s="157"/>
      <c r="LWQ59" s="158"/>
      <c r="LWR59" s="159"/>
      <c r="LWS59" s="159"/>
      <c r="LWT59" s="160"/>
      <c r="LWU59" s="157"/>
      <c r="LWV59" s="158"/>
      <c r="LWW59" s="159"/>
      <c r="LWX59" s="159"/>
      <c r="LWY59" s="160"/>
      <c r="LWZ59" s="157"/>
      <c r="LXA59" s="158"/>
      <c r="LXB59" s="159"/>
      <c r="LXC59" s="159"/>
      <c r="LXD59" s="160"/>
      <c r="LXE59" s="157"/>
      <c r="LXF59" s="158"/>
      <c r="LXG59" s="159"/>
      <c r="LXH59" s="159"/>
      <c r="LXI59" s="160"/>
      <c r="LXJ59" s="157"/>
      <c r="LXK59" s="158"/>
      <c r="LXL59" s="159"/>
      <c r="LXM59" s="159"/>
      <c r="LXN59" s="160"/>
      <c r="LXO59" s="157"/>
      <c r="LXP59" s="158"/>
      <c r="LXQ59" s="159"/>
      <c r="LXR59" s="159"/>
      <c r="LXS59" s="160"/>
      <c r="LXT59" s="157"/>
      <c r="LXU59" s="158"/>
      <c r="LXV59" s="159"/>
      <c r="LXW59" s="159"/>
      <c r="LXX59" s="160"/>
      <c r="LXY59" s="157"/>
      <c r="LXZ59" s="158"/>
      <c r="LYA59" s="159"/>
      <c r="LYB59" s="159"/>
      <c r="LYC59" s="160"/>
      <c r="LYD59" s="157"/>
      <c r="LYE59" s="158"/>
      <c r="LYF59" s="159"/>
      <c r="LYG59" s="159"/>
      <c r="LYH59" s="160"/>
      <c r="LYI59" s="157"/>
      <c r="LYJ59" s="158"/>
      <c r="LYK59" s="159"/>
      <c r="LYL59" s="159"/>
      <c r="LYM59" s="160"/>
      <c r="LYN59" s="157"/>
      <c r="LYO59" s="158"/>
      <c r="LYP59" s="159"/>
      <c r="LYQ59" s="159"/>
      <c r="LYR59" s="160"/>
      <c r="LYS59" s="157"/>
      <c r="LYT59" s="158"/>
      <c r="LYU59" s="159"/>
      <c r="LYV59" s="159"/>
      <c r="LYW59" s="160"/>
      <c r="LYX59" s="157"/>
      <c r="LYY59" s="158"/>
      <c r="LYZ59" s="159"/>
      <c r="LZA59" s="159"/>
      <c r="LZB59" s="160"/>
      <c r="LZC59" s="157"/>
      <c r="LZD59" s="158"/>
      <c r="LZE59" s="159"/>
      <c r="LZF59" s="159"/>
      <c r="LZG59" s="160"/>
      <c r="LZH59" s="157"/>
      <c r="LZI59" s="158"/>
      <c r="LZJ59" s="159"/>
      <c r="LZK59" s="159"/>
      <c r="LZL59" s="160"/>
      <c r="LZM59" s="157"/>
      <c r="LZN59" s="158"/>
      <c r="LZO59" s="159"/>
      <c r="LZP59" s="159"/>
      <c r="LZQ59" s="160"/>
      <c r="LZR59" s="157"/>
      <c r="LZS59" s="158"/>
      <c r="LZT59" s="159"/>
      <c r="LZU59" s="159"/>
      <c r="LZV59" s="160"/>
      <c r="LZW59" s="157"/>
      <c r="LZX59" s="158"/>
      <c r="LZY59" s="159"/>
      <c r="LZZ59" s="159"/>
      <c r="MAA59" s="160"/>
      <c r="MAB59" s="157"/>
      <c r="MAC59" s="158"/>
      <c r="MAD59" s="159"/>
      <c r="MAE59" s="159"/>
      <c r="MAF59" s="160"/>
      <c r="MAG59" s="157"/>
      <c r="MAH59" s="158"/>
      <c r="MAI59" s="159"/>
      <c r="MAJ59" s="159"/>
      <c r="MAK59" s="160"/>
      <c r="MAL59" s="157"/>
      <c r="MAM59" s="158"/>
      <c r="MAN59" s="159"/>
      <c r="MAO59" s="159"/>
      <c r="MAP59" s="160"/>
      <c r="MAQ59" s="157"/>
      <c r="MAR59" s="158"/>
      <c r="MAS59" s="159"/>
      <c r="MAT59" s="159"/>
      <c r="MAU59" s="160"/>
      <c r="MAV59" s="157"/>
      <c r="MAW59" s="158"/>
      <c r="MAX59" s="159"/>
      <c r="MAY59" s="159"/>
      <c r="MAZ59" s="160"/>
      <c r="MBA59" s="157"/>
      <c r="MBB59" s="158"/>
      <c r="MBC59" s="159"/>
      <c r="MBD59" s="159"/>
      <c r="MBE59" s="160"/>
      <c r="MBF59" s="157"/>
      <c r="MBG59" s="158"/>
      <c r="MBH59" s="159"/>
      <c r="MBI59" s="159"/>
      <c r="MBJ59" s="160"/>
      <c r="MBK59" s="157"/>
      <c r="MBL59" s="158"/>
      <c r="MBM59" s="159"/>
      <c r="MBN59" s="159"/>
      <c r="MBO59" s="160"/>
      <c r="MBP59" s="157"/>
      <c r="MBQ59" s="158"/>
      <c r="MBR59" s="159"/>
      <c r="MBS59" s="159"/>
      <c r="MBT59" s="160"/>
      <c r="MBU59" s="157"/>
      <c r="MBV59" s="158"/>
      <c r="MBW59" s="159"/>
      <c r="MBX59" s="159"/>
      <c r="MBY59" s="160"/>
      <c r="MBZ59" s="157"/>
      <c r="MCA59" s="158"/>
      <c r="MCB59" s="159"/>
      <c r="MCC59" s="159"/>
      <c r="MCD59" s="160"/>
      <c r="MCE59" s="157"/>
      <c r="MCF59" s="158"/>
      <c r="MCG59" s="159"/>
      <c r="MCH59" s="159"/>
      <c r="MCI59" s="160"/>
      <c r="MCJ59" s="157"/>
      <c r="MCK59" s="158"/>
      <c r="MCL59" s="159"/>
      <c r="MCM59" s="159"/>
      <c r="MCN59" s="160"/>
      <c r="MCO59" s="157"/>
      <c r="MCP59" s="158"/>
      <c r="MCQ59" s="159"/>
      <c r="MCR59" s="159"/>
      <c r="MCS59" s="160"/>
      <c r="MCT59" s="157"/>
      <c r="MCU59" s="158"/>
      <c r="MCV59" s="159"/>
      <c r="MCW59" s="159"/>
      <c r="MCX59" s="160"/>
      <c r="MCY59" s="157"/>
      <c r="MCZ59" s="158"/>
      <c r="MDA59" s="159"/>
      <c r="MDB59" s="159"/>
      <c r="MDC59" s="160"/>
      <c r="MDD59" s="157"/>
      <c r="MDE59" s="158"/>
      <c r="MDF59" s="159"/>
      <c r="MDG59" s="159"/>
      <c r="MDH59" s="160"/>
      <c r="MDI59" s="157"/>
      <c r="MDJ59" s="158"/>
      <c r="MDK59" s="159"/>
      <c r="MDL59" s="159"/>
      <c r="MDM59" s="160"/>
      <c r="MDN59" s="157"/>
      <c r="MDO59" s="158"/>
      <c r="MDP59" s="159"/>
      <c r="MDQ59" s="159"/>
      <c r="MDR59" s="160"/>
      <c r="MDS59" s="157"/>
      <c r="MDT59" s="158"/>
      <c r="MDU59" s="159"/>
      <c r="MDV59" s="159"/>
      <c r="MDW59" s="160"/>
      <c r="MDX59" s="157"/>
      <c r="MDY59" s="158"/>
      <c r="MDZ59" s="159"/>
      <c r="MEA59" s="159"/>
      <c r="MEB59" s="160"/>
      <c r="MEC59" s="157"/>
      <c r="MED59" s="158"/>
      <c r="MEE59" s="159"/>
      <c r="MEF59" s="159"/>
      <c r="MEG59" s="160"/>
      <c r="MEH59" s="157"/>
      <c r="MEI59" s="158"/>
      <c r="MEJ59" s="159"/>
      <c r="MEK59" s="159"/>
      <c r="MEL59" s="160"/>
      <c r="MEM59" s="157"/>
      <c r="MEN59" s="158"/>
      <c r="MEO59" s="159"/>
      <c r="MEP59" s="159"/>
      <c r="MEQ59" s="160"/>
      <c r="MER59" s="157"/>
      <c r="MES59" s="158"/>
      <c r="MET59" s="159"/>
      <c r="MEU59" s="159"/>
      <c r="MEV59" s="160"/>
      <c r="MEW59" s="157"/>
      <c r="MEX59" s="158"/>
      <c r="MEY59" s="159"/>
      <c r="MEZ59" s="159"/>
      <c r="MFA59" s="160"/>
      <c r="MFB59" s="157"/>
      <c r="MFC59" s="158"/>
      <c r="MFD59" s="159"/>
      <c r="MFE59" s="159"/>
      <c r="MFF59" s="160"/>
      <c r="MFG59" s="157"/>
      <c r="MFH59" s="158"/>
      <c r="MFI59" s="159"/>
      <c r="MFJ59" s="159"/>
      <c r="MFK59" s="160"/>
      <c r="MFL59" s="157"/>
      <c r="MFM59" s="158"/>
      <c r="MFN59" s="159"/>
      <c r="MFO59" s="159"/>
      <c r="MFP59" s="160"/>
      <c r="MFQ59" s="157"/>
      <c r="MFR59" s="158"/>
      <c r="MFS59" s="159"/>
      <c r="MFT59" s="159"/>
      <c r="MFU59" s="160"/>
      <c r="MFV59" s="157"/>
      <c r="MFW59" s="158"/>
      <c r="MFX59" s="159"/>
      <c r="MFY59" s="159"/>
      <c r="MFZ59" s="160"/>
      <c r="MGA59" s="157"/>
      <c r="MGB59" s="158"/>
      <c r="MGC59" s="159"/>
      <c r="MGD59" s="159"/>
      <c r="MGE59" s="160"/>
      <c r="MGF59" s="157"/>
      <c r="MGG59" s="158"/>
      <c r="MGH59" s="159"/>
      <c r="MGI59" s="159"/>
      <c r="MGJ59" s="160"/>
      <c r="MGK59" s="157"/>
      <c r="MGL59" s="158"/>
      <c r="MGM59" s="159"/>
      <c r="MGN59" s="159"/>
      <c r="MGO59" s="160"/>
      <c r="MGP59" s="157"/>
      <c r="MGQ59" s="158"/>
      <c r="MGR59" s="159"/>
      <c r="MGS59" s="159"/>
      <c r="MGT59" s="160"/>
      <c r="MGU59" s="157"/>
      <c r="MGV59" s="158"/>
      <c r="MGW59" s="159"/>
      <c r="MGX59" s="159"/>
      <c r="MGY59" s="160"/>
      <c r="MGZ59" s="157"/>
      <c r="MHA59" s="158"/>
      <c r="MHB59" s="159"/>
      <c r="MHC59" s="159"/>
      <c r="MHD59" s="160"/>
      <c r="MHE59" s="157"/>
      <c r="MHF59" s="158"/>
      <c r="MHG59" s="159"/>
      <c r="MHH59" s="159"/>
      <c r="MHI59" s="160"/>
      <c r="MHJ59" s="157"/>
      <c r="MHK59" s="158"/>
      <c r="MHL59" s="159"/>
      <c r="MHM59" s="159"/>
      <c r="MHN59" s="160"/>
      <c r="MHO59" s="157"/>
      <c r="MHP59" s="158"/>
      <c r="MHQ59" s="159"/>
      <c r="MHR59" s="159"/>
      <c r="MHS59" s="160"/>
      <c r="MHT59" s="157"/>
      <c r="MHU59" s="158"/>
      <c r="MHV59" s="159"/>
      <c r="MHW59" s="159"/>
      <c r="MHX59" s="160"/>
      <c r="MHY59" s="157"/>
      <c r="MHZ59" s="158"/>
      <c r="MIA59" s="159"/>
      <c r="MIB59" s="159"/>
      <c r="MIC59" s="160"/>
      <c r="MID59" s="157"/>
      <c r="MIE59" s="158"/>
      <c r="MIF59" s="159"/>
      <c r="MIG59" s="159"/>
      <c r="MIH59" s="160"/>
      <c r="MII59" s="157"/>
      <c r="MIJ59" s="158"/>
      <c r="MIK59" s="159"/>
      <c r="MIL59" s="159"/>
      <c r="MIM59" s="160"/>
      <c r="MIN59" s="157"/>
      <c r="MIO59" s="158"/>
      <c r="MIP59" s="159"/>
      <c r="MIQ59" s="159"/>
      <c r="MIR59" s="160"/>
      <c r="MIS59" s="157"/>
      <c r="MIT59" s="158"/>
      <c r="MIU59" s="159"/>
      <c r="MIV59" s="159"/>
      <c r="MIW59" s="160"/>
      <c r="MIX59" s="157"/>
      <c r="MIY59" s="158"/>
      <c r="MIZ59" s="159"/>
      <c r="MJA59" s="159"/>
      <c r="MJB59" s="160"/>
      <c r="MJC59" s="157"/>
      <c r="MJD59" s="158"/>
      <c r="MJE59" s="159"/>
      <c r="MJF59" s="159"/>
      <c r="MJG59" s="160"/>
      <c r="MJH59" s="157"/>
      <c r="MJI59" s="158"/>
      <c r="MJJ59" s="159"/>
      <c r="MJK59" s="159"/>
      <c r="MJL59" s="160"/>
      <c r="MJM59" s="157"/>
      <c r="MJN59" s="158"/>
      <c r="MJO59" s="159"/>
      <c r="MJP59" s="159"/>
      <c r="MJQ59" s="160"/>
      <c r="MJR59" s="157"/>
      <c r="MJS59" s="158"/>
      <c r="MJT59" s="159"/>
      <c r="MJU59" s="159"/>
      <c r="MJV59" s="160"/>
      <c r="MJW59" s="157"/>
      <c r="MJX59" s="158"/>
      <c r="MJY59" s="159"/>
      <c r="MJZ59" s="159"/>
      <c r="MKA59" s="160"/>
      <c r="MKB59" s="157"/>
      <c r="MKC59" s="158"/>
      <c r="MKD59" s="159"/>
      <c r="MKE59" s="159"/>
      <c r="MKF59" s="160"/>
      <c r="MKG59" s="157"/>
      <c r="MKH59" s="158"/>
      <c r="MKI59" s="159"/>
      <c r="MKJ59" s="159"/>
      <c r="MKK59" s="160"/>
      <c r="MKL59" s="157"/>
      <c r="MKM59" s="158"/>
      <c r="MKN59" s="159"/>
      <c r="MKO59" s="159"/>
      <c r="MKP59" s="160"/>
      <c r="MKQ59" s="157"/>
      <c r="MKR59" s="158"/>
      <c r="MKS59" s="159"/>
      <c r="MKT59" s="159"/>
      <c r="MKU59" s="160"/>
      <c r="MKV59" s="157"/>
      <c r="MKW59" s="158"/>
      <c r="MKX59" s="159"/>
      <c r="MKY59" s="159"/>
      <c r="MKZ59" s="160"/>
      <c r="MLA59" s="157"/>
      <c r="MLB59" s="158"/>
      <c r="MLC59" s="159"/>
      <c r="MLD59" s="159"/>
      <c r="MLE59" s="160"/>
      <c r="MLF59" s="157"/>
      <c r="MLG59" s="158"/>
      <c r="MLH59" s="159"/>
      <c r="MLI59" s="159"/>
      <c r="MLJ59" s="160"/>
      <c r="MLK59" s="157"/>
      <c r="MLL59" s="158"/>
      <c r="MLM59" s="159"/>
      <c r="MLN59" s="159"/>
      <c r="MLO59" s="160"/>
      <c r="MLP59" s="157"/>
      <c r="MLQ59" s="158"/>
      <c r="MLR59" s="159"/>
      <c r="MLS59" s="159"/>
      <c r="MLT59" s="160"/>
      <c r="MLU59" s="157"/>
      <c r="MLV59" s="158"/>
      <c r="MLW59" s="159"/>
      <c r="MLX59" s="159"/>
      <c r="MLY59" s="160"/>
      <c r="MLZ59" s="157"/>
      <c r="MMA59" s="158"/>
      <c r="MMB59" s="159"/>
      <c r="MMC59" s="159"/>
      <c r="MMD59" s="160"/>
      <c r="MME59" s="157"/>
      <c r="MMF59" s="158"/>
      <c r="MMG59" s="159"/>
      <c r="MMH59" s="159"/>
      <c r="MMI59" s="160"/>
      <c r="MMJ59" s="157"/>
      <c r="MMK59" s="158"/>
      <c r="MML59" s="159"/>
      <c r="MMM59" s="159"/>
      <c r="MMN59" s="160"/>
      <c r="MMO59" s="157"/>
      <c r="MMP59" s="158"/>
      <c r="MMQ59" s="159"/>
      <c r="MMR59" s="159"/>
      <c r="MMS59" s="160"/>
      <c r="MMT59" s="157"/>
      <c r="MMU59" s="158"/>
      <c r="MMV59" s="159"/>
      <c r="MMW59" s="159"/>
      <c r="MMX59" s="160"/>
      <c r="MMY59" s="157"/>
      <c r="MMZ59" s="158"/>
      <c r="MNA59" s="159"/>
      <c r="MNB59" s="159"/>
      <c r="MNC59" s="160"/>
      <c r="MND59" s="157"/>
      <c r="MNE59" s="158"/>
      <c r="MNF59" s="159"/>
      <c r="MNG59" s="159"/>
      <c r="MNH59" s="160"/>
      <c r="MNI59" s="157"/>
      <c r="MNJ59" s="158"/>
      <c r="MNK59" s="159"/>
      <c r="MNL59" s="159"/>
      <c r="MNM59" s="160"/>
      <c r="MNN59" s="157"/>
      <c r="MNO59" s="158"/>
      <c r="MNP59" s="159"/>
      <c r="MNQ59" s="159"/>
      <c r="MNR59" s="160"/>
      <c r="MNS59" s="157"/>
      <c r="MNT59" s="158"/>
      <c r="MNU59" s="159"/>
      <c r="MNV59" s="159"/>
      <c r="MNW59" s="160"/>
      <c r="MNX59" s="157"/>
      <c r="MNY59" s="158"/>
      <c r="MNZ59" s="159"/>
      <c r="MOA59" s="159"/>
      <c r="MOB59" s="160"/>
      <c r="MOC59" s="157"/>
      <c r="MOD59" s="158"/>
      <c r="MOE59" s="159"/>
      <c r="MOF59" s="159"/>
      <c r="MOG59" s="160"/>
      <c r="MOH59" s="157"/>
      <c r="MOI59" s="158"/>
      <c r="MOJ59" s="159"/>
      <c r="MOK59" s="159"/>
      <c r="MOL59" s="160"/>
      <c r="MOM59" s="157"/>
      <c r="MON59" s="158"/>
      <c r="MOO59" s="159"/>
      <c r="MOP59" s="159"/>
      <c r="MOQ59" s="160"/>
      <c r="MOR59" s="157"/>
      <c r="MOS59" s="158"/>
      <c r="MOT59" s="159"/>
      <c r="MOU59" s="159"/>
      <c r="MOV59" s="160"/>
      <c r="MOW59" s="157"/>
      <c r="MOX59" s="158"/>
      <c r="MOY59" s="159"/>
      <c r="MOZ59" s="159"/>
      <c r="MPA59" s="160"/>
      <c r="MPB59" s="157"/>
      <c r="MPC59" s="158"/>
      <c r="MPD59" s="159"/>
      <c r="MPE59" s="159"/>
      <c r="MPF59" s="160"/>
      <c r="MPG59" s="157"/>
      <c r="MPH59" s="158"/>
      <c r="MPI59" s="159"/>
      <c r="MPJ59" s="159"/>
      <c r="MPK59" s="160"/>
      <c r="MPL59" s="157"/>
      <c r="MPM59" s="158"/>
      <c r="MPN59" s="159"/>
      <c r="MPO59" s="159"/>
      <c r="MPP59" s="160"/>
      <c r="MPQ59" s="157"/>
      <c r="MPR59" s="158"/>
      <c r="MPS59" s="159"/>
      <c r="MPT59" s="159"/>
      <c r="MPU59" s="160"/>
      <c r="MPV59" s="157"/>
      <c r="MPW59" s="158"/>
      <c r="MPX59" s="159"/>
      <c r="MPY59" s="159"/>
      <c r="MPZ59" s="160"/>
      <c r="MQA59" s="157"/>
      <c r="MQB59" s="158"/>
      <c r="MQC59" s="159"/>
      <c r="MQD59" s="159"/>
      <c r="MQE59" s="160"/>
      <c r="MQF59" s="157"/>
      <c r="MQG59" s="158"/>
      <c r="MQH59" s="159"/>
      <c r="MQI59" s="159"/>
      <c r="MQJ59" s="160"/>
      <c r="MQK59" s="157"/>
      <c r="MQL59" s="158"/>
      <c r="MQM59" s="159"/>
      <c r="MQN59" s="159"/>
      <c r="MQO59" s="160"/>
      <c r="MQP59" s="157"/>
      <c r="MQQ59" s="158"/>
      <c r="MQR59" s="159"/>
      <c r="MQS59" s="159"/>
      <c r="MQT59" s="160"/>
      <c r="MQU59" s="157"/>
      <c r="MQV59" s="158"/>
      <c r="MQW59" s="159"/>
      <c r="MQX59" s="159"/>
      <c r="MQY59" s="160"/>
      <c r="MQZ59" s="157"/>
      <c r="MRA59" s="158"/>
      <c r="MRB59" s="159"/>
      <c r="MRC59" s="159"/>
      <c r="MRD59" s="160"/>
      <c r="MRE59" s="157"/>
      <c r="MRF59" s="158"/>
      <c r="MRG59" s="159"/>
      <c r="MRH59" s="159"/>
      <c r="MRI59" s="160"/>
      <c r="MRJ59" s="157"/>
      <c r="MRK59" s="158"/>
      <c r="MRL59" s="159"/>
      <c r="MRM59" s="159"/>
      <c r="MRN59" s="160"/>
      <c r="MRO59" s="157"/>
      <c r="MRP59" s="158"/>
      <c r="MRQ59" s="159"/>
      <c r="MRR59" s="159"/>
      <c r="MRS59" s="160"/>
      <c r="MRT59" s="157"/>
      <c r="MRU59" s="158"/>
      <c r="MRV59" s="159"/>
      <c r="MRW59" s="159"/>
      <c r="MRX59" s="160"/>
      <c r="MRY59" s="157"/>
      <c r="MRZ59" s="158"/>
      <c r="MSA59" s="159"/>
      <c r="MSB59" s="159"/>
      <c r="MSC59" s="160"/>
      <c r="MSD59" s="157"/>
      <c r="MSE59" s="158"/>
      <c r="MSF59" s="159"/>
      <c r="MSG59" s="159"/>
      <c r="MSH59" s="160"/>
      <c r="MSI59" s="157"/>
      <c r="MSJ59" s="158"/>
      <c r="MSK59" s="159"/>
      <c r="MSL59" s="159"/>
      <c r="MSM59" s="160"/>
      <c r="MSN59" s="157"/>
      <c r="MSO59" s="158"/>
      <c r="MSP59" s="159"/>
      <c r="MSQ59" s="159"/>
      <c r="MSR59" s="160"/>
      <c r="MSS59" s="157"/>
      <c r="MST59" s="158"/>
      <c r="MSU59" s="159"/>
      <c r="MSV59" s="159"/>
      <c r="MSW59" s="160"/>
      <c r="MSX59" s="157"/>
      <c r="MSY59" s="158"/>
      <c r="MSZ59" s="159"/>
      <c r="MTA59" s="159"/>
      <c r="MTB59" s="160"/>
      <c r="MTC59" s="157"/>
      <c r="MTD59" s="158"/>
      <c r="MTE59" s="159"/>
      <c r="MTF59" s="159"/>
      <c r="MTG59" s="160"/>
      <c r="MTH59" s="157"/>
      <c r="MTI59" s="158"/>
      <c r="MTJ59" s="159"/>
      <c r="MTK59" s="159"/>
      <c r="MTL59" s="160"/>
      <c r="MTM59" s="157"/>
      <c r="MTN59" s="158"/>
      <c r="MTO59" s="159"/>
      <c r="MTP59" s="159"/>
      <c r="MTQ59" s="160"/>
      <c r="MTR59" s="157"/>
      <c r="MTS59" s="158"/>
      <c r="MTT59" s="159"/>
      <c r="MTU59" s="159"/>
      <c r="MTV59" s="160"/>
      <c r="MTW59" s="157"/>
      <c r="MTX59" s="158"/>
      <c r="MTY59" s="159"/>
      <c r="MTZ59" s="159"/>
      <c r="MUA59" s="160"/>
      <c r="MUB59" s="157"/>
      <c r="MUC59" s="158"/>
      <c r="MUD59" s="159"/>
      <c r="MUE59" s="159"/>
      <c r="MUF59" s="160"/>
      <c r="MUG59" s="157"/>
      <c r="MUH59" s="158"/>
      <c r="MUI59" s="159"/>
      <c r="MUJ59" s="159"/>
      <c r="MUK59" s="160"/>
      <c r="MUL59" s="157"/>
      <c r="MUM59" s="158"/>
      <c r="MUN59" s="159"/>
      <c r="MUO59" s="159"/>
      <c r="MUP59" s="160"/>
      <c r="MUQ59" s="157"/>
      <c r="MUR59" s="158"/>
      <c r="MUS59" s="159"/>
      <c r="MUT59" s="159"/>
      <c r="MUU59" s="160"/>
      <c r="MUV59" s="157"/>
      <c r="MUW59" s="158"/>
      <c r="MUX59" s="159"/>
      <c r="MUY59" s="159"/>
      <c r="MUZ59" s="160"/>
      <c r="MVA59" s="157"/>
      <c r="MVB59" s="158"/>
      <c r="MVC59" s="159"/>
      <c r="MVD59" s="159"/>
      <c r="MVE59" s="160"/>
      <c r="MVF59" s="157"/>
      <c r="MVG59" s="158"/>
      <c r="MVH59" s="159"/>
      <c r="MVI59" s="159"/>
      <c r="MVJ59" s="160"/>
      <c r="MVK59" s="157"/>
      <c r="MVL59" s="158"/>
      <c r="MVM59" s="159"/>
      <c r="MVN59" s="159"/>
      <c r="MVO59" s="160"/>
      <c r="MVP59" s="157"/>
      <c r="MVQ59" s="158"/>
      <c r="MVR59" s="159"/>
      <c r="MVS59" s="159"/>
      <c r="MVT59" s="160"/>
      <c r="MVU59" s="157"/>
      <c r="MVV59" s="158"/>
      <c r="MVW59" s="159"/>
      <c r="MVX59" s="159"/>
      <c r="MVY59" s="160"/>
      <c r="MVZ59" s="157"/>
      <c r="MWA59" s="158"/>
      <c r="MWB59" s="159"/>
      <c r="MWC59" s="159"/>
      <c r="MWD59" s="160"/>
      <c r="MWE59" s="157"/>
      <c r="MWF59" s="158"/>
      <c r="MWG59" s="159"/>
      <c r="MWH59" s="159"/>
      <c r="MWI59" s="160"/>
      <c r="MWJ59" s="157"/>
      <c r="MWK59" s="158"/>
      <c r="MWL59" s="159"/>
      <c r="MWM59" s="159"/>
      <c r="MWN59" s="160"/>
      <c r="MWO59" s="157"/>
      <c r="MWP59" s="158"/>
      <c r="MWQ59" s="159"/>
      <c r="MWR59" s="159"/>
      <c r="MWS59" s="160"/>
      <c r="MWT59" s="157"/>
      <c r="MWU59" s="158"/>
      <c r="MWV59" s="159"/>
      <c r="MWW59" s="159"/>
      <c r="MWX59" s="160"/>
      <c r="MWY59" s="157"/>
      <c r="MWZ59" s="158"/>
      <c r="MXA59" s="159"/>
      <c r="MXB59" s="159"/>
      <c r="MXC59" s="160"/>
      <c r="MXD59" s="157"/>
      <c r="MXE59" s="158"/>
      <c r="MXF59" s="159"/>
      <c r="MXG59" s="159"/>
      <c r="MXH59" s="160"/>
      <c r="MXI59" s="157"/>
      <c r="MXJ59" s="158"/>
      <c r="MXK59" s="159"/>
      <c r="MXL59" s="159"/>
      <c r="MXM59" s="160"/>
      <c r="MXN59" s="157"/>
      <c r="MXO59" s="158"/>
      <c r="MXP59" s="159"/>
      <c r="MXQ59" s="159"/>
      <c r="MXR59" s="160"/>
      <c r="MXS59" s="157"/>
      <c r="MXT59" s="158"/>
      <c r="MXU59" s="159"/>
      <c r="MXV59" s="159"/>
      <c r="MXW59" s="160"/>
      <c r="MXX59" s="157"/>
      <c r="MXY59" s="158"/>
      <c r="MXZ59" s="159"/>
      <c r="MYA59" s="159"/>
      <c r="MYB59" s="160"/>
      <c r="MYC59" s="157"/>
      <c r="MYD59" s="158"/>
      <c r="MYE59" s="159"/>
      <c r="MYF59" s="159"/>
      <c r="MYG59" s="160"/>
      <c r="MYH59" s="157"/>
      <c r="MYI59" s="158"/>
      <c r="MYJ59" s="159"/>
      <c r="MYK59" s="159"/>
      <c r="MYL59" s="160"/>
      <c r="MYM59" s="157"/>
      <c r="MYN59" s="158"/>
      <c r="MYO59" s="159"/>
      <c r="MYP59" s="159"/>
      <c r="MYQ59" s="160"/>
      <c r="MYR59" s="157"/>
      <c r="MYS59" s="158"/>
      <c r="MYT59" s="159"/>
      <c r="MYU59" s="159"/>
      <c r="MYV59" s="160"/>
      <c r="MYW59" s="157"/>
      <c r="MYX59" s="158"/>
      <c r="MYY59" s="159"/>
      <c r="MYZ59" s="159"/>
      <c r="MZA59" s="160"/>
      <c r="MZB59" s="157"/>
      <c r="MZC59" s="158"/>
      <c r="MZD59" s="159"/>
      <c r="MZE59" s="159"/>
      <c r="MZF59" s="160"/>
      <c r="MZG59" s="157"/>
      <c r="MZH59" s="158"/>
      <c r="MZI59" s="159"/>
      <c r="MZJ59" s="159"/>
      <c r="MZK59" s="160"/>
      <c r="MZL59" s="157"/>
      <c r="MZM59" s="158"/>
      <c r="MZN59" s="159"/>
      <c r="MZO59" s="159"/>
      <c r="MZP59" s="160"/>
      <c r="MZQ59" s="157"/>
      <c r="MZR59" s="158"/>
      <c r="MZS59" s="159"/>
      <c r="MZT59" s="159"/>
      <c r="MZU59" s="160"/>
      <c r="MZV59" s="157"/>
      <c r="MZW59" s="158"/>
      <c r="MZX59" s="159"/>
      <c r="MZY59" s="159"/>
      <c r="MZZ59" s="160"/>
      <c r="NAA59" s="157"/>
      <c r="NAB59" s="158"/>
      <c r="NAC59" s="159"/>
      <c r="NAD59" s="159"/>
      <c r="NAE59" s="160"/>
      <c r="NAF59" s="157"/>
      <c r="NAG59" s="158"/>
      <c r="NAH59" s="159"/>
      <c r="NAI59" s="159"/>
      <c r="NAJ59" s="160"/>
      <c r="NAK59" s="157"/>
      <c r="NAL59" s="158"/>
      <c r="NAM59" s="159"/>
      <c r="NAN59" s="159"/>
      <c r="NAO59" s="160"/>
      <c r="NAP59" s="157"/>
      <c r="NAQ59" s="158"/>
      <c r="NAR59" s="159"/>
      <c r="NAS59" s="159"/>
      <c r="NAT59" s="160"/>
      <c r="NAU59" s="157"/>
      <c r="NAV59" s="158"/>
      <c r="NAW59" s="159"/>
      <c r="NAX59" s="159"/>
      <c r="NAY59" s="160"/>
      <c r="NAZ59" s="157"/>
      <c r="NBA59" s="158"/>
      <c r="NBB59" s="159"/>
      <c r="NBC59" s="159"/>
      <c r="NBD59" s="160"/>
      <c r="NBE59" s="157"/>
      <c r="NBF59" s="158"/>
      <c r="NBG59" s="159"/>
      <c r="NBH59" s="159"/>
      <c r="NBI59" s="160"/>
      <c r="NBJ59" s="157"/>
      <c r="NBK59" s="158"/>
      <c r="NBL59" s="159"/>
      <c r="NBM59" s="159"/>
      <c r="NBN59" s="160"/>
      <c r="NBO59" s="157"/>
      <c r="NBP59" s="158"/>
      <c r="NBQ59" s="159"/>
      <c r="NBR59" s="159"/>
      <c r="NBS59" s="160"/>
      <c r="NBT59" s="157"/>
      <c r="NBU59" s="158"/>
      <c r="NBV59" s="159"/>
      <c r="NBW59" s="159"/>
      <c r="NBX59" s="160"/>
      <c r="NBY59" s="157"/>
      <c r="NBZ59" s="158"/>
      <c r="NCA59" s="159"/>
      <c r="NCB59" s="159"/>
      <c r="NCC59" s="160"/>
      <c r="NCD59" s="157"/>
      <c r="NCE59" s="158"/>
      <c r="NCF59" s="159"/>
      <c r="NCG59" s="159"/>
      <c r="NCH59" s="160"/>
      <c r="NCI59" s="157"/>
      <c r="NCJ59" s="158"/>
      <c r="NCK59" s="159"/>
      <c r="NCL59" s="159"/>
      <c r="NCM59" s="160"/>
      <c r="NCN59" s="157"/>
      <c r="NCO59" s="158"/>
      <c r="NCP59" s="159"/>
      <c r="NCQ59" s="159"/>
      <c r="NCR59" s="160"/>
      <c r="NCS59" s="157"/>
      <c r="NCT59" s="158"/>
      <c r="NCU59" s="159"/>
      <c r="NCV59" s="159"/>
      <c r="NCW59" s="160"/>
      <c r="NCX59" s="157"/>
      <c r="NCY59" s="158"/>
      <c r="NCZ59" s="159"/>
      <c r="NDA59" s="159"/>
      <c r="NDB59" s="160"/>
      <c r="NDC59" s="157"/>
      <c r="NDD59" s="158"/>
      <c r="NDE59" s="159"/>
      <c r="NDF59" s="159"/>
      <c r="NDG59" s="160"/>
      <c r="NDH59" s="157"/>
      <c r="NDI59" s="158"/>
      <c r="NDJ59" s="159"/>
      <c r="NDK59" s="159"/>
      <c r="NDL59" s="160"/>
      <c r="NDM59" s="157"/>
      <c r="NDN59" s="158"/>
      <c r="NDO59" s="159"/>
      <c r="NDP59" s="159"/>
      <c r="NDQ59" s="160"/>
      <c r="NDR59" s="157"/>
      <c r="NDS59" s="158"/>
      <c r="NDT59" s="159"/>
      <c r="NDU59" s="159"/>
      <c r="NDV59" s="160"/>
      <c r="NDW59" s="157"/>
      <c r="NDX59" s="158"/>
      <c r="NDY59" s="159"/>
      <c r="NDZ59" s="159"/>
      <c r="NEA59" s="160"/>
      <c r="NEB59" s="157"/>
      <c r="NEC59" s="158"/>
      <c r="NED59" s="159"/>
      <c r="NEE59" s="159"/>
      <c r="NEF59" s="160"/>
      <c r="NEG59" s="157"/>
      <c r="NEH59" s="158"/>
      <c r="NEI59" s="159"/>
      <c r="NEJ59" s="159"/>
      <c r="NEK59" s="160"/>
      <c r="NEL59" s="157"/>
      <c r="NEM59" s="158"/>
      <c r="NEN59" s="159"/>
      <c r="NEO59" s="159"/>
      <c r="NEP59" s="160"/>
      <c r="NEQ59" s="157"/>
      <c r="NER59" s="158"/>
      <c r="NES59" s="159"/>
      <c r="NET59" s="159"/>
      <c r="NEU59" s="160"/>
      <c r="NEV59" s="157"/>
      <c r="NEW59" s="158"/>
      <c r="NEX59" s="159"/>
      <c r="NEY59" s="159"/>
      <c r="NEZ59" s="160"/>
      <c r="NFA59" s="157"/>
      <c r="NFB59" s="158"/>
      <c r="NFC59" s="159"/>
      <c r="NFD59" s="159"/>
      <c r="NFE59" s="160"/>
      <c r="NFF59" s="157"/>
      <c r="NFG59" s="158"/>
      <c r="NFH59" s="159"/>
      <c r="NFI59" s="159"/>
      <c r="NFJ59" s="160"/>
      <c r="NFK59" s="157"/>
      <c r="NFL59" s="158"/>
      <c r="NFM59" s="159"/>
      <c r="NFN59" s="159"/>
      <c r="NFO59" s="160"/>
      <c r="NFP59" s="157"/>
      <c r="NFQ59" s="158"/>
      <c r="NFR59" s="159"/>
      <c r="NFS59" s="159"/>
      <c r="NFT59" s="160"/>
      <c r="NFU59" s="157"/>
      <c r="NFV59" s="158"/>
      <c r="NFW59" s="159"/>
      <c r="NFX59" s="159"/>
      <c r="NFY59" s="160"/>
      <c r="NFZ59" s="157"/>
      <c r="NGA59" s="158"/>
      <c r="NGB59" s="159"/>
      <c r="NGC59" s="159"/>
      <c r="NGD59" s="160"/>
      <c r="NGE59" s="157"/>
      <c r="NGF59" s="158"/>
      <c r="NGG59" s="159"/>
      <c r="NGH59" s="159"/>
      <c r="NGI59" s="160"/>
      <c r="NGJ59" s="157"/>
      <c r="NGK59" s="158"/>
      <c r="NGL59" s="159"/>
      <c r="NGM59" s="159"/>
      <c r="NGN59" s="160"/>
      <c r="NGO59" s="157"/>
      <c r="NGP59" s="158"/>
      <c r="NGQ59" s="159"/>
      <c r="NGR59" s="159"/>
      <c r="NGS59" s="160"/>
      <c r="NGT59" s="157"/>
      <c r="NGU59" s="158"/>
      <c r="NGV59" s="159"/>
      <c r="NGW59" s="159"/>
      <c r="NGX59" s="160"/>
      <c r="NGY59" s="157"/>
      <c r="NGZ59" s="158"/>
      <c r="NHA59" s="159"/>
      <c r="NHB59" s="159"/>
      <c r="NHC59" s="160"/>
      <c r="NHD59" s="157"/>
      <c r="NHE59" s="158"/>
      <c r="NHF59" s="159"/>
      <c r="NHG59" s="159"/>
      <c r="NHH59" s="160"/>
      <c r="NHI59" s="157"/>
      <c r="NHJ59" s="158"/>
      <c r="NHK59" s="159"/>
      <c r="NHL59" s="159"/>
      <c r="NHM59" s="160"/>
      <c r="NHN59" s="157"/>
      <c r="NHO59" s="158"/>
      <c r="NHP59" s="159"/>
      <c r="NHQ59" s="159"/>
      <c r="NHR59" s="160"/>
      <c r="NHS59" s="157"/>
      <c r="NHT59" s="158"/>
      <c r="NHU59" s="159"/>
      <c r="NHV59" s="159"/>
      <c r="NHW59" s="160"/>
      <c r="NHX59" s="157"/>
      <c r="NHY59" s="158"/>
      <c r="NHZ59" s="159"/>
      <c r="NIA59" s="159"/>
      <c r="NIB59" s="160"/>
      <c r="NIC59" s="157"/>
      <c r="NID59" s="158"/>
      <c r="NIE59" s="159"/>
      <c r="NIF59" s="159"/>
      <c r="NIG59" s="160"/>
      <c r="NIH59" s="157"/>
      <c r="NII59" s="158"/>
      <c r="NIJ59" s="159"/>
      <c r="NIK59" s="159"/>
      <c r="NIL59" s="160"/>
      <c r="NIM59" s="157"/>
      <c r="NIN59" s="158"/>
      <c r="NIO59" s="159"/>
      <c r="NIP59" s="159"/>
      <c r="NIQ59" s="160"/>
      <c r="NIR59" s="157"/>
      <c r="NIS59" s="158"/>
      <c r="NIT59" s="159"/>
      <c r="NIU59" s="159"/>
      <c r="NIV59" s="160"/>
      <c r="NIW59" s="157"/>
      <c r="NIX59" s="158"/>
      <c r="NIY59" s="159"/>
      <c r="NIZ59" s="159"/>
      <c r="NJA59" s="160"/>
      <c r="NJB59" s="157"/>
      <c r="NJC59" s="158"/>
      <c r="NJD59" s="159"/>
      <c r="NJE59" s="159"/>
      <c r="NJF59" s="160"/>
      <c r="NJG59" s="157"/>
      <c r="NJH59" s="158"/>
      <c r="NJI59" s="159"/>
      <c r="NJJ59" s="159"/>
      <c r="NJK59" s="160"/>
      <c r="NJL59" s="157"/>
      <c r="NJM59" s="158"/>
      <c r="NJN59" s="159"/>
      <c r="NJO59" s="159"/>
      <c r="NJP59" s="160"/>
      <c r="NJQ59" s="157"/>
      <c r="NJR59" s="158"/>
      <c r="NJS59" s="159"/>
      <c r="NJT59" s="159"/>
      <c r="NJU59" s="160"/>
      <c r="NJV59" s="157"/>
      <c r="NJW59" s="158"/>
      <c r="NJX59" s="159"/>
      <c r="NJY59" s="159"/>
      <c r="NJZ59" s="160"/>
      <c r="NKA59" s="157"/>
      <c r="NKB59" s="158"/>
      <c r="NKC59" s="159"/>
      <c r="NKD59" s="159"/>
      <c r="NKE59" s="160"/>
      <c r="NKF59" s="157"/>
      <c r="NKG59" s="158"/>
      <c r="NKH59" s="159"/>
      <c r="NKI59" s="159"/>
      <c r="NKJ59" s="160"/>
      <c r="NKK59" s="157"/>
      <c r="NKL59" s="158"/>
      <c r="NKM59" s="159"/>
      <c r="NKN59" s="159"/>
      <c r="NKO59" s="160"/>
      <c r="NKP59" s="157"/>
      <c r="NKQ59" s="158"/>
      <c r="NKR59" s="159"/>
      <c r="NKS59" s="159"/>
      <c r="NKT59" s="160"/>
      <c r="NKU59" s="157"/>
      <c r="NKV59" s="158"/>
      <c r="NKW59" s="159"/>
      <c r="NKX59" s="159"/>
      <c r="NKY59" s="160"/>
      <c r="NKZ59" s="157"/>
      <c r="NLA59" s="158"/>
      <c r="NLB59" s="159"/>
      <c r="NLC59" s="159"/>
      <c r="NLD59" s="160"/>
      <c r="NLE59" s="157"/>
      <c r="NLF59" s="158"/>
      <c r="NLG59" s="159"/>
      <c r="NLH59" s="159"/>
      <c r="NLI59" s="160"/>
      <c r="NLJ59" s="157"/>
      <c r="NLK59" s="158"/>
      <c r="NLL59" s="159"/>
      <c r="NLM59" s="159"/>
      <c r="NLN59" s="160"/>
      <c r="NLO59" s="157"/>
      <c r="NLP59" s="158"/>
      <c r="NLQ59" s="159"/>
      <c r="NLR59" s="159"/>
      <c r="NLS59" s="160"/>
      <c r="NLT59" s="157"/>
      <c r="NLU59" s="158"/>
      <c r="NLV59" s="159"/>
      <c r="NLW59" s="159"/>
      <c r="NLX59" s="160"/>
      <c r="NLY59" s="157"/>
      <c r="NLZ59" s="158"/>
      <c r="NMA59" s="159"/>
      <c r="NMB59" s="159"/>
      <c r="NMC59" s="160"/>
      <c r="NMD59" s="157"/>
      <c r="NME59" s="158"/>
      <c r="NMF59" s="159"/>
      <c r="NMG59" s="159"/>
      <c r="NMH59" s="160"/>
      <c r="NMI59" s="157"/>
      <c r="NMJ59" s="158"/>
      <c r="NMK59" s="159"/>
      <c r="NML59" s="159"/>
      <c r="NMM59" s="160"/>
      <c r="NMN59" s="157"/>
      <c r="NMO59" s="158"/>
      <c r="NMP59" s="159"/>
      <c r="NMQ59" s="159"/>
      <c r="NMR59" s="160"/>
      <c r="NMS59" s="157"/>
      <c r="NMT59" s="158"/>
      <c r="NMU59" s="159"/>
      <c r="NMV59" s="159"/>
      <c r="NMW59" s="160"/>
      <c r="NMX59" s="157"/>
      <c r="NMY59" s="158"/>
      <c r="NMZ59" s="159"/>
      <c r="NNA59" s="159"/>
      <c r="NNB59" s="160"/>
      <c r="NNC59" s="157"/>
      <c r="NND59" s="158"/>
      <c r="NNE59" s="159"/>
      <c r="NNF59" s="159"/>
      <c r="NNG59" s="160"/>
      <c r="NNH59" s="157"/>
      <c r="NNI59" s="158"/>
      <c r="NNJ59" s="159"/>
      <c r="NNK59" s="159"/>
      <c r="NNL59" s="160"/>
      <c r="NNM59" s="157"/>
      <c r="NNN59" s="158"/>
      <c r="NNO59" s="159"/>
      <c r="NNP59" s="159"/>
      <c r="NNQ59" s="160"/>
      <c r="NNR59" s="157"/>
      <c r="NNS59" s="158"/>
      <c r="NNT59" s="159"/>
      <c r="NNU59" s="159"/>
      <c r="NNV59" s="160"/>
      <c r="NNW59" s="157"/>
      <c r="NNX59" s="158"/>
      <c r="NNY59" s="159"/>
      <c r="NNZ59" s="159"/>
      <c r="NOA59" s="160"/>
      <c r="NOB59" s="157"/>
      <c r="NOC59" s="158"/>
      <c r="NOD59" s="159"/>
      <c r="NOE59" s="159"/>
      <c r="NOF59" s="160"/>
      <c r="NOG59" s="157"/>
      <c r="NOH59" s="158"/>
      <c r="NOI59" s="159"/>
      <c r="NOJ59" s="159"/>
      <c r="NOK59" s="160"/>
      <c r="NOL59" s="157"/>
      <c r="NOM59" s="158"/>
      <c r="NON59" s="159"/>
      <c r="NOO59" s="159"/>
      <c r="NOP59" s="160"/>
      <c r="NOQ59" s="157"/>
      <c r="NOR59" s="158"/>
      <c r="NOS59" s="159"/>
      <c r="NOT59" s="159"/>
      <c r="NOU59" s="160"/>
      <c r="NOV59" s="157"/>
      <c r="NOW59" s="158"/>
      <c r="NOX59" s="159"/>
      <c r="NOY59" s="159"/>
      <c r="NOZ59" s="160"/>
      <c r="NPA59" s="157"/>
      <c r="NPB59" s="158"/>
      <c r="NPC59" s="159"/>
      <c r="NPD59" s="159"/>
      <c r="NPE59" s="160"/>
      <c r="NPF59" s="157"/>
      <c r="NPG59" s="158"/>
      <c r="NPH59" s="159"/>
      <c r="NPI59" s="159"/>
      <c r="NPJ59" s="160"/>
      <c r="NPK59" s="157"/>
      <c r="NPL59" s="158"/>
      <c r="NPM59" s="159"/>
      <c r="NPN59" s="159"/>
      <c r="NPO59" s="160"/>
      <c r="NPP59" s="157"/>
      <c r="NPQ59" s="158"/>
      <c r="NPR59" s="159"/>
      <c r="NPS59" s="159"/>
      <c r="NPT59" s="160"/>
      <c r="NPU59" s="157"/>
      <c r="NPV59" s="158"/>
      <c r="NPW59" s="159"/>
      <c r="NPX59" s="159"/>
      <c r="NPY59" s="160"/>
      <c r="NPZ59" s="157"/>
      <c r="NQA59" s="158"/>
      <c r="NQB59" s="159"/>
      <c r="NQC59" s="159"/>
      <c r="NQD59" s="160"/>
      <c r="NQE59" s="157"/>
      <c r="NQF59" s="158"/>
      <c r="NQG59" s="159"/>
      <c r="NQH59" s="159"/>
      <c r="NQI59" s="160"/>
      <c r="NQJ59" s="157"/>
      <c r="NQK59" s="158"/>
      <c r="NQL59" s="159"/>
      <c r="NQM59" s="159"/>
      <c r="NQN59" s="160"/>
      <c r="NQO59" s="157"/>
      <c r="NQP59" s="158"/>
      <c r="NQQ59" s="159"/>
      <c r="NQR59" s="159"/>
      <c r="NQS59" s="160"/>
      <c r="NQT59" s="157"/>
      <c r="NQU59" s="158"/>
      <c r="NQV59" s="159"/>
      <c r="NQW59" s="159"/>
      <c r="NQX59" s="160"/>
      <c r="NQY59" s="157"/>
      <c r="NQZ59" s="158"/>
      <c r="NRA59" s="159"/>
      <c r="NRB59" s="159"/>
      <c r="NRC59" s="160"/>
      <c r="NRD59" s="157"/>
      <c r="NRE59" s="158"/>
      <c r="NRF59" s="159"/>
      <c r="NRG59" s="159"/>
      <c r="NRH59" s="160"/>
      <c r="NRI59" s="157"/>
      <c r="NRJ59" s="158"/>
      <c r="NRK59" s="159"/>
      <c r="NRL59" s="159"/>
      <c r="NRM59" s="160"/>
      <c r="NRN59" s="157"/>
      <c r="NRO59" s="158"/>
      <c r="NRP59" s="159"/>
      <c r="NRQ59" s="159"/>
      <c r="NRR59" s="160"/>
      <c r="NRS59" s="157"/>
      <c r="NRT59" s="158"/>
      <c r="NRU59" s="159"/>
      <c r="NRV59" s="159"/>
      <c r="NRW59" s="160"/>
      <c r="NRX59" s="157"/>
      <c r="NRY59" s="158"/>
      <c r="NRZ59" s="159"/>
      <c r="NSA59" s="159"/>
      <c r="NSB59" s="160"/>
      <c r="NSC59" s="157"/>
      <c r="NSD59" s="158"/>
      <c r="NSE59" s="159"/>
      <c r="NSF59" s="159"/>
      <c r="NSG59" s="160"/>
      <c r="NSH59" s="157"/>
      <c r="NSI59" s="158"/>
      <c r="NSJ59" s="159"/>
      <c r="NSK59" s="159"/>
      <c r="NSL59" s="160"/>
      <c r="NSM59" s="157"/>
      <c r="NSN59" s="158"/>
      <c r="NSO59" s="159"/>
      <c r="NSP59" s="159"/>
      <c r="NSQ59" s="160"/>
      <c r="NSR59" s="157"/>
      <c r="NSS59" s="158"/>
      <c r="NST59" s="159"/>
      <c r="NSU59" s="159"/>
      <c r="NSV59" s="160"/>
      <c r="NSW59" s="157"/>
      <c r="NSX59" s="158"/>
      <c r="NSY59" s="159"/>
      <c r="NSZ59" s="159"/>
      <c r="NTA59" s="160"/>
      <c r="NTB59" s="157"/>
      <c r="NTC59" s="158"/>
      <c r="NTD59" s="159"/>
      <c r="NTE59" s="159"/>
      <c r="NTF59" s="160"/>
      <c r="NTG59" s="157"/>
      <c r="NTH59" s="158"/>
      <c r="NTI59" s="159"/>
      <c r="NTJ59" s="159"/>
      <c r="NTK59" s="160"/>
      <c r="NTL59" s="157"/>
      <c r="NTM59" s="158"/>
      <c r="NTN59" s="159"/>
      <c r="NTO59" s="159"/>
      <c r="NTP59" s="160"/>
      <c r="NTQ59" s="157"/>
      <c r="NTR59" s="158"/>
      <c r="NTS59" s="159"/>
      <c r="NTT59" s="159"/>
      <c r="NTU59" s="160"/>
      <c r="NTV59" s="157"/>
      <c r="NTW59" s="158"/>
      <c r="NTX59" s="159"/>
      <c r="NTY59" s="159"/>
      <c r="NTZ59" s="160"/>
      <c r="NUA59" s="157"/>
      <c r="NUB59" s="158"/>
      <c r="NUC59" s="159"/>
      <c r="NUD59" s="159"/>
      <c r="NUE59" s="160"/>
      <c r="NUF59" s="157"/>
      <c r="NUG59" s="158"/>
      <c r="NUH59" s="159"/>
      <c r="NUI59" s="159"/>
      <c r="NUJ59" s="160"/>
      <c r="NUK59" s="157"/>
      <c r="NUL59" s="158"/>
      <c r="NUM59" s="159"/>
      <c r="NUN59" s="159"/>
      <c r="NUO59" s="160"/>
      <c r="NUP59" s="157"/>
      <c r="NUQ59" s="158"/>
      <c r="NUR59" s="159"/>
      <c r="NUS59" s="159"/>
      <c r="NUT59" s="160"/>
      <c r="NUU59" s="157"/>
      <c r="NUV59" s="158"/>
      <c r="NUW59" s="159"/>
      <c r="NUX59" s="159"/>
      <c r="NUY59" s="160"/>
      <c r="NUZ59" s="157"/>
      <c r="NVA59" s="158"/>
      <c r="NVB59" s="159"/>
      <c r="NVC59" s="159"/>
      <c r="NVD59" s="160"/>
      <c r="NVE59" s="157"/>
      <c r="NVF59" s="158"/>
      <c r="NVG59" s="159"/>
      <c r="NVH59" s="159"/>
      <c r="NVI59" s="160"/>
      <c r="NVJ59" s="157"/>
      <c r="NVK59" s="158"/>
      <c r="NVL59" s="159"/>
      <c r="NVM59" s="159"/>
      <c r="NVN59" s="160"/>
      <c r="NVO59" s="157"/>
      <c r="NVP59" s="158"/>
      <c r="NVQ59" s="159"/>
      <c r="NVR59" s="159"/>
      <c r="NVS59" s="160"/>
      <c r="NVT59" s="157"/>
      <c r="NVU59" s="158"/>
      <c r="NVV59" s="159"/>
      <c r="NVW59" s="159"/>
      <c r="NVX59" s="160"/>
      <c r="NVY59" s="157"/>
      <c r="NVZ59" s="158"/>
      <c r="NWA59" s="159"/>
      <c r="NWB59" s="159"/>
      <c r="NWC59" s="160"/>
      <c r="NWD59" s="157"/>
      <c r="NWE59" s="158"/>
      <c r="NWF59" s="159"/>
      <c r="NWG59" s="159"/>
      <c r="NWH59" s="160"/>
      <c r="NWI59" s="157"/>
      <c r="NWJ59" s="158"/>
      <c r="NWK59" s="159"/>
      <c r="NWL59" s="159"/>
      <c r="NWM59" s="160"/>
      <c r="NWN59" s="157"/>
      <c r="NWO59" s="158"/>
      <c r="NWP59" s="159"/>
      <c r="NWQ59" s="159"/>
      <c r="NWR59" s="160"/>
      <c r="NWS59" s="157"/>
      <c r="NWT59" s="158"/>
      <c r="NWU59" s="159"/>
      <c r="NWV59" s="159"/>
      <c r="NWW59" s="160"/>
      <c r="NWX59" s="157"/>
      <c r="NWY59" s="158"/>
      <c r="NWZ59" s="159"/>
      <c r="NXA59" s="159"/>
      <c r="NXB59" s="160"/>
      <c r="NXC59" s="157"/>
      <c r="NXD59" s="158"/>
      <c r="NXE59" s="159"/>
      <c r="NXF59" s="159"/>
      <c r="NXG59" s="160"/>
      <c r="NXH59" s="157"/>
      <c r="NXI59" s="158"/>
      <c r="NXJ59" s="159"/>
      <c r="NXK59" s="159"/>
      <c r="NXL59" s="160"/>
      <c r="NXM59" s="157"/>
      <c r="NXN59" s="158"/>
      <c r="NXO59" s="159"/>
      <c r="NXP59" s="159"/>
      <c r="NXQ59" s="160"/>
      <c r="NXR59" s="157"/>
      <c r="NXS59" s="158"/>
      <c r="NXT59" s="159"/>
      <c r="NXU59" s="159"/>
      <c r="NXV59" s="160"/>
      <c r="NXW59" s="157"/>
      <c r="NXX59" s="158"/>
      <c r="NXY59" s="159"/>
      <c r="NXZ59" s="159"/>
      <c r="NYA59" s="160"/>
      <c r="NYB59" s="157"/>
      <c r="NYC59" s="158"/>
      <c r="NYD59" s="159"/>
      <c r="NYE59" s="159"/>
      <c r="NYF59" s="160"/>
      <c r="NYG59" s="157"/>
      <c r="NYH59" s="158"/>
      <c r="NYI59" s="159"/>
      <c r="NYJ59" s="159"/>
      <c r="NYK59" s="160"/>
      <c r="NYL59" s="157"/>
      <c r="NYM59" s="158"/>
      <c r="NYN59" s="159"/>
      <c r="NYO59" s="159"/>
      <c r="NYP59" s="160"/>
      <c r="NYQ59" s="157"/>
      <c r="NYR59" s="158"/>
      <c r="NYS59" s="159"/>
      <c r="NYT59" s="159"/>
      <c r="NYU59" s="160"/>
      <c r="NYV59" s="157"/>
      <c r="NYW59" s="158"/>
      <c r="NYX59" s="159"/>
      <c r="NYY59" s="159"/>
      <c r="NYZ59" s="160"/>
      <c r="NZA59" s="157"/>
      <c r="NZB59" s="158"/>
      <c r="NZC59" s="159"/>
      <c r="NZD59" s="159"/>
      <c r="NZE59" s="160"/>
      <c r="NZF59" s="157"/>
      <c r="NZG59" s="158"/>
      <c r="NZH59" s="159"/>
      <c r="NZI59" s="159"/>
      <c r="NZJ59" s="160"/>
      <c r="NZK59" s="157"/>
      <c r="NZL59" s="158"/>
      <c r="NZM59" s="159"/>
      <c r="NZN59" s="159"/>
      <c r="NZO59" s="160"/>
      <c r="NZP59" s="157"/>
      <c r="NZQ59" s="158"/>
      <c r="NZR59" s="159"/>
      <c r="NZS59" s="159"/>
      <c r="NZT59" s="160"/>
      <c r="NZU59" s="157"/>
      <c r="NZV59" s="158"/>
      <c r="NZW59" s="159"/>
      <c r="NZX59" s="159"/>
      <c r="NZY59" s="160"/>
      <c r="NZZ59" s="157"/>
      <c r="OAA59" s="158"/>
      <c r="OAB59" s="159"/>
      <c r="OAC59" s="159"/>
      <c r="OAD59" s="160"/>
      <c r="OAE59" s="157"/>
      <c r="OAF59" s="158"/>
      <c r="OAG59" s="159"/>
      <c r="OAH59" s="159"/>
      <c r="OAI59" s="160"/>
      <c r="OAJ59" s="157"/>
      <c r="OAK59" s="158"/>
      <c r="OAL59" s="159"/>
      <c r="OAM59" s="159"/>
      <c r="OAN59" s="160"/>
      <c r="OAO59" s="157"/>
      <c r="OAP59" s="158"/>
      <c r="OAQ59" s="159"/>
      <c r="OAR59" s="159"/>
      <c r="OAS59" s="160"/>
      <c r="OAT59" s="157"/>
      <c r="OAU59" s="158"/>
      <c r="OAV59" s="159"/>
      <c r="OAW59" s="159"/>
      <c r="OAX59" s="160"/>
      <c r="OAY59" s="157"/>
      <c r="OAZ59" s="158"/>
      <c r="OBA59" s="159"/>
      <c r="OBB59" s="159"/>
      <c r="OBC59" s="160"/>
      <c r="OBD59" s="157"/>
      <c r="OBE59" s="158"/>
      <c r="OBF59" s="159"/>
      <c r="OBG59" s="159"/>
      <c r="OBH59" s="160"/>
      <c r="OBI59" s="157"/>
      <c r="OBJ59" s="158"/>
      <c r="OBK59" s="159"/>
      <c r="OBL59" s="159"/>
      <c r="OBM59" s="160"/>
      <c r="OBN59" s="157"/>
      <c r="OBO59" s="158"/>
      <c r="OBP59" s="159"/>
      <c r="OBQ59" s="159"/>
      <c r="OBR59" s="160"/>
      <c r="OBS59" s="157"/>
      <c r="OBT59" s="158"/>
      <c r="OBU59" s="159"/>
      <c r="OBV59" s="159"/>
      <c r="OBW59" s="160"/>
      <c r="OBX59" s="157"/>
      <c r="OBY59" s="158"/>
      <c r="OBZ59" s="159"/>
      <c r="OCA59" s="159"/>
      <c r="OCB59" s="160"/>
      <c r="OCC59" s="157"/>
      <c r="OCD59" s="158"/>
      <c r="OCE59" s="159"/>
      <c r="OCF59" s="159"/>
      <c r="OCG59" s="160"/>
      <c r="OCH59" s="157"/>
      <c r="OCI59" s="158"/>
      <c r="OCJ59" s="159"/>
      <c r="OCK59" s="159"/>
      <c r="OCL59" s="160"/>
      <c r="OCM59" s="157"/>
      <c r="OCN59" s="158"/>
      <c r="OCO59" s="159"/>
      <c r="OCP59" s="159"/>
      <c r="OCQ59" s="160"/>
      <c r="OCR59" s="157"/>
      <c r="OCS59" s="158"/>
      <c r="OCT59" s="159"/>
      <c r="OCU59" s="159"/>
      <c r="OCV59" s="160"/>
      <c r="OCW59" s="157"/>
      <c r="OCX59" s="158"/>
      <c r="OCY59" s="159"/>
      <c r="OCZ59" s="159"/>
      <c r="ODA59" s="160"/>
      <c r="ODB59" s="157"/>
      <c r="ODC59" s="158"/>
      <c r="ODD59" s="159"/>
      <c r="ODE59" s="159"/>
      <c r="ODF59" s="160"/>
      <c r="ODG59" s="157"/>
      <c r="ODH59" s="158"/>
      <c r="ODI59" s="159"/>
      <c r="ODJ59" s="159"/>
      <c r="ODK59" s="160"/>
      <c r="ODL59" s="157"/>
      <c r="ODM59" s="158"/>
      <c r="ODN59" s="159"/>
      <c r="ODO59" s="159"/>
      <c r="ODP59" s="160"/>
      <c r="ODQ59" s="157"/>
      <c r="ODR59" s="158"/>
      <c r="ODS59" s="159"/>
      <c r="ODT59" s="159"/>
      <c r="ODU59" s="160"/>
      <c r="ODV59" s="157"/>
      <c r="ODW59" s="158"/>
      <c r="ODX59" s="159"/>
      <c r="ODY59" s="159"/>
      <c r="ODZ59" s="160"/>
      <c r="OEA59" s="157"/>
      <c r="OEB59" s="158"/>
      <c r="OEC59" s="159"/>
      <c r="OED59" s="159"/>
      <c r="OEE59" s="160"/>
      <c r="OEF59" s="157"/>
      <c r="OEG59" s="158"/>
      <c r="OEH59" s="159"/>
      <c r="OEI59" s="159"/>
      <c r="OEJ59" s="160"/>
      <c r="OEK59" s="157"/>
      <c r="OEL59" s="158"/>
      <c r="OEM59" s="159"/>
      <c r="OEN59" s="159"/>
      <c r="OEO59" s="160"/>
      <c r="OEP59" s="157"/>
      <c r="OEQ59" s="158"/>
      <c r="OER59" s="159"/>
      <c r="OES59" s="159"/>
      <c r="OET59" s="160"/>
      <c r="OEU59" s="157"/>
      <c r="OEV59" s="158"/>
      <c r="OEW59" s="159"/>
      <c r="OEX59" s="159"/>
      <c r="OEY59" s="160"/>
      <c r="OEZ59" s="157"/>
      <c r="OFA59" s="158"/>
      <c r="OFB59" s="159"/>
      <c r="OFC59" s="159"/>
      <c r="OFD59" s="160"/>
      <c r="OFE59" s="157"/>
      <c r="OFF59" s="158"/>
      <c r="OFG59" s="159"/>
      <c r="OFH59" s="159"/>
      <c r="OFI59" s="160"/>
      <c r="OFJ59" s="157"/>
      <c r="OFK59" s="158"/>
      <c r="OFL59" s="159"/>
      <c r="OFM59" s="159"/>
      <c r="OFN59" s="160"/>
      <c r="OFO59" s="157"/>
      <c r="OFP59" s="158"/>
      <c r="OFQ59" s="159"/>
      <c r="OFR59" s="159"/>
      <c r="OFS59" s="160"/>
      <c r="OFT59" s="157"/>
      <c r="OFU59" s="158"/>
      <c r="OFV59" s="159"/>
      <c r="OFW59" s="159"/>
      <c r="OFX59" s="160"/>
      <c r="OFY59" s="157"/>
      <c r="OFZ59" s="158"/>
      <c r="OGA59" s="159"/>
      <c r="OGB59" s="159"/>
      <c r="OGC59" s="160"/>
      <c r="OGD59" s="157"/>
      <c r="OGE59" s="158"/>
      <c r="OGF59" s="159"/>
      <c r="OGG59" s="159"/>
      <c r="OGH59" s="160"/>
      <c r="OGI59" s="157"/>
      <c r="OGJ59" s="158"/>
      <c r="OGK59" s="159"/>
      <c r="OGL59" s="159"/>
      <c r="OGM59" s="160"/>
      <c r="OGN59" s="157"/>
      <c r="OGO59" s="158"/>
      <c r="OGP59" s="159"/>
      <c r="OGQ59" s="159"/>
      <c r="OGR59" s="160"/>
      <c r="OGS59" s="157"/>
      <c r="OGT59" s="158"/>
      <c r="OGU59" s="159"/>
      <c r="OGV59" s="159"/>
      <c r="OGW59" s="160"/>
      <c r="OGX59" s="157"/>
      <c r="OGY59" s="158"/>
      <c r="OGZ59" s="159"/>
      <c r="OHA59" s="159"/>
      <c r="OHB59" s="160"/>
      <c r="OHC59" s="157"/>
      <c r="OHD59" s="158"/>
      <c r="OHE59" s="159"/>
      <c r="OHF59" s="159"/>
      <c r="OHG59" s="160"/>
      <c r="OHH59" s="157"/>
      <c r="OHI59" s="158"/>
      <c r="OHJ59" s="159"/>
      <c r="OHK59" s="159"/>
      <c r="OHL59" s="160"/>
      <c r="OHM59" s="157"/>
      <c r="OHN59" s="158"/>
      <c r="OHO59" s="159"/>
      <c r="OHP59" s="159"/>
      <c r="OHQ59" s="160"/>
      <c r="OHR59" s="157"/>
      <c r="OHS59" s="158"/>
      <c r="OHT59" s="159"/>
      <c r="OHU59" s="159"/>
      <c r="OHV59" s="160"/>
      <c r="OHW59" s="157"/>
      <c r="OHX59" s="158"/>
      <c r="OHY59" s="159"/>
      <c r="OHZ59" s="159"/>
      <c r="OIA59" s="160"/>
      <c r="OIB59" s="157"/>
      <c r="OIC59" s="158"/>
      <c r="OID59" s="159"/>
      <c r="OIE59" s="159"/>
      <c r="OIF59" s="160"/>
      <c r="OIG59" s="157"/>
      <c r="OIH59" s="158"/>
      <c r="OII59" s="159"/>
      <c r="OIJ59" s="159"/>
      <c r="OIK59" s="160"/>
      <c r="OIL59" s="157"/>
      <c r="OIM59" s="158"/>
      <c r="OIN59" s="159"/>
      <c r="OIO59" s="159"/>
      <c r="OIP59" s="160"/>
      <c r="OIQ59" s="157"/>
      <c r="OIR59" s="158"/>
      <c r="OIS59" s="159"/>
      <c r="OIT59" s="159"/>
      <c r="OIU59" s="160"/>
      <c r="OIV59" s="157"/>
      <c r="OIW59" s="158"/>
      <c r="OIX59" s="159"/>
      <c r="OIY59" s="159"/>
      <c r="OIZ59" s="160"/>
      <c r="OJA59" s="157"/>
      <c r="OJB59" s="158"/>
      <c r="OJC59" s="159"/>
      <c r="OJD59" s="159"/>
      <c r="OJE59" s="160"/>
      <c r="OJF59" s="157"/>
      <c r="OJG59" s="158"/>
      <c r="OJH59" s="159"/>
      <c r="OJI59" s="159"/>
      <c r="OJJ59" s="160"/>
      <c r="OJK59" s="157"/>
      <c r="OJL59" s="158"/>
      <c r="OJM59" s="159"/>
      <c r="OJN59" s="159"/>
      <c r="OJO59" s="160"/>
      <c r="OJP59" s="157"/>
      <c r="OJQ59" s="158"/>
      <c r="OJR59" s="159"/>
      <c r="OJS59" s="159"/>
      <c r="OJT59" s="160"/>
      <c r="OJU59" s="157"/>
      <c r="OJV59" s="158"/>
      <c r="OJW59" s="159"/>
      <c r="OJX59" s="159"/>
      <c r="OJY59" s="160"/>
      <c r="OJZ59" s="157"/>
      <c r="OKA59" s="158"/>
      <c r="OKB59" s="159"/>
      <c r="OKC59" s="159"/>
      <c r="OKD59" s="160"/>
      <c r="OKE59" s="157"/>
      <c r="OKF59" s="158"/>
      <c r="OKG59" s="159"/>
      <c r="OKH59" s="159"/>
      <c r="OKI59" s="160"/>
      <c r="OKJ59" s="157"/>
      <c r="OKK59" s="158"/>
      <c r="OKL59" s="159"/>
      <c r="OKM59" s="159"/>
      <c r="OKN59" s="160"/>
      <c r="OKO59" s="157"/>
      <c r="OKP59" s="158"/>
      <c r="OKQ59" s="159"/>
      <c r="OKR59" s="159"/>
      <c r="OKS59" s="160"/>
      <c r="OKT59" s="157"/>
      <c r="OKU59" s="158"/>
      <c r="OKV59" s="159"/>
      <c r="OKW59" s="159"/>
      <c r="OKX59" s="160"/>
      <c r="OKY59" s="157"/>
      <c r="OKZ59" s="158"/>
      <c r="OLA59" s="159"/>
      <c r="OLB59" s="159"/>
      <c r="OLC59" s="160"/>
      <c r="OLD59" s="157"/>
      <c r="OLE59" s="158"/>
      <c r="OLF59" s="159"/>
      <c r="OLG59" s="159"/>
      <c r="OLH59" s="160"/>
      <c r="OLI59" s="157"/>
      <c r="OLJ59" s="158"/>
      <c r="OLK59" s="159"/>
      <c r="OLL59" s="159"/>
      <c r="OLM59" s="160"/>
      <c r="OLN59" s="157"/>
      <c r="OLO59" s="158"/>
      <c r="OLP59" s="159"/>
      <c r="OLQ59" s="159"/>
      <c r="OLR59" s="160"/>
      <c r="OLS59" s="157"/>
      <c r="OLT59" s="158"/>
      <c r="OLU59" s="159"/>
      <c r="OLV59" s="159"/>
      <c r="OLW59" s="160"/>
      <c r="OLX59" s="157"/>
      <c r="OLY59" s="158"/>
      <c r="OLZ59" s="159"/>
      <c r="OMA59" s="159"/>
      <c r="OMB59" s="160"/>
      <c r="OMC59" s="157"/>
      <c r="OMD59" s="158"/>
      <c r="OME59" s="159"/>
      <c r="OMF59" s="159"/>
      <c r="OMG59" s="160"/>
      <c r="OMH59" s="157"/>
      <c r="OMI59" s="158"/>
      <c r="OMJ59" s="159"/>
      <c r="OMK59" s="159"/>
      <c r="OML59" s="160"/>
      <c r="OMM59" s="157"/>
      <c r="OMN59" s="158"/>
      <c r="OMO59" s="159"/>
      <c r="OMP59" s="159"/>
      <c r="OMQ59" s="160"/>
      <c r="OMR59" s="157"/>
      <c r="OMS59" s="158"/>
      <c r="OMT59" s="159"/>
      <c r="OMU59" s="159"/>
      <c r="OMV59" s="160"/>
      <c r="OMW59" s="157"/>
      <c r="OMX59" s="158"/>
      <c r="OMY59" s="159"/>
      <c r="OMZ59" s="159"/>
      <c r="ONA59" s="160"/>
      <c r="ONB59" s="157"/>
      <c r="ONC59" s="158"/>
      <c r="OND59" s="159"/>
      <c r="ONE59" s="159"/>
      <c r="ONF59" s="160"/>
      <c r="ONG59" s="157"/>
      <c r="ONH59" s="158"/>
      <c r="ONI59" s="159"/>
      <c r="ONJ59" s="159"/>
      <c r="ONK59" s="160"/>
      <c r="ONL59" s="157"/>
      <c r="ONM59" s="158"/>
      <c r="ONN59" s="159"/>
      <c r="ONO59" s="159"/>
      <c r="ONP59" s="160"/>
      <c r="ONQ59" s="157"/>
      <c r="ONR59" s="158"/>
      <c r="ONS59" s="159"/>
      <c r="ONT59" s="159"/>
      <c r="ONU59" s="160"/>
      <c r="ONV59" s="157"/>
      <c r="ONW59" s="158"/>
      <c r="ONX59" s="159"/>
      <c r="ONY59" s="159"/>
      <c r="ONZ59" s="160"/>
      <c r="OOA59" s="157"/>
      <c r="OOB59" s="158"/>
      <c r="OOC59" s="159"/>
      <c r="OOD59" s="159"/>
      <c r="OOE59" s="160"/>
      <c r="OOF59" s="157"/>
      <c r="OOG59" s="158"/>
      <c r="OOH59" s="159"/>
      <c r="OOI59" s="159"/>
      <c r="OOJ59" s="160"/>
      <c r="OOK59" s="157"/>
      <c r="OOL59" s="158"/>
      <c r="OOM59" s="159"/>
      <c r="OON59" s="159"/>
      <c r="OOO59" s="160"/>
      <c r="OOP59" s="157"/>
      <c r="OOQ59" s="158"/>
      <c r="OOR59" s="159"/>
      <c r="OOS59" s="159"/>
      <c r="OOT59" s="160"/>
      <c r="OOU59" s="157"/>
      <c r="OOV59" s="158"/>
      <c r="OOW59" s="159"/>
      <c r="OOX59" s="159"/>
      <c r="OOY59" s="160"/>
      <c r="OOZ59" s="157"/>
      <c r="OPA59" s="158"/>
      <c r="OPB59" s="159"/>
      <c r="OPC59" s="159"/>
      <c r="OPD59" s="160"/>
      <c r="OPE59" s="157"/>
      <c r="OPF59" s="158"/>
      <c r="OPG59" s="159"/>
      <c r="OPH59" s="159"/>
      <c r="OPI59" s="160"/>
      <c r="OPJ59" s="157"/>
      <c r="OPK59" s="158"/>
      <c r="OPL59" s="159"/>
      <c r="OPM59" s="159"/>
      <c r="OPN59" s="160"/>
      <c r="OPO59" s="157"/>
      <c r="OPP59" s="158"/>
      <c r="OPQ59" s="159"/>
      <c r="OPR59" s="159"/>
      <c r="OPS59" s="160"/>
      <c r="OPT59" s="157"/>
      <c r="OPU59" s="158"/>
      <c r="OPV59" s="159"/>
      <c r="OPW59" s="159"/>
      <c r="OPX59" s="160"/>
      <c r="OPY59" s="157"/>
      <c r="OPZ59" s="158"/>
      <c r="OQA59" s="159"/>
      <c r="OQB59" s="159"/>
      <c r="OQC59" s="160"/>
      <c r="OQD59" s="157"/>
      <c r="OQE59" s="158"/>
      <c r="OQF59" s="159"/>
      <c r="OQG59" s="159"/>
      <c r="OQH59" s="160"/>
      <c r="OQI59" s="157"/>
      <c r="OQJ59" s="158"/>
      <c r="OQK59" s="159"/>
      <c r="OQL59" s="159"/>
      <c r="OQM59" s="160"/>
      <c r="OQN59" s="157"/>
      <c r="OQO59" s="158"/>
      <c r="OQP59" s="159"/>
      <c r="OQQ59" s="159"/>
      <c r="OQR59" s="160"/>
      <c r="OQS59" s="157"/>
      <c r="OQT59" s="158"/>
      <c r="OQU59" s="159"/>
      <c r="OQV59" s="159"/>
      <c r="OQW59" s="160"/>
      <c r="OQX59" s="157"/>
      <c r="OQY59" s="158"/>
      <c r="OQZ59" s="159"/>
      <c r="ORA59" s="159"/>
      <c r="ORB59" s="160"/>
      <c r="ORC59" s="157"/>
      <c r="ORD59" s="158"/>
      <c r="ORE59" s="159"/>
      <c r="ORF59" s="159"/>
      <c r="ORG59" s="160"/>
      <c r="ORH59" s="157"/>
      <c r="ORI59" s="158"/>
      <c r="ORJ59" s="159"/>
      <c r="ORK59" s="159"/>
      <c r="ORL59" s="160"/>
      <c r="ORM59" s="157"/>
      <c r="ORN59" s="158"/>
      <c r="ORO59" s="159"/>
      <c r="ORP59" s="159"/>
      <c r="ORQ59" s="160"/>
      <c r="ORR59" s="157"/>
      <c r="ORS59" s="158"/>
      <c r="ORT59" s="159"/>
      <c r="ORU59" s="159"/>
      <c r="ORV59" s="160"/>
      <c r="ORW59" s="157"/>
      <c r="ORX59" s="158"/>
      <c r="ORY59" s="159"/>
      <c r="ORZ59" s="159"/>
      <c r="OSA59" s="160"/>
      <c r="OSB59" s="157"/>
      <c r="OSC59" s="158"/>
      <c r="OSD59" s="159"/>
      <c r="OSE59" s="159"/>
      <c r="OSF59" s="160"/>
      <c r="OSG59" s="157"/>
      <c r="OSH59" s="158"/>
      <c r="OSI59" s="159"/>
      <c r="OSJ59" s="159"/>
      <c r="OSK59" s="160"/>
      <c r="OSL59" s="157"/>
      <c r="OSM59" s="158"/>
      <c r="OSN59" s="159"/>
      <c r="OSO59" s="159"/>
      <c r="OSP59" s="160"/>
      <c r="OSQ59" s="157"/>
      <c r="OSR59" s="158"/>
      <c r="OSS59" s="159"/>
      <c r="OST59" s="159"/>
      <c r="OSU59" s="160"/>
      <c r="OSV59" s="157"/>
      <c r="OSW59" s="158"/>
      <c r="OSX59" s="159"/>
      <c r="OSY59" s="159"/>
      <c r="OSZ59" s="160"/>
      <c r="OTA59" s="157"/>
      <c r="OTB59" s="158"/>
      <c r="OTC59" s="159"/>
      <c r="OTD59" s="159"/>
      <c r="OTE59" s="160"/>
      <c r="OTF59" s="157"/>
      <c r="OTG59" s="158"/>
      <c r="OTH59" s="159"/>
      <c r="OTI59" s="159"/>
      <c r="OTJ59" s="160"/>
      <c r="OTK59" s="157"/>
      <c r="OTL59" s="158"/>
      <c r="OTM59" s="159"/>
      <c r="OTN59" s="159"/>
      <c r="OTO59" s="160"/>
      <c r="OTP59" s="157"/>
      <c r="OTQ59" s="158"/>
      <c r="OTR59" s="159"/>
      <c r="OTS59" s="159"/>
      <c r="OTT59" s="160"/>
      <c r="OTU59" s="157"/>
      <c r="OTV59" s="158"/>
      <c r="OTW59" s="159"/>
      <c r="OTX59" s="159"/>
      <c r="OTY59" s="160"/>
      <c r="OTZ59" s="157"/>
      <c r="OUA59" s="158"/>
      <c r="OUB59" s="159"/>
      <c r="OUC59" s="159"/>
      <c r="OUD59" s="160"/>
      <c r="OUE59" s="157"/>
      <c r="OUF59" s="158"/>
      <c r="OUG59" s="159"/>
      <c r="OUH59" s="159"/>
      <c r="OUI59" s="160"/>
      <c r="OUJ59" s="157"/>
      <c r="OUK59" s="158"/>
      <c r="OUL59" s="159"/>
      <c r="OUM59" s="159"/>
      <c r="OUN59" s="160"/>
      <c r="OUO59" s="157"/>
      <c r="OUP59" s="158"/>
      <c r="OUQ59" s="159"/>
      <c r="OUR59" s="159"/>
      <c r="OUS59" s="160"/>
      <c r="OUT59" s="157"/>
      <c r="OUU59" s="158"/>
      <c r="OUV59" s="159"/>
      <c r="OUW59" s="159"/>
      <c r="OUX59" s="160"/>
      <c r="OUY59" s="157"/>
      <c r="OUZ59" s="158"/>
      <c r="OVA59" s="159"/>
      <c r="OVB59" s="159"/>
      <c r="OVC59" s="160"/>
      <c r="OVD59" s="157"/>
      <c r="OVE59" s="158"/>
      <c r="OVF59" s="159"/>
      <c r="OVG59" s="159"/>
      <c r="OVH59" s="160"/>
      <c r="OVI59" s="157"/>
      <c r="OVJ59" s="158"/>
      <c r="OVK59" s="159"/>
      <c r="OVL59" s="159"/>
      <c r="OVM59" s="160"/>
      <c r="OVN59" s="157"/>
      <c r="OVO59" s="158"/>
      <c r="OVP59" s="159"/>
      <c r="OVQ59" s="159"/>
      <c r="OVR59" s="160"/>
      <c r="OVS59" s="157"/>
      <c r="OVT59" s="158"/>
      <c r="OVU59" s="159"/>
      <c r="OVV59" s="159"/>
      <c r="OVW59" s="160"/>
      <c r="OVX59" s="157"/>
      <c r="OVY59" s="158"/>
      <c r="OVZ59" s="159"/>
      <c r="OWA59" s="159"/>
      <c r="OWB59" s="160"/>
      <c r="OWC59" s="157"/>
      <c r="OWD59" s="158"/>
      <c r="OWE59" s="159"/>
      <c r="OWF59" s="159"/>
      <c r="OWG59" s="160"/>
      <c r="OWH59" s="157"/>
      <c r="OWI59" s="158"/>
      <c r="OWJ59" s="159"/>
      <c r="OWK59" s="159"/>
      <c r="OWL59" s="160"/>
      <c r="OWM59" s="157"/>
      <c r="OWN59" s="158"/>
      <c r="OWO59" s="159"/>
      <c r="OWP59" s="159"/>
      <c r="OWQ59" s="160"/>
      <c r="OWR59" s="157"/>
      <c r="OWS59" s="158"/>
      <c r="OWT59" s="159"/>
      <c r="OWU59" s="159"/>
      <c r="OWV59" s="160"/>
      <c r="OWW59" s="157"/>
      <c r="OWX59" s="158"/>
      <c r="OWY59" s="159"/>
      <c r="OWZ59" s="159"/>
      <c r="OXA59" s="160"/>
      <c r="OXB59" s="157"/>
      <c r="OXC59" s="158"/>
      <c r="OXD59" s="159"/>
      <c r="OXE59" s="159"/>
      <c r="OXF59" s="160"/>
      <c r="OXG59" s="157"/>
      <c r="OXH59" s="158"/>
      <c r="OXI59" s="159"/>
      <c r="OXJ59" s="159"/>
      <c r="OXK59" s="160"/>
      <c r="OXL59" s="157"/>
      <c r="OXM59" s="158"/>
      <c r="OXN59" s="159"/>
      <c r="OXO59" s="159"/>
      <c r="OXP59" s="160"/>
      <c r="OXQ59" s="157"/>
      <c r="OXR59" s="158"/>
      <c r="OXS59" s="159"/>
      <c r="OXT59" s="159"/>
      <c r="OXU59" s="160"/>
      <c r="OXV59" s="157"/>
      <c r="OXW59" s="158"/>
      <c r="OXX59" s="159"/>
      <c r="OXY59" s="159"/>
      <c r="OXZ59" s="160"/>
      <c r="OYA59" s="157"/>
      <c r="OYB59" s="158"/>
      <c r="OYC59" s="159"/>
      <c r="OYD59" s="159"/>
      <c r="OYE59" s="160"/>
      <c r="OYF59" s="157"/>
      <c r="OYG59" s="158"/>
      <c r="OYH59" s="159"/>
      <c r="OYI59" s="159"/>
      <c r="OYJ59" s="160"/>
      <c r="OYK59" s="157"/>
      <c r="OYL59" s="158"/>
      <c r="OYM59" s="159"/>
      <c r="OYN59" s="159"/>
      <c r="OYO59" s="160"/>
      <c r="OYP59" s="157"/>
      <c r="OYQ59" s="158"/>
      <c r="OYR59" s="159"/>
      <c r="OYS59" s="159"/>
      <c r="OYT59" s="160"/>
      <c r="OYU59" s="157"/>
      <c r="OYV59" s="158"/>
      <c r="OYW59" s="159"/>
      <c r="OYX59" s="159"/>
      <c r="OYY59" s="160"/>
      <c r="OYZ59" s="157"/>
      <c r="OZA59" s="158"/>
      <c r="OZB59" s="159"/>
      <c r="OZC59" s="159"/>
      <c r="OZD59" s="160"/>
      <c r="OZE59" s="157"/>
      <c r="OZF59" s="158"/>
      <c r="OZG59" s="159"/>
      <c r="OZH59" s="159"/>
      <c r="OZI59" s="160"/>
      <c r="OZJ59" s="157"/>
      <c r="OZK59" s="158"/>
      <c r="OZL59" s="159"/>
      <c r="OZM59" s="159"/>
      <c r="OZN59" s="160"/>
      <c r="OZO59" s="157"/>
      <c r="OZP59" s="158"/>
      <c r="OZQ59" s="159"/>
      <c r="OZR59" s="159"/>
      <c r="OZS59" s="160"/>
      <c r="OZT59" s="157"/>
      <c r="OZU59" s="158"/>
      <c r="OZV59" s="159"/>
      <c r="OZW59" s="159"/>
      <c r="OZX59" s="160"/>
      <c r="OZY59" s="157"/>
      <c r="OZZ59" s="158"/>
      <c r="PAA59" s="159"/>
      <c r="PAB59" s="159"/>
      <c r="PAC59" s="160"/>
      <c r="PAD59" s="157"/>
      <c r="PAE59" s="158"/>
      <c r="PAF59" s="159"/>
      <c r="PAG59" s="159"/>
      <c r="PAH59" s="160"/>
      <c r="PAI59" s="157"/>
      <c r="PAJ59" s="158"/>
      <c r="PAK59" s="159"/>
      <c r="PAL59" s="159"/>
      <c r="PAM59" s="160"/>
      <c r="PAN59" s="157"/>
      <c r="PAO59" s="158"/>
      <c r="PAP59" s="159"/>
      <c r="PAQ59" s="159"/>
      <c r="PAR59" s="160"/>
      <c r="PAS59" s="157"/>
      <c r="PAT59" s="158"/>
      <c r="PAU59" s="159"/>
      <c r="PAV59" s="159"/>
      <c r="PAW59" s="160"/>
      <c r="PAX59" s="157"/>
      <c r="PAY59" s="158"/>
      <c r="PAZ59" s="159"/>
      <c r="PBA59" s="159"/>
      <c r="PBB59" s="160"/>
      <c r="PBC59" s="157"/>
      <c r="PBD59" s="158"/>
      <c r="PBE59" s="159"/>
      <c r="PBF59" s="159"/>
      <c r="PBG59" s="160"/>
      <c r="PBH59" s="157"/>
      <c r="PBI59" s="158"/>
      <c r="PBJ59" s="159"/>
      <c r="PBK59" s="159"/>
      <c r="PBL59" s="160"/>
      <c r="PBM59" s="157"/>
      <c r="PBN59" s="158"/>
      <c r="PBO59" s="159"/>
      <c r="PBP59" s="159"/>
      <c r="PBQ59" s="160"/>
      <c r="PBR59" s="157"/>
      <c r="PBS59" s="158"/>
      <c r="PBT59" s="159"/>
      <c r="PBU59" s="159"/>
      <c r="PBV59" s="160"/>
      <c r="PBW59" s="157"/>
      <c r="PBX59" s="158"/>
      <c r="PBY59" s="159"/>
      <c r="PBZ59" s="159"/>
      <c r="PCA59" s="160"/>
      <c r="PCB59" s="157"/>
      <c r="PCC59" s="158"/>
      <c r="PCD59" s="159"/>
      <c r="PCE59" s="159"/>
      <c r="PCF59" s="160"/>
      <c r="PCG59" s="157"/>
      <c r="PCH59" s="158"/>
      <c r="PCI59" s="159"/>
      <c r="PCJ59" s="159"/>
      <c r="PCK59" s="160"/>
      <c r="PCL59" s="157"/>
      <c r="PCM59" s="158"/>
      <c r="PCN59" s="159"/>
      <c r="PCO59" s="159"/>
      <c r="PCP59" s="160"/>
      <c r="PCQ59" s="157"/>
      <c r="PCR59" s="158"/>
      <c r="PCS59" s="159"/>
      <c r="PCT59" s="159"/>
      <c r="PCU59" s="160"/>
      <c r="PCV59" s="157"/>
      <c r="PCW59" s="158"/>
      <c r="PCX59" s="159"/>
      <c r="PCY59" s="159"/>
      <c r="PCZ59" s="160"/>
      <c r="PDA59" s="157"/>
      <c r="PDB59" s="158"/>
      <c r="PDC59" s="159"/>
      <c r="PDD59" s="159"/>
      <c r="PDE59" s="160"/>
      <c r="PDF59" s="157"/>
      <c r="PDG59" s="158"/>
      <c r="PDH59" s="159"/>
      <c r="PDI59" s="159"/>
      <c r="PDJ59" s="160"/>
      <c r="PDK59" s="157"/>
      <c r="PDL59" s="158"/>
      <c r="PDM59" s="159"/>
      <c r="PDN59" s="159"/>
      <c r="PDO59" s="160"/>
      <c r="PDP59" s="157"/>
      <c r="PDQ59" s="158"/>
      <c r="PDR59" s="159"/>
      <c r="PDS59" s="159"/>
      <c r="PDT59" s="160"/>
      <c r="PDU59" s="157"/>
      <c r="PDV59" s="158"/>
      <c r="PDW59" s="159"/>
      <c r="PDX59" s="159"/>
      <c r="PDY59" s="160"/>
      <c r="PDZ59" s="157"/>
      <c r="PEA59" s="158"/>
      <c r="PEB59" s="159"/>
      <c r="PEC59" s="159"/>
      <c r="PED59" s="160"/>
      <c r="PEE59" s="157"/>
      <c r="PEF59" s="158"/>
      <c r="PEG59" s="159"/>
      <c r="PEH59" s="159"/>
      <c r="PEI59" s="160"/>
      <c r="PEJ59" s="157"/>
      <c r="PEK59" s="158"/>
      <c r="PEL59" s="159"/>
      <c r="PEM59" s="159"/>
      <c r="PEN59" s="160"/>
      <c r="PEO59" s="157"/>
      <c r="PEP59" s="158"/>
      <c r="PEQ59" s="159"/>
      <c r="PER59" s="159"/>
      <c r="PES59" s="160"/>
      <c r="PET59" s="157"/>
      <c r="PEU59" s="158"/>
      <c r="PEV59" s="159"/>
      <c r="PEW59" s="159"/>
      <c r="PEX59" s="160"/>
      <c r="PEY59" s="157"/>
      <c r="PEZ59" s="158"/>
      <c r="PFA59" s="159"/>
      <c r="PFB59" s="159"/>
      <c r="PFC59" s="160"/>
      <c r="PFD59" s="157"/>
      <c r="PFE59" s="158"/>
      <c r="PFF59" s="159"/>
      <c r="PFG59" s="159"/>
      <c r="PFH59" s="160"/>
      <c r="PFI59" s="157"/>
      <c r="PFJ59" s="158"/>
      <c r="PFK59" s="159"/>
      <c r="PFL59" s="159"/>
      <c r="PFM59" s="160"/>
      <c r="PFN59" s="157"/>
      <c r="PFO59" s="158"/>
      <c r="PFP59" s="159"/>
      <c r="PFQ59" s="159"/>
      <c r="PFR59" s="160"/>
      <c r="PFS59" s="157"/>
      <c r="PFT59" s="158"/>
      <c r="PFU59" s="159"/>
      <c r="PFV59" s="159"/>
      <c r="PFW59" s="160"/>
      <c r="PFX59" s="157"/>
      <c r="PFY59" s="158"/>
      <c r="PFZ59" s="159"/>
      <c r="PGA59" s="159"/>
      <c r="PGB59" s="160"/>
      <c r="PGC59" s="157"/>
      <c r="PGD59" s="158"/>
      <c r="PGE59" s="159"/>
      <c r="PGF59" s="159"/>
      <c r="PGG59" s="160"/>
      <c r="PGH59" s="157"/>
      <c r="PGI59" s="158"/>
      <c r="PGJ59" s="159"/>
      <c r="PGK59" s="159"/>
      <c r="PGL59" s="160"/>
      <c r="PGM59" s="157"/>
      <c r="PGN59" s="158"/>
      <c r="PGO59" s="159"/>
      <c r="PGP59" s="159"/>
      <c r="PGQ59" s="160"/>
      <c r="PGR59" s="157"/>
      <c r="PGS59" s="158"/>
      <c r="PGT59" s="159"/>
      <c r="PGU59" s="159"/>
      <c r="PGV59" s="160"/>
      <c r="PGW59" s="157"/>
      <c r="PGX59" s="158"/>
      <c r="PGY59" s="159"/>
      <c r="PGZ59" s="159"/>
      <c r="PHA59" s="160"/>
      <c r="PHB59" s="157"/>
      <c r="PHC59" s="158"/>
      <c r="PHD59" s="159"/>
      <c r="PHE59" s="159"/>
      <c r="PHF59" s="160"/>
      <c r="PHG59" s="157"/>
      <c r="PHH59" s="158"/>
      <c r="PHI59" s="159"/>
      <c r="PHJ59" s="159"/>
      <c r="PHK59" s="160"/>
      <c r="PHL59" s="157"/>
      <c r="PHM59" s="158"/>
      <c r="PHN59" s="159"/>
      <c r="PHO59" s="159"/>
      <c r="PHP59" s="160"/>
      <c r="PHQ59" s="157"/>
      <c r="PHR59" s="158"/>
      <c r="PHS59" s="159"/>
      <c r="PHT59" s="159"/>
      <c r="PHU59" s="160"/>
      <c r="PHV59" s="157"/>
      <c r="PHW59" s="158"/>
      <c r="PHX59" s="159"/>
      <c r="PHY59" s="159"/>
      <c r="PHZ59" s="160"/>
      <c r="PIA59" s="157"/>
      <c r="PIB59" s="158"/>
      <c r="PIC59" s="159"/>
      <c r="PID59" s="159"/>
      <c r="PIE59" s="160"/>
      <c r="PIF59" s="157"/>
      <c r="PIG59" s="158"/>
      <c r="PIH59" s="159"/>
      <c r="PII59" s="159"/>
      <c r="PIJ59" s="160"/>
      <c r="PIK59" s="157"/>
      <c r="PIL59" s="158"/>
      <c r="PIM59" s="159"/>
      <c r="PIN59" s="159"/>
      <c r="PIO59" s="160"/>
      <c r="PIP59" s="157"/>
      <c r="PIQ59" s="158"/>
      <c r="PIR59" s="159"/>
      <c r="PIS59" s="159"/>
      <c r="PIT59" s="160"/>
      <c r="PIU59" s="157"/>
      <c r="PIV59" s="158"/>
      <c r="PIW59" s="159"/>
      <c r="PIX59" s="159"/>
      <c r="PIY59" s="160"/>
      <c r="PIZ59" s="157"/>
      <c r="PJA59" s="158"/>
      <c r="PJB59" s="159"/>
      <c r="PJC59" s="159"/>
      <c r="PJD59" s="160"/>
      <c r="PJE59" s="157"/>
      <c r="PJF59" s="158"/>
      <c r="PJG59" s="159"/>
      <c r="PJH59" s="159"/>
      <c r="PJI59" s="160"/>
      <c r="PJJ59" s="157"/>
      <c r="PJK59" s="158"/>
      <c r="PJL59" s="159"/>
      <c r="PJM59" s="159"/>
      <c r="PJN59" s="160"/>
      <c r="PJO59" s="157"/>
      <c r="PJP59" s="158"/>
      <c r="PJQ59" s="159"/>
      <c r="PJR59" s="159"/>
      <c r="PJS59" s="160"/>
      <c r="PJT59" s="157"/>
      <c r="PJU59" s="158"/>
      <c r="PJV59" s="159"/>
      <c r="PJW59" s="159"/>
      <c r="PJX59" s="160"/>
      <c r="PJY59" s="157"/>
      <c r="PJZ59" s="158"/>
      <c r="PKA59" s="159"/>
      <c r="PKB59" s="159"/>
      <c r="PKC59" s="160"/>
      <c r="PKD59" s="157"/>
      <c r="PKE59" s="158"/>
      <c r="PKF59" s="159"/>
      <c r="PKG59" s="159"/>
      <c r="PKH59" s="160"/>
      <c r="PKI59" s="157"/>
      <c r="PKJ59" s="158"/>
      <c r="PKK59" s="159"/>
      <c r="PKL59" s="159"/>
      <c r="PKM59" s="160"/>
      <c r="PKN59" s="157"/>
      <c r="PKO59" s="158"/>
      <c r="PKP59" s="159"/>
      <c r="PKQ59" s="159"/>
      <c r="PKR59" s="160"/>
      <c r="PKS59" s="157"/>
      <c r="PKT59" s="158"/>
      <c r="PKU59" s="159"/>
      <c r="PKV59" s="159"/>
      <c r="PKW59" s="160"/>
      <c r="PKX59" s="157"/>
      <c r="PKY59" s="158"/>
      <c r="PKZ59" s="159"/>
      <c r="PLA59" s="159"/>
      <c r="PLB59" s="160"/>
      <c r="PLC59" s="157"/>
      <c r="PLD59" s="158"/>
      <c r="PLE59" s="159"/>
      <c r="PLF59" s="159"/>
      <c r="PLG59" s="160"/>
      <c r="PLH59" s="157"/>
      <c r="PLI59" s="158"/>
      <c r="PLJ59" s="159"/>
      <c r="PLK59" s="159"/>
      <c r="PLL59" s="160"/>
      <c r="PLM59" s="157"/>
      <c r="PLN59" s="158"/>
      <c r="PLO59" s="159"/>
      <c r="PLP59" s="159"/>
      <c r="PLQ59" s="160"/>
      <c r="PLR59" s="157"/>
      <c r="PLS59" s="158"/>
      <c r="PLT59" s="159"/>
      <c r="PLU59" s="159"/>
      <c r="PLV59" s="160"/>
      <c r="PLW59" s="157"/>
      <c r="PLX59" s="158"/>
      <c r="PLY59" s="159"/>
      <c r="PLZ59" s="159"/>
      <c r="PMA59" s="160"/>
      <c r="PMB59" s="157"/>
      <c r="PMC59" s="158"/>
      <c r="PMD59" s="159"/>
      <c r="PME59" s="159"/>
      <c r="PMF59" s="160"/>
      <c r="PMG59" s="157"/>
      <c r="PMH59" s="158"/>
      <c r="PMI59" s="159"/>
      <c r="PMJ59" s="159"/>
      <c r="PMK59" s="160"/>
      <c r="PML59" s="157"/>
      <c r="PMM59" s="158"/>
      <c r="PMN59" s="159"/>
      <c r="PMO59" s="159"/>
      <c r="PMP59" s="160"/>
      <c r="PMQ59" s="157"/>
      <c r="PMR59" s="158"/>
      <c r="PMS59" s="159"/>
      <c r="PMT59" s="159"/>
      <c r="PMU59" s="160"/>
      <c r="PMV59" s="157"/>
      <c r="PMW59" s="158"/>
      <c r="PMX59" s="159"/>
      <c r="PMY59" s="159"/>
      <c r="PMZ59" s="160"/>
      <c r="PNA59" s="157"/>
      <c r="PNB59" s="158"/>
      <c r="PNC59" s="159"/>
      <c r="PND59" s="159"/>
      <c r="PNE59" s="160"/>
      <c r="PNF59" s="157"/>
      <c r="PNG59" s="158"/>
      <c r="PNH59" s="159"/>
      <c r="PNI59" s="159"/>
      <c r="PNJ59" s="160"/>
      <c r="PNK59" s="157"/>
      <c r="PNL59" s="158"/>
      <c r="PNM59" s="159"/>
      <c r="PNN59" s="159"/>
      <c r="PNO59" s="160"/>
      <c r="PNP59" s="157"/>
      <c r="PNQ59" s="158"/>
      <c r="PNR59" s="159"/>
      <c r="PNS59" s="159"/>
      <c r="PNT59" s="160"/>
      <c r="PNU59" s="157"/>
      <c r="PNV59" s="158"/>
      <c r="PNW59" s="159"/>
      <c r="PNX59" s="159"/>
      <c r="PNY59" s="160"/>
      <c r="PNZ59" s="157"/>
      <c r="POA59" s="158"/>
      <c r="POB59" s="159"/>
      <c r="POC59" s="159"/>
      <c r="POD59" s="160"/>
      <c r="POE59" s="157"/>
      <c r="POF59" s="158"/>
      <c r="POG59" s="159"/>
      <c r="POH59" s="159"/>
      <c r="POI59" s="160"/>
      <c r="POJ59" s="157"/>
      <c r="POK59" s="158"/>
      <c r="POL59" s="159"/>
      <c r="POM59" s="159"/>
      <c r="PON59" s="160"/>
      <c r="POO59" s="157"/>
      <c r="POP59" s="158"/>
      <c r="POQ59" s="159"/>
      <c r="POR59" s="159"/>
      <c r="POS59" s="160"/>
      <c r="POT59" s="157"/>
      <c r="POU59" s="158"/>
      <c r="POV59" s="159"/>
      <c r="POW59" s="159"/>
      <c r="POX59" s="160"/>
      <c r="POY59" s="157"/>
      <c r="POZ59" s="158"/>
      <c r="PPA59" s="159"/>
      <c r="PPB59" s="159"/>
      <c r="PPC59" s="160"/>
      <c r="PPD59" s="157"/>
      <c r="PPE59" s="158"/>
      <c r="PPF59" s="159"/>
      <c r="PPG59" s="159"/>
      <c r="PPH59" s="160"/>
      <c r="PPI59" s="157"/>
      <c r="PPJ59" s="158"/>
      <c r="PPK59" s="159"/>
      <c r="PPL59" s="159"/>
      <c r="PPM59" s="160"/>
      <c r="PPN59" s="157"/>
      <c r="PPO59" s="158"/>
      <c r="PPP59" s="159"/>
      <c r="PPQ59" s="159"/>
      <c r="PPR59" s="160"/>
      <c r="PPS59" s="157"/>
      <c r="PPT59" s="158"/>
      <c r="PPU59" s="159"/>
      <c r="PPV59" s="159"/>
      <c r="PPW59" s="160"/>
      <c r="PPX59" s="157"/>
      <c r="PPY59" s="158"/>
      <c r="PPZ59" s="159"/>
      <c r="PQA59" s="159"/>
      <c r="PQB59" s="160"/>
      <c r="PQC59" s="157"/>
      <c r="PQD59" s="158"/>
      <c r="PQE59" s="159"/>
      <c r="PQF59" s="159"/>
      <c r="PQG59" s="160"/>
      <c r="PQH59" s="157"/>
      <c r="PQI59" s="158"/>
      <c r="PQJ59" s="159"/>
      <c r="PQK59" s="159"/>
      <c r="PQL59" s="160"/>
      <c r="PQM59" s="157"/>
      <c r="PQN59" s="158"/>
      <c r="PQO59" s="159"/>
      <c r="PQP59" s="159"/>
      <c r="PQQ59" s="160"/>
      <c r="PQR59" s="157"/>
      <c r="PQS59" s="158"/>
      <c r="PQT59" s="159"/>
      <c r="PQU59" s="159"/>
      <c r="PQV59" s="160"/>
      <c r="PQW59" s="157"/>
      <c r="PQX59" s="158"/>
      <c r="PQY59" s="159"/>
      <c r="PQZ59" s="159"/>
      <c r="PRA59" s="160"/>
      <c r="PRB59" s="157"/>
      <c r="PRC59" s="158"/>
      <c r="PRD59" s="159"/>
      <c r="PRE59" s="159"/>
      <c r="PRF59" s="160"/>
      <c r="PRG59" s="157"/>
      <c r="PRH59" s="158"/>
      <c r="PRI59" s="159"/>
      <c r="PRJ59" s="159"/>
      <c r="PRK59" s="160"/>
      <c r="PRL59" s="157"/>
      <c r="PRM59" s="158"/>
      <c r="PRN59" s="159"/>
      <c r="PRO59" s="159"/>
      <c r="PRP59" s="160"/>
      <c r="PRQ59" s="157"/>
      <c r="PRR59" s="158"/>
      <c r="PRS59" s="159"/>
      <c r="PRT59" s="159"/>
      <c r="PRU59" s="160"/>
      <c r="PRV59" s="157"/>
      <c r="PRW59" s="158"/>
      <c r="PRX59" s="159"/>
      <c r="PRY59" s="159"/>
      <c r="PRZ59" s="160"/>
      <c r="PSA59" s="157"/>
      <c r="PSB59" s="158"/>
      <c r="PSC59" s="159"/>
      <c r="PSD59" s="159"/>
      <c r="PSE59" s="160"/>
      <c r="PSF59" s="157"/>
      <c r="PSG59" s="158"/>
      <c r="PSH59" s="159"/>
      <c r="PSI59" s="159"/>
      <c r="PSJ59" s="160"/>
      <c r="PSK59" s="157"/>
      <c r="PSL59" s="158"/>
      <c r="PSM59" s="159"/>
      <c r="PSN59" s="159"/>
      <c r="PSO59" s="160"/>
      <c r="PSP59" s="157"/>
      <c r="PSQ59" s="158"/>
      <c r="PSR59" s="159"/>
      <c r="PSS59" s="159"/>
      <c r="PST59" s="160"/>
      <c r="PSU59" s="157"/>
      <c r="PSV59" s="158"/>
      <c r="PSW59" s="159"/>
      <c r="PSX59" s="159"/>
      <c r="PSY59" s="160"/>
      <c r="PSZ59" s="157"/>
      <c r="PTA59" s="158"/>
      <c r="PTB59" s="159"/>
      <c r="PTC59" s="159"/>
      <c r="PTD59" s="160"/>
      <c r="PTE59" s="157"/>
      <c r="PTF59" s="158"/>
      <c r="PTG59" s="159"/>
      <c r="PTH59" s="159"/>
      <c r="PTI59" s="160"/>
      <c r="PTJ59" s="157"/>
      <c r="PTK59" s="158"/>
      <c r="PTL59" s="159"/>
      <c r="PTM59" s="159"/>
      <c r="PTN59" s="160"/>
      <c r="PTO59" s="157"/>
      <c r="PTP59" s="158"/>
      <c r="PTQ59" s="159"/>
      <c r="PTR59" s="159"/>
      <c r="PTS59" s="160"/>
      <c r="PTT59" s="157"/>
      <c r="PTU59" s="158"/>
      <c r="PTV59" s="159"/>
      <c r="PTW59" s="159"/>
      <c r="PTX59" s="160"/>
      <c r="PTY59" s="157"/>
      <c r="PTZ59" s="158"/>
      <c r="PUA59" s="159"/>
      <c r="PUB59" s="159"/>
      <c r="PUC59" s="160"/>
      <c r="PUD59" s="157"/>
      <c r="PUE59" s="158"/>
      <c r="PUF59" s="159"/>
      <c r="PUG59" s="159"/>
      <c r="PUH59" s="160"/>
      <c r="PUI59" s="157"/>
      <c r="PUJ59" s="158"/>
      <c r="PUK59" s="159"/>
      <c r="PUL59" s="159"/>
      <c r="PUM59" s="160"/>
      <c r="PUN59" s="157"/>
      <c r="PUO59" s="158"/>
      <c r="PUP59" s="159"/>
      <c r="PUQ59" s="159"/>
      <c r="PUR59" s="160"/>
      <c r="PUS59" s="157"/>
      <c r="PUT59" s="158"/>
      <c r="PUU59" s="159"/>
      <c r="PUV59" s="159"/>
      <c r="PUW59" s="160"/>
      <c r="PUX59" s="157"/>
      <c r="PUY59" s="158"/>
      <c r="PUZ59" s="159"/>
      <c r="PVA59" s="159"/>
      <c r="PVB59" s="160"/>
      <c r="PVC59" s="157"/>
      <c r="PVD59" s="158"/>
      <c r="PVE59" s="159"/>
      <c r="PVF59" s="159"/>
      <c r="PVG59" s="160"/>
      <c r="PVH59" s="157"/>
      <c r="PVI59" s="158"/>
      <c r="PVJ59" s="159"/>
      <c r="PVK59" s="159"/>
      <c r="PVL59" s="160"/>
      <c r="PVM59" s="157"/>
      <c r="PVN59" s="158"/>
      <c r="PVO59" s="159"/>
      <c r="PVP59" s="159"/>
      <c r="PVQ59" s="160"/>
      <c r="PVR59" s="157"/>
      <c r="PVS59" s="158"/>
      <c r="PVT59" s="159"/>
      <c r="PVU59" s="159"/>
      <c r="PVV59" s="160"/>
      <c r="PVW59" s="157"/>
      <c r="PVX59" s="158"/>
      <c r="PVY59" s="159"/>
      <c r="PVZ59" s="159"/>
      <c r="PWA59" s="160"/>
      <c r="PWB59" s="157"/>
      <c r="PWC59" s="158"/>
      <c r="PWD59" s="159"/>
      <c r="PWE59" s="159"/>
      <c r="PWF59" s="160"/>
      <c r="PWG59" s="157"/>
      <c r="PWH59" s="158"/>
      <c r="PWI59" s="159"/>
      <c r="PWJ59" s="159"/>
      <c r="PWK59" s="160"/>
      <c r="PWL59" s="157"/>
      <c r="PWM59" s="158"/>
      <c r="PWN59" s="159"/>
      <c r="PWO59" s="159"/>
      <c r="PWP59" s="160"/>
      <c r="PWQ59" s="157"/>
      <c r="PWR59" s="158"/>
      <c r="PWS59" s="159"/>
      <c r="PWT59" s="159"/>
      <c r="PWU59" s="160"/>
      <c r="PWV59" s="157"/>
      <c r="PWW59" s="158"/>
      <c r="PWX59" s="159"/>
      <c r="PWY59" s="159"/>
      <c r="PWZ59" s="160"/>
      <c r="PXA59" s="157"/>
      <c r="PXB59" s="158"/>
      <c r="PXC59" s="159"/>
      <c r="PXD59" s="159"/>
      <c r="PXE59" s="160"/>
      <c r="PXF59" s="157"/>
      <c r="PXG59" s="158"/>
      <c r="PXH59" s="159"/>
      <c r="PXI59" s="159"/>
      <c r="PXJ59" s="160"/>
      <c r="PXK59" s="157"/>
      <c r="PXL59" s="158"/>
      <c r="PXM59" s="159"/>
      <c r="PXN59" s="159"/>
      <c r="PXO59" s="160"/>
      <c r="PXP59" s="157"/>
      <c r="PXQ59" s="158"/>
      <c r="PXR59" s="159"/>
      <c r="PXS59" s="159"/>
      <c r="PXT59" s="160"/>
      <c r="PXU59" s="157"/>
      <c r="PXV59" s="158"/>
      <c r="PXW59" s="159"/>
      <c r="PXX59" s="159"/>
      <c r="PXY59" s="160"/>
      <c r="PXZ59" s="157"/>
      <c r="PYA59" s="158"/>
      <c r="PYB59" s="159"/>
      <c r="PYC59" s="159"/>
      <c r="PYD59" s="160"/>
      <c r="PYE59" s="157"/>
      <c r="PYF59" s="158"/>
      <c r="PYG59" s="159"/>
      <c r="PYH59" s="159"/>
      <c r="PYI59" s="160"/>
      <c r="PYJ59" s="157"/>
      <c r="PYK59" s="158"/>
      <c r="PYL59" s="159"/>
      <c r="PYM59" s="159"/>
      <c r="PYN59" s="160"/>
      <c r="PYO59" s="157"/>
      <c r="PYP59" s="158"/>
      <c r="PYQ59" s="159"/>
      <c r="PYR59" s="159"/>
      <c r="PYS59" s="160"/>
      <c r="PYT59" s="157"/>
      <c r="PYU59" s="158"/>
      <c r="PYV59" s="159"/>
      <c r="PYW59" s="159"/>
      <c r="PYX59" s="160"/>
      <c r="PYY59" s="157"/>
      <c r="PYZ59" s="158"/>
      <c r="PZA59" s="159"/>
      <c r="PZB59" s="159"/>
      <c r="PZC59" s="160"/>
      <c r="PZD59" s="157"/>
      <c r="PZE59" s="158"/>
      <c r="PZF59" s="159"/>
      <c r="PZG59" s="159"/>
      <c r="PZH59" s="160"/>
      <c r="PZI59" s="157"/>
      <c r="PZJ59" s="158"/>
      <c r="PZK59" s="159"/>
      <c r="PZL59" s="159"/>
      <c r="PZM59" s="160"/>
      <c r="PZN59" s="157"/>
      <c r="PZO59" s="158"/>
      <c r="PZP59" s="159"/>
      <c r="PZQ59" s="159"/>
      <c r="PZR59" s="160"/>
      <c r="PZS59" s="157"/>
      <c r="PZT59" s="158"/>
      <c r="PZU59" s="159"/>
      <c r="PZV59" s="159"/>
      <c r="PZW59" s="160"/>
      <c r="PZX59" s="157"/>
      <c r="PZY59" s="158"/>
      <c r="PZZ59" s="159"/>
      <c r="QAA59" s="159"/>
      <c r="QAB59" s="160"/>
      <c r="QAC59" s="157"/>
      <c r="QAD59" s="158"/>
      <c r="QAE59" s="159"/>
      <c r="QAF59" s="159"/>
      <c r="QAG59" s="160"/>
      <c r="QAH59" s="157"/>
      <c r="QAI59" s="158"/>
      <c r="QAJ59" s="159"/>
      <c r="QAK59" s="159"/>
      <c r="QAL59" s="160"/>
      <c r="QAM59" s="157"/>
      <c r="QAN59" s="158"/>
      <c r="QAO59" s="159"/>
      <c r="QAP59" s="159"/>
      <c r="QAQ59" s="160"/>
      <c r="QAR59" s="157"/>
      <c r="QAS59" s="158"/>
      <c r="QAT59" s="159"/>
      <c r="QAU59" s="159"/>
      <c r="QAV59" s="160"/>
      <c r="QAW59" s="157"/>
      <c r="QAX59" s="158"/>
      <c r="QAY59" s="159"/>
      <c r="QAZ59" s="159"/>
      <c r="QBA59" s="160"/>
      <c r="QBB59" s="157"/>
      <c r="QBC59" s="158"/>
      <c r="QBD59" s="159"/>
      <c r="QBE59" s="159"/>
      <c r="QBF59" s="160"/>
      <c r="QBG59" s="157"/>
      <c r="QBH59" s="158"/>
      <c r="QBI59" s="159"/>
      <c r="QBJ59" s="159"/>
      <c r="QBK59" s="160"/>
      <c r="QBL59" s="157"/>
      <c r="QBM59" s="158"/>
      <c r="QBN59" s="159"/>
      <c r="QBO59" s="159"/>
      <c r="QBP59" s="160"/>
      <c r="QBQ59" s="157"/>
      <c r="QBR59" s="158"/>
      <c r="QBS59" s="159"/>
      <c r="QBT59" s="159"/>
      <c r="QBU59" s="160"/>
      <c r="QBV59" s="157"/>
      <c r="QBW59" s="158"/>
      <c r="QBX59" s="159"/>
      <c r="QBY59" s="159"/>
      <c r="QBZ59" s="160"/>
      <c r="QCA59" s="157"/>
      <c r="QCB59" s="158"/>
      <c r="QCC59" s="159"/>
      <c r="QCD59" s="159"/>
      <c r="QCE59" s="160"/>
      <c r="QCF59" s="157"/>
      <c r="QCG59" s="158"/>
      <c r="QCH59" s="159"/>
      <c r="QCI59" s="159"/>
      <c r="QCJ59" s="160"/>
      <c r="QCK59" s="157"/>
      <c r="QCL59" s="158"/>
      <c r="QCM59" s="159"/>
      <c r="QCN59" s="159"/>
      <c r="QCO59" s="160"/>
      <c r="QCP59" s="157"/>
      <c r="QCQ59" s="158"/>
      <c r="QCR59" s="159"/>
      <c r="QCS59" s="159"/>
      <c r="QCT59" s="160"/>
      <c r="QCU59" s="157"/>
      <c r="QCV59" s="158"/>
      <c r="QCW59" s="159"/>
      <c r="QCX59" s="159"/>
      <c r="QCY59" s="160"/>
      <c r="QCZ59" s="157"/>
      <c r="QDA59" s="158"/>
      <c r="QDB59" s="159"/>
      <c r="QDC59" s="159"/>
      <c r="QDD59" s="160"/>
      <c r="QDE59" s="157"/>
      <c r="QDF59" s="158"/>
      <c r="QDG59" s="159"/>
      <c r="QDH59" s="159"/>
      <c r="QDI59" s="160"/>
      <c r="QDJ59" s="157"/>
      <c r="QDK59" s="158"/>
      <c r="QDL59" s="159"/>
      <c r="QDM59" s="159"/>
      <c r="QDN59" s="160"/>
      <c r="QDO59" s="157"/>
      <c r="QDP59" s="158"/>
      <c r="QDQ59" s="159"/>
      <c r="QDR59" s="159"/>
      <c r="QDS59" s="160"/>
      <c r="QDT59" s="157"/>
      <c r="QDU59" s="158"/>
      <c r="QDV59" s="159"/>
      <c r="QDW59" s="159"/>
      <c r="QDX59" s="160"/>
      <c r="QDY59" s="157"/>
      <c r="QDZ59" s="158"/>
      <c r="QEA59" s="159"/>
      <c r="QEB59" s="159"/>
      <c r="QEC59" s="160"/>
      <c r="QED59" s="157"/>
      <c r="QEE59" s="158"/>
      <c r="QEF59" s="159"/>
      <c r="QEG59" s="159"/>
      <c r="QEH59" s="160"/>
      <c r="QEI59" s="157"/>
      <c r="QEJ59" s="158"/>
      <c r="QEK59" s="159"/>
      <c r="QEL59" s="159"/>
      <c r="QEM59" s="160"/>
      <c r="QEN59" s="157"/>
      <c r="QEO59" s="158"/>
      <c r="QEP59" s="159"/>
      <c r="QEQ59" s="159"/>
      <c r="QER59" s="160"/>
      <c r="QES59" s="157"/>
      <c r="QET59" s="158"/>
      <c r="QEU59" s="159"/>
      <c r="QEV59" s="159"/>
      <c r="QEW59" s="160"/>
      <c r="QEX59" s="157"/>
      <c r="QEY59" s="158"/>
      <c r="QEZ59" s="159"/>
      <c r="QFA59" s="159"/>
      <c r="QFB59" s="160"/>
      <c r="QFC59" s="157"/>
      <c r="QFD59" s="158"/>
      <c r="QFE59" s="159"/>
      <c r="QFF59" s="159"/>
      <c r="QFG59" s="160"/>
      <c r="QFH59" s="157"/>
      <c r="QFI59" s="158"/>
      <c r="QFJ59" s="159"/>
      <c r="QFK59" s="159"/>
      <c r="QFL59" s="160"/>
      <c r="QFM59" s="157"/>
      <c r="QFN59" s="158"/>
      <c r="QFO59" s="159"/>
      <c r="QFP59" s="159"/>
      <c r="QFQ59" s="160"/>
      <c r="QFR59" s="157"/>
      <c r="QFS59" s="158"/>
      <c r="QFT59" s="159"/>
      <c r="QFU59" s="159"/>
      <c r="QFV59" s="160"/>
      <c r="QFW59" s="157"/>
      <c r="QFX59" s="158"/>
      <c r="QFY59" s="159"/>
      <c r="QFZ59" s="159"/>
      <c r="QGA59" s="160"/>
      <c r="QGB59" s="157"/>
      <c r="QGC59" s="158"/>
      <c r="QGD59" s="159"/>
      <c r="QGE59" s="159"/>
      <c r="QGF59" s="160"/>
      <c r="QGG59" s="157"/>
      <c r="QGH59" s="158"/>
      <c r="QGI59" s="159"/>
      <c r="QGJ59" s="159"/>
      <c r="QGK59" s="160"/>
      <c r="QGL59" s="157"/>
      <c r="QGM59" s="158"/>
      <c r="QGN59" s="159"/>
      <c r="QGO59" s="159"/>
      <c r="QGP59" s="160"/>
      <c r="QGQ59" s="157"/>
      <c r="QGR59" s="158"/>
      <c r="QGS59" s="159"/>
      <c r="QGT59" s="159"/>
      <c r="QGU59" s="160"/>
      <c r="QGV59" s="157"/>
      <c r="QGW59" s="158"/>
      <c r="QGX59" s="159"/>
      <c r="QGY59" s="159"/>
      <c r="QGZ59" s="160"/>
      <c r="QHA59" s="157"/>
      <c r="QHB59" s="158"/>
      <c r="QHC59" s="159"/>
      <c r="QHD59" s="159"/>
      <c r="QHE59" s="160"/>
      <c r="QHF59" s="157"/>
      <c r="QHG59" s="158"/>
      <c r="QHH59" s="159"/>
      <c r="QHI59" s="159"/>
      <c r="QHJ59" s="160"/>
      <c r="QHK59" s="157"/>
      <c r="QHL59" s="158"/>
      <c r="QHM59" s="159"/>
      <c r="QHN59" s="159"/>
      <c r="QHO59" s="160"/>
      <c r="QHP59" s="157"/>
      <c r="QHQ59" s="158"/>
      <c r="QHR59" s="159"/>
      <c r="QHS59" s="159"/>
      <c r="QHT59" s="160"/>
      <c r="QHU59" s="157"/>
      <c r="QHV59" s="158"/>
      <c r="QHW59" s="159"/>
      <c r="QHX59" s="159"/>
      <c r="QHY59" s="160"/>
      <c r="QHZ59" s="157"/>
      <c r="QIA59" s="158"/>
      <c r="QIB59" s="159"/>
      <c r="QIC59" s="159"/>
      <c r="QID59" s="160"/>
      <c r="QIE59" s="157"/>
      <c r="QIF59" s="158"/>
      <c r="QIG59" s="159"/>
      <c r="QIH59" s="159"/>
      <c r="QII59" s="160"/>
      <c r="QIJ59" s="157"/>
      <c r="QIK59" s="158"/>
      <c r="QIL59" s="159"/>
      <c r="QIM59" s="159"/>
      <c r="QIN59" s="160"/>
      <c r="QIO59" s="157"/>
      <c r="QIP59" s="158"/>
      <c r="QIQ59" s="159"/>
      <c r="QIR59" s="159"/>
      <c r="QIS59" s="160"/>
      <c r="QIT59" s="157"/>
      <c r="QIU59" s="158"/>
      <c r="QIV59" s="159"/>
      <c r="QIW59" s="159"/>
      <c r="QIX59" s="160"/>
      <c r="QIY59" s="157"/>
      <c r="QIZ59" s="158"/>
      <c r="QJA59" s="159"/>
      <c r="QJB59" s="159"/>
      <c r="QJC59" s="160"/>
      <c r="QJD59" s="157"/>
      <c r="QJE59" s="158"/>
      <c r="QJF59" s="159"/>
      <c r="QJG59" s="159"/>
      <c r="QJH59" s="160"/>
      <c r="QJI59" s="157"/>
      <c r="QJJ59" s="158"/>
      <c r="QJK59" s="159"/>
      <c r="QJL59" s="159"/>
      <c r="QJM59" s="160"/>
      <c r="QJN59" s="157"/>
      <c r="QJO59" s="158"/>
      <c r="QJP59" s="159"/>
      <c r="QJQ59" s="159"/>
      <c r="QJR59" s="160"/>
      <c r="QJS59" s="157"/>
      <c r="QJT59" s="158"/>
      <c r="QJU59" s="159"/>
      <c r="QJV59" s="159"/>
      <c r="QJW59" s="160"/>
      <c r="QJX59" s="157"/>
      <c r="QJY59" s="158"/>
      <c r="QJZ59" s="159"/>
      <c r="QKA59" s="159"/>
      <c r="QKB59" s="160"/>
      <c r="QKC59" s="157"/>
      <c r="QKD59" s="158"/>
      <c r="QKE59" s="159"/>
      <c r="QKF59" s="159"/>
      <c r="QKG59" s="160"/>
      <c r="QKH59" s="157"/>
      <c r="QKI59" s="158"/>
      <c r="QKJ59" s="159"/>
      <c r="QKK59" s="159"/>
      <c r="QKL59" s="160"/>
      <c r="QKM59" s="157"/>
      <c r="QKN59" s="158"/>
      <c r="QKO59" s="159"/>
      <c r="QKP59" s="159"/>
      <c r="QKQ59" s="160"/>
      <c r="QKR59" s="157"/>
      <c r="QKS59" s="158"/>
      <c r="QKT59" s="159"/>
      <c r="QKU59" s="159"/>
      <c r="QKV59" s="160"/>
      <c r="QKW59" s="157"/>
      <c r="QKX59" s="158"/>
      <c r="QKY59" s="159"/>
      <c r="QKZ59" s="159"/>
      <c r="QLA59" s="160"/>
      <c r="QLB59" s="157"/>
      <c r="QLC59" s="158"/>
      <c r="QLD59" s="159"/>
      <c r="QLE59" s="159"/>
      <c r="QLF59" s="160"/>
      <c r="QLG59" s="157"/>
      <c r="QLH59" s="158"/>
      <c r="QLI59" s="159"/>
      <c r="QLJ59" s="159"/>
      <c r="QLK59" s="160"/>
      <c r="QLL59" s="157"/>
      <c r="QLM59" s="158"/>
      <c r="QLN59" s="159"/>
      <c r="QLO59" s="159"/>
      <c r="QLP59" s="160"/>
      <c r="QLQ59" s="157"/>
      <c r="QLR59" s="158"/>
      <c r="QLS59" s="159"/>
      <c r="QLT59" s="159"/>
      <c r="QLU59" s="160"/>
      <c r="QLV59" s="157"/>
      <c r="QLW59" s="158"/>
      <c r="QLX59" s="159"/>
      <c r="QLY59" s="159"/>
      <c r="QLZ59" s="160"/>
      <c r="QMA59" s="157"/>
      <c r="QMB59" s="158"/>
      <c r="QMC59" s="159"/>
      <c r="QMD59" s="159"/>
      <c r="QME59" s="160"/>
      <c r="QMF59" s="157"/>
      <c r="QMG59" s="158"/>
      <c r="QMH59" s="159"/>
      <c r="QMI59" s="159"/>
      <c r="QMJ59" s="160"/>
      <c r="QMK59" s="157"/>
      <c r="QML59" s="158"/>
      <c r="QMM59" s="159"/>
      <c r="QMN59" s="159"/>
      <c r="QMO59" s="160"/>
      <c r="QMP59" s="157"/>
      <c r="QMQ59" s="158"/>
      <c r="QMR59" s="159"/>
      <c r="QMS59" s="159"/>
      <c r="QMT59" s="160"/>
      <c r="QMU59" s="157"/>
      <c r="QMV59" s="158"/>
      <c r="QMW59" s="159"/>
      <c r="QMX59" s="159"/>
      <c r="QMY59" s="160"/>
      <c r="QMZ59" s="157"/>
      <c r="QNA59" s="158"/>
      <c r="QNB59" s="159"/>
      <c r="QNC59" s="159"/>
      <c r="QND59" s="160"/>
      <c r="QNE59" s="157"/>
      <c r="QNF59" s="158"/>
      <c r="QNG59" s="159"/>
      <c r="QNH59" s="159"/>
      <c r="QNI59" s="160"/>
      <c r="QNJ59" s="157"/>
      <c r="QNK59" s="158"/>
      <c r="QNL59" s="159"/>
      <c r="QNM59" s="159"/>
      <c r="QNN59" s="160"/>
      <c r="QNO59" s="157"/>
      <c r="QNP59" s="158"/>
      <c r="QNQ59" s="159"/>
      <c r="QNR59" s="159"/>
      <c r="QNS59" s="160"/>
      <c r="QNT59" s="157"/>
      <c r="QNU59" s="158"/>
      <c r="QNV59" s="159"/>
      <c r="QNW59" s="159"/>
      <c r="QNX59" s="160"/>
      <c r="QNY59" s="157"/>
      <c r="QNZ59" s="158"/>
      <c r="QOA59" s="159"/>
      <c r="QOB59" s="159"/>
      <c r="QOC59" s="160"/>
      <c r="QOD59" s="157"/>
      <c r="QOE59" s="158"/>
      <c r="QOF59" s="159"/>
      <c r="QOG59" s="159"/>
      <c r="QOH59" s="160"/>
      <c r="QOI59" s="157"/>
      <c r="QOJ59" s="158"/>
      <c r="QOK59" s="159"/>
      <c r="QOL59" s="159"/>
      <c r="QOM59" s="160"/>
      <c r="QON59" s="157"/>
      <c r="QOO59" s="158"/>
      <c r="QOP59" s="159"/>
      <c r="QOQ59" s="159"/>
      <c r="QOR59" s="160"/>
      <c r="QOS59" s="157"/>
      <c r="QOT59" s="158"/>
      <c r="QOU59" s="159"/>
      <c r="QOV59" s="159"/>
      <c r="QOW59" s="160"/>
      <c r="QOX59" s="157"/>
      <c r="QOY59" s="158"/>
      <c r="QOZ59" s="159"/>
      <c r="QPA59" s="159"/>
      <c r="QPB59" s="160"/>
      <c r="QPC59" s="157"/>
      <c r="QPD59" s="158"/>
      <c r="QPE59" s="159"/>
      <c r="QPF59" s="159"/>
      <c r="QPG59" s="160"/>
      <c r="QPH59" s="157"/>
      <c r="QPI59" s="158"/>
      <c r="QPJ59" s="159"/>
      <c r="QPK59" s="159"/>
      <c r="QPL59" s="160"/>
      <c r="QPM59" s="157"/>
      <c r="QPN59" s="158"/>
      <c r="QPO59" s="159"/>
      <c r="QPP59" s="159"/>
      <c r="QPQ59" s="160"/>
      <c r="QPR59" s="157"/>
      <c r="QPS59" s="158"/>
      <c r="QPT59" s="159"/>
      <c r="QPU59" s="159"/>
      <c r="QPV59" s="160"/>
      <c r="QPW59" s="157"/>
      <c r="QPX59" s="158"/>
      <c r="QPY59" s="159"/>
      <c r="QPZ59" s="159"/>
      <c r="QQA59" s="160"/>
      <c r="QQB59" s="157"/>
      <c r="QQC59" s="158"/>
      <c r="QQD59" s="159"/>
      <c r="QQE59" s="159"/>
      <c r="QQF59" s="160"/>
      <c r="QQG59" s="157"/>
      <c r="QQH59" s="158"/>
      <c r="QQI59" s="159"/>
      <c r="QQJ59" s="159"/>
      <c r="QQK59" s="160"/>
      <c r="QQL59" s="157"/>
      <c r="QQM59" s="158"/>
      <c r="QQN59" s="159"/>
      <c r="QQO59" s="159"/>
      <c r="QQP59" s="160"/>
      <c r="QQQ59" s="157"/>
      <c r="QQR59" s="158"/>
      <c r="QQS59" s="159"/>
      <c r="QQT59" s="159"/>
      <c r="QQU59" s="160"/>
      <c r="QQV59" s="157"/>
      <c r="QQW59" s="158"/>
      <c r="QQX59" s="159"/>
      <c r="QQY59" s="159"/>
      <c r="QQZ59" s="160"/>
      <c r="QRA59" s="157"/>
      <c r="QRB59" s="158"/>
      <c r="QRC59" s="159"/>
      <c r="QRD59" s="159"/>
      <c r="QRE59" s="160"/>
      <c r="QRF59" s="157"/>
      <c r="QRG59" s="158"/>
      <c r="QRH59" s="159"/>
      <c r="QRI59" s="159"/>
      <c r="QRJ59" s="160"/>
      <c r="QRK59" s="157"/>
      <c r="QRL59" s="158"/>
      <c r="QRM59" s="159"/>
      <c r="QRN59" s="159"/>
      <c r="QRO59" s="160"/>
      <c r="QRP59" s="157"/>
      <c r="QRQ59" s="158"/>
      <c r="QRR59" s="159"/>
      <c r="QRS59" s="159"/>
      <c r="QRT59" s="160"/>
      <c r="QRU59" s="157"/>
      <c r="QRV59" s="158"/>
      <c r="QRW59" s="159"/>
      <c r="QRX59" s="159"/>
      <c r="QRY59" s="160"/>
      <c r="QRZ59" s="157"/>
      <c r="QSA59" s="158"/>
      <c r="QSB59" s="159"/>
      <c r="QSC59" s="159"/>
      <c r="QSD59" s="160"/>
      <c r="QSE59" s="157"/>
      <c r="QSF59" s="158"/>
      <c r="QSG59" s="159"/>
      <c r="QSH59" s="159"/>
      <c r="QSI59" s="160"/>
      <c r="QSJ59" s="157"/>
      <c r="QSK59" s="158"/>
      <c r="QSL59" s="159"/>
      <c r="QSM59" s="159"/>
      <c r="QSN59" s="160"/>
      <c r="QSO59" s="157"/>
      <c r="QSP59" s="158"/>
      <c r="QSQ59" s="159"/>
      <c r="QSR59" s="159"/>
      <c r="QSS59" s="160"/>
      <c r="QST59" s="157"/>
      <c r="QSU59" s="158"/>
      <c r="QSV59" s="159"/>
      <c r="QSW59" s="159"/>
      <c r="QSX59" s="160"/>
      <c r="QSY59" s="157"/>
      <c r="QSZ59" s="158"/>
      <c r="QTA59" s="159"/>
      <c r="QTB59" s="159"/>
      <c r="QTC59" s="160"/>
      <c r="QTD59" s="157"/>
      <c r="QTE59" s="158"/>
      <c r="QTF59" s="159"/>
      <c r="QTG59" s="159"/>
      <c r="QTH59" s="160"/>
      <c r="QTI59" s="157"/>
      <c r="QTJ59" s="158"/>
      <c r="QTK59" s="159"/>
      <c r="QTL59" s="159"/>
      <c r="QTM59" s="160"/>
      <c r="QTN59" s="157"/>
      <c r="QTO59" s="158"/>
      <c r="QTP59" s="159"/>
      <c r="QTQ59" s="159"/>
      <c r="QTR59" s="160"/>
      <c r="QTS59" s="157"/>
      <c r="QTT59" s="158"/>
      <c r="QTU59" s="159"/>
      <c r="QTV59" s="159"/>
      <c r="QTW59" s="160"/>
      <c r="QTX59" s="157"/>
      <c r="QTY59" s="158"/>
      <c r="QTZ59" s="159"/>
      <c r="QUA59" s="159"/>
      <c r="QUB59" s="160"/>
      <c r="QUC59" s="157"/>
      <c r="QUD59" s="158"/>
      <c r="QUE59" s="159"/>
      <c r="QUF59" s="159"/>
      <c r="QUG59" s="160"/>
      <c r="QUH59" s="157"/>
      <c r="QUI59" s="158"/>
      <c r="QUJ59" s="159"/>
      <c r="QUK59" s="159"/>
      <c r="QUL59" s="160"/>
      <c r="QUM59" s="157"/>
      <c r="QUN59" s="158"/>
      <c r="QUO59" s="159"/>
      <c r="QUP59" s="159"/>
      <c r="QUQ59" s="160"/>
      <c r="QUR59" s="157"/>
      <c r="QUS59" s="158"/>
      <c r="QUT59" s="159"/>
      <c r="QUU59" s="159"/>
      <c r="QUV59" s="160"/>
      <c r="QUW59" s="157"/>
      <c r="QUX59" s="158"/>
      <c r="QUY59" s="159"/>
      <c r="QUZ59" s="159"/>
      <c r="QVA59" s="160"/>
      <c r="QVB59" s="157"/>
      <c r="QVC59" s="158"/>
      <c r="QVD59" s="159"/>
      <c r="QVE59" s="159"/>
      <c r="QVF59" s="160"/>
      <c r="QVG59" s="157"/>
      <c r="QVH59" s="158"/>
      <c r="QVI59" s="159"/>
      <c r="QVJ59" s="159"/>
      <c r="QVK59" s="160"/>
      <c r="QVL59" s="157"/>
      <c r="QVM59" s="158"/>
      <c r="QVN59" s="159"/>
      <c r="QVO59" s="159"/>
      <c r="QVP59" s="160"/>
      <c r="QVQ59" s="157"/>
      <c r="QVR59" s="158"/>
      <c r="QVS59" s="159"/>
      <c r="QVT59" s="159"/>
      <c r="QVU59" s="160"/>
      <c r="QVV59" s="157"/>
      <c r="QVW59" s="158"/>
      <c r="QVX59" s="159"/>
      <c r="QVY59" s="159"/>
      <c r="QVZ59" s="160"/>
      <c r="QWA59" s="157"/>
      <c r="QWB59" s="158"/>
      <c r="QWC59" s="159"/>
      <c r="QWD59" s="159"/>
      <c r="QWE59" s="160"/>
      <c r="QWF59" s="157"/>
      <c r="QWG59" s="158"/>
      <c r="QWH59" s="159"/>
      <c r="QWI59" s="159"/>
      <c r="QWJ59" s="160"/>
      <c r="QWK59" s="157"/>
      <c r="QWL59" s="158"/>
      <c r="QWM59" s="159"/>
      <c r="QWN59" s="159"/>
      <c r="QWO59" s="160"/>
      <c r="QWP59" s="157"/>
      <c r="QWQ59" s="158"/>
      <c r="QWR59" s="159"/>
      <c r="QWS59" s="159"/>
      <c r="QWT59" s="160"/>
      <c r="QWU59" s="157"/>
      <c r="QWV59" s="158"/>
      <c r="QWW59" s="159"/>
      <c r="QWX59" s="159"/>
      <c r="QWY59" s="160"/>
      <c r="QWZ59" s="157"/>
      <c r="QXA59" s="158"/>
      <c r="QXB59" s="159"/>
      <c r="QXC59" s="159"/>
      <c r="QXD59" s="160"/>
      <c r="QXE59" s="157"/>
      <c r="QXF59" s="158"/>
      <c r="QXG59" s="159"/>
      <c r="QXH59" s="159"/>
      <c r="QXI59" s="160"/>
      <c r="QXJ59" s="157"/>
      <c r="QXK59" s="158"/>
      <c r="QXL59" s="159"/>
      <c r="QXM59" s="159"/>
      <c r="QXN59" s="160"/>
      <c r="QXO59" s="157"/>
      <c r="QXP59" s="158"/>
      <c r="QXQ59" s="159"/>
      <c r="QXR59" s="159"/>
      <c r="QXS59" s="160"/>
      <c r="QXT59" s="157"/>
      <c r="QXU59" s="158"/>
      <c r="QXV59" s="159"/>
      <c r="QXW59" s="159"/>
      <c r="QXX59" s="160"/>
      <c r="QXY59" s="157"/>
      <c r="QXZ59" s="158"/>
      <c r="QYA59" s="159"/>
      <c r="QYB59" s="159"/>
      <c r="QYC59" s="160"/>
      <c r="QYD59" s="157"/>
      <c r="QYE59" s="158"/>
      <c r="QYF59" s="159"/>
      <c r="QYG59" s="159"/>
      <c r="QYH59" s="160"/>
      <c r="QYI59" s="157"/>
      <c r="QYJ59" s="158"/>
      <c r="QYK59" s="159"/>
      <c r="QYL59" s="159"/>
      <c r="QYM59" s="160"/>
      <c r="QYN59" s="157"/>
      <c r="QYO59" s="158"/>
      <c r="QYP59" s="159"/>
      <c r="QYQ59" s="159"/>
      <c r="QYR59" s="160"/>
      <c r="QYS59" s="157"/>
      <c r="QYT59" s="158"/>
      <c r="QYU59" s="159"/>
      <c r="QYV59" s="159"/>
      <c r="QYW59" s="160"/>
      <c r="QYX59" s="157"/>
      <c r="QYY59" s="158"/>
      <c r="QYZ59" s="159"/>
      <c r="QZA59" s="159"/>
      <c r="QZB59" s="160"/>
      <c r="QZC59" s="157"/>
      <c r="QZD59" s="158"/>
      <c r="QZE59" s="159"/>
      <c r="QZF59" s="159"/>
      <c r="QZG59" s="160"/>
      <c r="QZH59" s="157"/>
      <c r="QZI59" s="158"/>
      <c r="QZJ59" s="159"/>
      <c r="QZK59" s="159"/>
      <c r="QZL59" s="160"/>
      <c r="QZM59" s="157"/>
      <c r="QZN59" s="158"/>
      <c r="QZO59" s="159"/>
      <c r="QZP59" s="159"/>
      <c r="QZQ59" s="160"/>
      <c r="QZR59" s="157"/>
      <c r="QZS59" s="158"/>
      <c r="QZT59" s="159"/>
      <c r="QZU59" s="159"/>
      <c r="QZV59" s="160"/>
      <c r="QZW59" s="157"/>
      <c r="QZX59" s="158"/>
      <c r="QZY59" s="159"/>
      <c r="QZZ59" s="159"/>
      <c r="RAA59" s="160"/>
      <c r="RAB59" s="157"/>
      <c r="RAC59" s="158"/>
      <c r="RAD59" s="159"/>
      <c r="RAE59" s="159"/>
      <c r="RAF59" s="160"/>
      <c r="RAG59" s="157"/>
      <c r="RAH59" s="158"/>
      <c r="RAI59" s="159"/>
      <c r="RAJ59" s="159"/>
      <c r="RAK59" s="160"/>
      <c r="RAL59" s="157"/>
      <c r="RAM59" s="158"/>
      <c r="RAN59" s="159"/>
      <c r="RAO59" s="159"/>
      <c r="RAP59" s="160"/>
      <c r="RAQ59" s="157"/>
      <c r="RAR59" s="158"/>
      <c r="RAS59" s="159"/>
      <c r="RAT59" s="159"/>
      <c r="RAU59" s="160"/>
      <c r="RAV59" s="157"/>
      <c r="RAW59" s="158"/>
      <c r="RAX59" s="159"/>
      <c r="RAY59" s="159"/>
      <c r="RAZ59" s="160"/>
      <c r="RBA59" s="157"/>
      <c r="RBB59" s="158"/>
      <c r="RBC59" s="159"/>
      <c r="RBD59" s="159"/>
      <c r="RBE59" s="160"/>
      <c r="RBF59" s="157"/>
      <c r="RBG59" s="158"/>
      <c r="RBH59" s="159"/>
      <c r="RBI59" s="159"/>
      <c r="RBJ59" s="160"/>
      <c r="RBK59" s="157"/>
      <c r="RBL59" s="158"/>
      <c r="RBM59" s="159"/>
      <c r="RBN59" s="159"/>
      <c r="RBO59" s="160"/>
      <c r="RBP59" s="157"/>
      <c r="RBQ59" s="158"/>
      <c r="RBR59" s="159"/>
      <c r="RBS59" s="159"/>
      <c r="RBT59" s="160"/>
      <c r="RBU59" s="157"/>
      <c r="RBV59" s="158"/>
      <c r="RBW59" s="159"/>
      <c r="RBX59" s="159"/>
      <c r="RBY59" s="160"/>
      <c r="RBZ59" s="157"/>
      <c r="RCA59" s="158"/>
      <c r="RCB59" s="159"/>
      <c r="RCC59" s="159"/>
      <c r="RCD59" s="160"/>
      <c r="RCE59" s="157"/>
      <c r="RCF59" s="158"/>
      <c r="RCG59" s="159"/>
      <c r="RCH59" s="159"/>
      <c r="RCI59" s="160"/>
      <c r="RCJ59" s="157"/>
      <c r="RCK59" s="158"/>
      <c r="RCL59" s="159"/>
      <c r="RCM59" s="159"/>
      <c r="RCN59" s="160"/>
      <c r="RCO59" s="157"/>
      <c r="RCP59" s="158"/>
      <c r="RCQ59" s="159"/>
      <c r="RCR59" s="159"/>
      <c r="RCS59" s="160"/>
      <c r="RCT59" s="157"/>
      <c r="RCU59" s="158"/>
      <c r="RCV59" s="159"/>
      <c r="RCW59" s="159"/>
      <c r="RCX59" s="160"/>
      <c r="RCY59" s="157"/>
      <c r="RCZ59" s="158"/>
      <c r="RDA59" s="159"/>
      <c r="RDB59" s="159"/>
      <c r="RDC59" s="160"/>
      <c r="RDD59" s="157"/>
      <c r="RDE59" s="158"/>
      <c r="RDF59" s="159"/>
      <c r="RDG59" s="159"/>
      <c r="RDH59" s="160"/>
      <c r="RDI59" s="157"/>
      <c r="RDJ59" s="158"/>
      <c r="RDK59" s="159"/>
      <c r="RDL59" s="159"/>
      <c r="RDM59" s="160"/>
      <c r="RDN59" s="157"/>
      <c r="RDO59" s="158"/>
      <c r="RDP59" s="159"/>
      <c r="RDQ59" s="159"/>
      <c r="RDR59" s="160"/>
      <c r="RDS59" s="157"/>
      <c r="RDT59" s="158"/>
      <c r="RDU59" s="159"/>
      <c r="RDV59" s="159"/>
      <c r="RDW59" s="160"/>
      <c r="RDX59" s="157"/>
      <c r="RDY59" s="158"/>
      <c r="RDZ59" s="159"/>
      <c r="REA59" s="159"/>
      <c r="REB59" s="160"/>
      <c r="REC59" s="157"/>
      <c r="RED59" s="158"/>
      <c r="REE59" s="159"/>
      <c r="REF59" s="159"/>
      <c r="REG59" s="160"/>
      <c r="REH59" s="157"/>
      <c r="REI59" s="158"/>
      <c r="REJ59" s="159"/>
      <c r="REK59" s="159"/>
      <c r="REL59" s="160"/>
      <c r="REM59" s="157"/>
      <c r="REN59" s="158"/>
      <c r="REO59" s="159"/>
      <c r="REP59" s="159"/>
      <c r="REQ59" s="160"/>
      <c r="RER59" s="157"/>
      <c r="RES59" s="158"/>
      <c r="RET59" s="159"/>
      <c r="REU59" s="159"/>
      <c r="REV59" s="160"/>
      <c r="REW59" s="157"/>
      <c r="REX59" s="158"/>
      <c r="REY59" s="159"/>
      <c r="REZ59" s="159"/>
      <c r="RFA59" s="160"/>
      <c r="RFB59" s="157"/>
      <c r="RFC59" s="158"/>
      <c r="RFD59" s="159"/>
      <c r="RFE59" s="159"/>
      <c r="RFF59" s="160"/>
      <c r="RFG59" s="157"/>
      <c r="RFH59" s="158"/>
      <c r="RFI59" s="159"/>
      <c r="RFJ59" s="159"/>
      <c r="RFK59" s="160"/>
      <c r="RFL59" s="157"/>
      <c r="RFM59" s="158"/>
      <c r="RFN59" s="159"/>
      <c r="RFO59" s="159"/>
      <c r="RFP59" s="160"/>
      <c r="RFQ59" s="157"/>
      <c r="RFR59" s="158"/>
      <c r="RFS59" s="159"/>
      <c r="RFT59" s="159"/>
      <c r="RFU59" s="160"/>
      <c r="RFV59" s="157"/>
      <c r="RFW59" s="158"/>
      <c r="RFX59" s="159"/>
      <c r="RFY59" s="159"/>
      <c r="RFZ59" s="160"/>
      <c r="RGA59" s="157"/>
      <c r="RGB59" s="158"/>
      <c r="RGC59" s="159"/>
      <c r="RGD59" s="159"/>
      <c r="RGE59" s="160"/>
      <c r="RGF59" s="157"/>
      <c r="RGG59" s="158"/>
      <c r="RGH59" s="159"/>
      <c r="RGI59" s="159"/>
      <c r="RGJ59" s="160"/>
      <c r="RGK59" s="157"/>
      <c r="RGL59" s="158"/>
      <c r="RGM59" s="159"/>
      <c r="RGN59" s="159"/>
      <c r="RGO59" s="160"/>
      <c r="RGP59" s="157"/>
      <c r="RGQ59" s="158"/>
      <c r="RGR59" s="159"/>
      <c r="RGS59" s="159"/>
      <c r="RGT59" s="160"/>
      <c r="RGU59" s="157"/>
      <c r="RGV59" s="158"/>
      <c r="RGW59" s="159"/>
      <c r="RGX59" s="159"/>
      <c r="RGY59" s="160"/>
      <c r="RGZ59" s="157"/>
      <c r="RHA59" s="158"/>
      <c r="RHB59" s="159"/>
      <c r="RHC59" s="159"/>
      <c r="RHD59" s="160"/>
      <c r="RHE59" s="157"/>
      <c r="RHF59" s="158"/>
      <c r="RHG59" s="159"/>
      <c r="RHH59" s="159"/>
      <c r="RHI59" s="160"/>
      <c r="RHJ59" s="157"/>
      <c r="RHK59" s="158"/>
      <c r="RHL59" s="159"/>
      <c r="RHM59" s="159"/>
      <c r="RHN59" s="160"/>
      <c r="RHO59" s="157"/>
      <c r="RHP59" s="158"/>
      <c r="RHQ59" s="159"/>
      <c r="RHR59" s="159"/>
      <c r="RHS59" s="160"/>
      <c r="RHT59" s="157"/>
      <c r="RHU59" s="158"/>
      <c r="RHV59" s="159"/>
      <c r="RHW59" s="159"/>
      <c r="RHX59" s="160"/>
      <c r="RHY59" s="157"/>
      <c r="RHZ59" s="158"/>
      <c r="RIA59" s="159"/>
      <c r="RIB59" s="159"/>
      <c r="RIC59" s="160"/>
      <c r="RID59" s="157"/>
      <c r="RIE59" s="158"/>
      <c r="RIF59" s="159"/>
      <c r="RIG59" s="159"/>
      <c r="RIH59" s="160"/>
      <c r="RII59" s="157"/>
      <c r="RIJ59" s="158"/>
      <c r="RIK59" s="159"/>
      <c r="RIL59" s="159"/>
      <c r="RIM59" s="160"/>
      <c r="RIN59" s="157"/>
      <c r="RIO59" s="158"/>
      <c r="RIP59" s="159"/>
      <c r="RIQ59" s="159"/>
      <c r="RIR59" s="160"/>
      <c r="RIS59" s="157"/>
      <c r="RIT59" s="158"/>
      <c r="RIU59" s="159"/>
      <c r="RIV59" s="159"/>
      <c r="RIW59" s="160"/>
      <c r="RIX59" s="157"/>
      <c r="RIY59" s="158"/>
      <c r="RIZ59" s="159"/>
      <c r="RJA59" s="159"/>
      <c r="RJB59" s="160"/>
      <c r="RJC59" s="157"/>
      <c r="RJD59" s="158"/>
      <c r="RJE59" s="159"/>
      <c r="RJF59" s="159"/>
      <c r="RJG59" s="160"/>
      <c r="RJH59" s="157"/>
      <c r="RJI59" s="158"/>
      <c r="RJJ59" s="159"/>
      <c r="RJK59" s="159"/>
      <c r="RJL59" s="160"/>
      <c r="RJM59" s="157"/>
      <c r="RJN59" s="158"/>
      <c r="RJO59" s="159"/>
      <c r="RJP59" s="159"/>
      <c r="RJQ59" s="160"/>
      <c r="RJR59" s="157"/>
      <c r="RJS59" s="158"/>
      <c r="RJT59" s="159"/>
      <c r="RJU59" s="159"/>
      <c r="RJV59" s="160"/>
      <c r="RJW59" s="157"/>
      <c r="RJX59" s="158"/>
      <c r="RJY59" s="159"/>
      <c r="RJZ59" s="159"/>
      <c r="RKA59" s="160"/>
      <c r="RKB59" s="157"/>
      <c r="RKC59" s="158"/>
      <c r="RKD59" s="159"/>
      <c r="RKE59" s="159"/>
      <c r="RKF59" s="160"/>
      <c r="RKG59" s="157"/>
      <c r="RKH59" s="158"/>
      <c r="RKI59" s="159"/>
      <c r="RKJ59" s="159"/>
      <c r="RKK59" s="160"/>
      <c r="RKL59" s="157"/>
      <c r="RKM59" s="158"/>
      <c r="RKN59" s="159"/>
      <c r="RKO59" s="159"/>
      <c r="RKP59" s="160"/>
      <c r="RKQ59" s="157"/>
      <c r="RKR59" s="158"/>
      <c r="RKS59" s="159"/>
      <c r="RKT59" s="159"/>
      <c r="RKU59" s="160"/>
      <c r="RKV59" s="157"/>
      <c r="RKW59" s="158"/>
      <c r="RKX59" s="159"/>
      <c r="RKY59" s="159"/>
      <c r="RKZ59" s="160"/>
      <c r="RLA59" s="157"/>
      <c r="RLB59" s="158"/>
      <c r="RLC59" s="159"/>
      <c r="RLD59" s="159"/>
      <c r="RLE59" s="160"/>
      <c r="RLF59" s="157"/>
      <c r="RLG59" s="158"/>
      <c r="RLH59" s="159"/>
      <c r="RLI59" s="159"/>
      <c r="RLJ59" s="160"/>
      <c r="RLK59" s="157"/>
      <c r="RLL59" s="158"/>
      <c r="RLM59" s="159"/>
      <c r="RLN59" s="159"/>
      <c r="RLO59" s="160"/>
      <c r="RLP59" s="157"/>
      <c r="RLQ59" s="158"/>
      <c r="RLR59" s="159"/>
      <c r="RLS59" s="159"/>
      <c r="RLT59" s="160"/>
      <c r="RLU59" s="157"/>
      <c r="RLV59" s="158"/>
      <c r="RLW59" s="159"/>
      <c r="RLX59" s="159"/>
      <c r="RLY59" s="160"/>
      <c r="RLZ59" s="157"/>
      <c r="RMA59" s="158"/>
      <c r="RMB59" s="159"/>
      <c r="RMC59" s="159"/>
      <c r="RMD59" s="160"/>
      <c r="RME59" s="157"/>
      <c r="RMF59" s="158"/>
      <c r="RMG59" s="159"/>
      <c r="RMH59" s="159"/>
      <c r="RMI59" s="160"/>
      <c r="RMJ59" s="157"/>
      <c r="RMK59" s="158"/>
      <c r="RML59" s="159"/>
      <c r="RMM59" s="159"/>
      <c r="RMN59" s="160"/>
      <c r="RMO59" s="157"/>
      <c r="RMP59" s="158"/>
      <c r="RMQ59" s="159"/>
      <c r="RMR59" s="159"/>
      <c r="RMS59" s="160"/>
      <c r="RMT59" s="157"/>
      <c r="RMU59" s="158"/>
      <c r="RMV59" s="159"/>
      <c r="RMW59" s="159"/>
      <c r="RMX59" s="160"/>
      <c r="RMY59" s="157"/>
      <c r="RMZ59" s="158"/>
      <c r="RNA59" s="159"/>
      <c r="RNB59" s="159"/>
      <c r="RNC59" s="160"/>
      <c r="RND59" s="157"/>
      <c r="RNE59" s="158"/>
      <c r="RNF59" s="159"/>
      <c r="RNG59" s="159"/>
      <c r="RNH59" s="160"/>
      <c r="RNI59" s="157"/>
      <c r="RNJ59" s="158"/>
      <c r="RNK59" s="159"/>
      <c r="RNL59" s="159"/>
      <c r="RNM59" s="160"/>
      <c r="RNN59" s="157"/>
      <c r="RNO59" s="158"/>
      <c r="RNP59" s="159"/>
      <c r="RNQ59" s="159"/>
      <c r="RNR59" s="160"/>
      <c r="RNS59" s="157"/>
      <c r="RNT59" s="158"/>
      <c r="RNU59" s="159"/>
      <c r="RNV59" s="159"/>
      <c r="RNW59" s="160"/>
      <c r="RNX59" s="157"/>
      <c r="RNY59" s="158"/>
      <c r="RNZ59" s="159"/>
      <c r="ROA59" s="159"/>
      <c r="ROB59" s="160"/>
      <c r="ROC59" s="157"/>
      <c r="ROD59" s="158"/>
      <c r="ROE59" s="159"/>
      <c r="ROF59" s="159"/>
      <c r="ROG59" s="160"/>
      <c r="ROH59" s="157"/>
      <c r="ROI59" s="158"/>
      <c r="ROJ59" s="159"/>
      <c r="ROK59" s="159"/>
      <c r="ROL59" s="160"/>
      <c r="ROM59" s="157"/>
      <c r="RON59" s="158"/>
      <c r="ROO59" s="159"/>
      <c r="ROP59" s="159"/>
      <c r="ROQ59" s="160"/>
      <c r="ROR59" s="157"/>
      <c r="ROS59" s="158"/>
      <c r="ROT59" s="159"/>
      <c r="ROU59" s="159"/>
      <c r="ROV59" s="160"/>
      <c r="ROW59" s="157"/>
      <c r="ROX59" s="158"/>
      <c r="ROY59" s="159"/>
      <c r="ROZ59" s="159"/>
      <c r="RPA59" s="160"/>
      <c r="RPB59" s="157"/>
      <c r="RPC59" s="158"/>
      <c r="RPD59" s="159"/>
      <c r="RPE59" s="159"/>
      <c r="RPF59" s="160"/>
      <c r="RPG59" s="157"/>
      <c r="RPH59" s="158"/>
      <c r="RPI59" s="159"/>
      <c r="RPJ59" s="159"/>
      <c r="RPK59" s="160"/>
      <c r="RPL59" s="157"/>
      <c r="RPM59" s="158"/>
      <c r="RPN59" s="159"/>
      <c r="RPO59" s="159"/>
      <c r="RPP59" s="160"/>
      <c r="RPQ59" s="157"/>
      <c r="RPR59" s="158"/>
      <c r="RPS59" s="159"/>
      <c r="RPT59" s="159"/>
      <c r="RPU59" s="160"/>
      <c r="RPV59" s="157"/>
      <c r="RPW59" s="158"/>
      <c r="RPX59" s="159"/>
      <c r="RPY59" s="159"/>
      <c r="RPZ59" s="160"/>
      <c r="RQA59" s="157"/>
      <c r="RQB59" s="158"/>
      <c r="RQC59" s="159"/>
      <c r="RQD59" s="159"/>
      <c r="RQE59" s="160"/>
      <c r="RQF59" s="157"/>
      <c r="RQG59" s="158"/>
      <c r="RQH59" s="159"/>
      <c r="RQI59" s="159"/>
      <c r="RQJ59" s="160"/>
      <c r="RQK59" s="157"/>
      <c r="RQL59" s="158"/>
      <c r="RQM59" s="159"/>
      <c r="RQN59" s="159"/>
      <c r="RQO59" s="160"/>
      <c r="RQP59" s="157"/>
      <c r="RQQ59" s="158"/>
      <c r="RQR59" s="159"/>
      <c r="RQS59" s="159"/>
      <c r="RQT59" s="160"/>
      <c r="RQU59" s="157"/>
      <c r="RQV59" s="158"/>
      <c r="RQW59" s="159"/>
      <c r="RQX59" s="159"/>
      <c r="RQY59" s="160"/>
      <c r="RQZ59" s="157"/>
      <c r="RRA59" s="158"/>
      <c r="RRB59" s="159"/>
      <c r="RRC59" s="159"/>
      <c r="RRD59" s="160"/>
      <c r="RRE59" s="157"/>
      <c r="RRF59" s="158"/>
      <c r="RRG59" s="159"/>
      <c r="RRH59" s="159"/>
      <c r="RRI59" s="160"/>
      <c r="RRJ59" s="157"/>
      <c r="RRK59" s="158"/>
      <c r="RRL59" s="159"/>
      <c r="RRM59" s="159"/>
      <c r="RRN59" s="160"/>
      <c r="RRO59" s="157"/>
      <c r="RRP59" s="158"/>
      <c r="RRQ59" s="159"/>
      <c r="RRR59" s="159"/>
      <c r="RRS59" s="160"/>
      <c r="RRT59" s="157"/>
      <c r="RRU59" s="158"/>
      <c r="RRV59" s="159"/>
      <c r="RRW59" s="159"/>
      <c r="RRX59" s="160"/>
      <c r="RRY59" s="157"/>
      <c r="RRZ59" s="158"/>
      <c r="RSA59" s="159"/>
      <c r="RSB59" s="159"/>
      <c r="RSC59" s="160"/>
      <c r="RSD59" s="157"/>
      <c r="RSE59" s="158"/>
      <c r="RSF59" s="159"/>
      <c r="RSG59" s="159"/>
      <c r="RSH59" s="160"/>
      <c r="RSI59" s="157"/>
      <c r="RSJ59" s="158"/>
      <c r="RSK59" s="159"/>
      <c r="RSL59" s="159"/>
      <c r="RSM59" s="160"/>
      <c r="RSN59" s="157"/>
      <c r="RSO59" s="158"/>
      <c r="RSP59" s="159"/>
      <c r="RSQ59" s="159"/>
      <c r="RSR59" s="160"/>
      <c r="RSS59" s="157"/>
      <c r="RST59" s="158"/>
      <c r="RSU59" s="159"/>
      <c r="RSV59" s="159"/>
      <c r="RSW59" s="160"/>
      <c r="RSX59" s="157"/>
      <c r="RSY59" s="158"/>
      <c r="RSZ59" s="159"/>
      <c r="RTA59" s="159"/>
      <c r="RTB59" s="160"/>
      <c r="RTC59" s="157"/>
      <c r="RTD59" s="158"/>
      <c r="RTE59" s="159"/>
      <c r="RTF59" s="159"/>
      <c r="RTG59" s="160"/>
      <c r="RTH59" s="157"/>
      <c r="RTI59" s="158"/>
      <c r="RTJ59" s="159"/>
      <c r="RTK59" s="159"/>
      <c r="RTL59" s="160"/>
      <c r="RTM59" s="157"/>
      <c r="RTN59" s="158"/>
      <c r="RTO59" s="159"/>
      <c r="RTP59" s="159"/>
      <c r="RTQ59" s="160"/>
      <c r="RTR59" s="157"/>
      <c r="RTS59" s="158"/>
      <c r="RTT59" s="159"/>
      <c r="RTU59" s="159"/>
      <c r="RTV59" s="160"/>
      <c r="RTW59" s="157"/>
      <c r="RTX59" s="158"/>
      <c r="RTY59" s="159"/>
      <c r="RTZ59" s="159"/>
      <c r="RUA59" s="160"/>
      <c r="RUB59" s="157"/>
      <c r="RUC59" s="158"/>
      <c r="RUD59" s="159"/>
      <c r="RUE59" s="159"/>
      <c r="RUF59" s="160"/>
      <c r="RUG59" s="157"/>
      <c r="RUH59" s="158"/>
      <c r="RUI59" s="159"/>
      <c r="RUJ59" s="159"/>
      <c r="RUK59" s="160"/>
      <c r="RUL59" s="157"/>
      <c r="RUM59" s="158"/>
      <c r="RUN59" s="159"/>
      <c r="RUO59" s="159"/>
      <c r="RUP59" s="160"/>
      <c r="RUQ59" s="157"/>
      <c r="RUR59" s="158"/>
      <c r="RUS59" s="159"/>
      <c r="RUT59" s="159"/>
      <c r="RUU59" s="160"/>
      <c r="RUV59" s="157"/>
      <c r="RUW59" s="158"/>
      <c r="RUX59" s="159"/>
      <c r="RUY59" s="159"/>
      <c r="RUZ59" s="160"/>
      <c r="RVA59" s="157"/>
      <c r="RVB59" s="158"/>
      <c r="RVC59" s="159"/>
      <c r="RVD59" s="159"/>
      <c r="RVE59" s="160"/>
      <c r="RVF59" s="157"/>
      <c r="RVG59" s="158"/>
      <c r="RVH59" s="159"/>
      <c r="RVI59" s="159"/>
      <c r="RVJ59" s="160"/>
      <c r="RVK59" s="157"/>
      <c r="RVL59" s="158"/>
      <c r="RVM59" s="159"/>
      <c r="RVN59" s="159"/>
      <c r="RVO59" s="160"/>
      <c r="RVP59" s="157"/>
      <c r="RVQ59" s="158"/>
      <c r="RVR59" s="159"/>
      <c r="RVS59" s="159"/>
      <c r="RVT59" s="160"/>
      <c r="RVU59" s="157"/>
      <c r="RVV59" s="158"/>
      <c r="RVW59" s="159"/>
      <c r="RVX59" s="159"/>
      <c r="RVY59" s="160"/>
      <c r="RVZ59" s="157"/>
      <c r="RWA59" s="158"/>
      <c r="RWB59" s="159"/>
      <c r="RWC59" s="159"/>
      <c r="RWD59" s="160"/>
      <c r="RWE59" s="157"/>
      <c r="RWF59" s="158"/>
      <c r="RWG59" s="159"/>
      <c r="RWH59" s="159"/>
      <c r="RWI59" s="160"/>
      <c r="RWJ59" s="157"/>
      <c r="RWK59" s="158"/>
      <c r="RWL59" s="159"/>
      <c r="RWM59" s="159"/>
      <c r="RWN59" s="160"/>
      <c r="RWO59" s="157"/>
      <c r="RWP59" s="158"/>
      <c r="RWQ59" s="159"/>
      <c r="RWR59" s="159"/>
      <c r="RWS59" s="160"/>
      <c r="RWT59" s="157"/>
      <c r="RWU59" s="158"/>
      <c r="RWV59" s="159"/>
      <c r="RWW59" s="159"/>
      <c r="RWX59" s="160"/>
      <c r="RWY59" s="157"/>
      <c r="RWZ59" s="158"/>
      <c r="RXA59" s="159"/>
      <c r="RXB59" s="159"/>
      <c r="RXC59" s="160"/>
      <c r="RXD59" s="157"/>
      <c r="RXE59" s="158"/>
      <c r="RXF59" s="159"/>
      <c r="RXG59" s="159"/>
      <c r="RXH59" s="160"/>
      <c r="RXI59" s="157"/>
      <c r="RXJ59" s="158"/>
      <c r="RXK59" s="159"/>
      <c r="RXL59" s="159"/>
      <c r="RXM59" s="160"/>
      <c r="RXN59" s="157"/>
      <c r="RXO59" s="158"/>
      <c r="RXP59" s="159"/>
      <c r="RXQ59" s="159"/>
      <c r="RXR59" s="160"/>
      <c r="RXS59" s="157"/>
      <c r="RXT59" s="158"/>
      <c r="RXU59" s="159"/>
      <c r="RXV59" s="159"/>
      <c r="RXW59" s="160"/>
      <c r="RXX59" s="157"/>
      <c r="RXY59" s="158"/>
      <c r="RXZ59" s="159"/>
      <c r="RYA59" s="159"/>
      <c r="RYB59" s="160"/>
      <c r="RYC59" s="157"/>
      <c r="RYD59" s="158"/>
      <c r="RYE59" s="159"/>
      <c r="RYF59" s="159"/>
      <c r="RYG59" s="160"/>
      <c r="RYH59" s="157"/>
      <c r="RYI59" s="158"/>
      <c r="RYJ59" s="159"/>
      <c r="RYK59" s="159"/>
      <c r="RYL59" s="160"/>
      <c r="RYM59" s="157"/>
      <c r="RYN59" s="158"/>
      <c r="RYO59" s="159"/>
      <c r="RYP59" s="159"/>
      <c r="RYQ59" s="160"/>
      <c r="RYR59" s="157"/>
      <c r="RYS59" s="158"/>
      <c r="RYT59" s="159"/>
      <c r="RYU59" s="159"/>
      <c r="RYV59" s="160"/>
      <c r="RYW59" s="157"/>
      <c r="RYX59" s="158"/>
      <c r="RYY59" s="159"/>
      <c r="RYZ59" s="159"/>
      <c r="RZA59" s="160"/>
      <c r="RZB59" s="157"/>
      <c r="RZC59" s="158"/>
      <c r="RZD59" s="159"/>
      <c r="RZE59" s="159"/>
      <c r="RZF59" s="160"/>
      <c r="RZG59" s="157"/>
      <c r="RZH59" s="158"/>
      <c r="RZI59" s="159"/>
      <c r="RZJ59" s="159"/>
      <c r="RZK59" s="160"/>
      <c r="RZL59" s="157"/>
      <c r="RZM59" s="158"/>
      <c r="RZN59" s="159"/>
      <c r="RZO59" s="159"/>
      <c r="RZP59" s="160"/>
      <c r="RZQ59" s="157"/>
      <c r="RZR59" s="158"/>
      <c r="RZS59" s="159"/>
      <c r="RZT59" s="159"/>
      <c r="RZU59" s="160"/>
      <c r="RZV59" s="157"/>
      <c r="RZW59" s="158"/>
      <c r="RZX59" s="159"/>
      <c r="RZY59" s="159"/>
      <c r="RZZ59" s="160"/>
      <c r="SAA59" s="157"/>
      <c r="SAB59" s="158"/>
      <c r="SAC59" s="159"/>
      <c r="SAD59" s="159"/>
      <c r="SAE59" s="160"/>
      <c r="SAF59" s="157"/>
      <c r="SAG59" s="158"/>
      <c r="SAH59" s="159"/>
      <c r="SAI59" s="159"/>
      <c r="SAJ59" s="160"/>
      <c r="SAK59" s="157"/>
      <c r="SAL59" s="158"/>
      <c r="SAM59" s="159"/>
      <c r="SAN59" s="159"/>
      <c r="SAO59" s="160"/>
      <c r="SAP59" s="157"/>
      <c r="SAQ59" s="158"/>
      <c r="SAR59" s="159"/>
      <c r="SAS59" s="159"/>
      <c r="SAT59" s="160"/>
      <c r="SAU59" s="157"/>
      <c r="SAV59" s="158"/>
      <c r="SAW59" s="159"/>
      <c r="SAX59" s="159"/>
      <c r="SAY59" s="160"/>
      <c r="SAZ59" s="157"/>
      <c r="SBA59" s="158"/>
      <c r="SBB59" s="159"/>
      <c r="SBC59" s="159"/>
      <c r="SBD59" s="160"/>
      <c r="SBE59" s="157"/>
      <c r="SBF59" s="158"/>
      <c r="SBG59" s="159"/>
      <c r="SBH59" s="159"/>
      <c r="SBI59" s="160"/>
      <c r="SBJ59" s="157"/>
      <c r="SBK59" s="158"/>
      <c r="SBL59" s="159"/>
      <c r="SBM59" s="159"/>
      <c r="SBN59" s="160"/>
      <c r="SBO59" s="157"/>
      <c r="SBP59" s="158"/>
      <c r="SBQ59" s="159"/>
      <c r="SBR59" s="159"/>
      <c r="SBS59" s="160"/>
      <c r="SBT59" s="157"/>
      <c r="SBU59" s="158"/>
      <c r="SBV59" s="159"/>
      <c r="SBW59" s="159"/>
      <c r="SBX59" s="160"/>
      <c r="SBY59" s="157"/>
      <c r="SBZ59" s="158"/>
      <c r="SCA59" s="159"/>
      <c r="SCB59" s="159"/>
      <c r="SCC59" s="160"/>
      <c r="SCD59" s="157"/>
      <c r="SCE59" s="158"/>
      <c r="SCF59" s="159"/>
      <c r="SCG59" s="159"/>
      <c r="SCH59" s="160"/>
      <c r="SCI59" s="157"/>
      <c r="SCJ59" s="158"/>
      <c r="SCK59" s="159"/>
      <c r="SCL59" s="159"/>
      <c r="SCM59" s="160"/>
      <c r="SCN59" s="157"/>
      <c r="SCO59" s="158"/>
      <c r="SCP59" s="159"/>
      <c r="SCQ59" s="159"/>
      <c r="SCR59" s="160"/>
      <c r="SCS59" s="157"/>
      <c r="SCT59" s="158"/>
      <c r="SCU59" s="159"/>
      <c r="SCV59" s="159"/>
      <c r="SCW59" s="160"/>
      <c r="SCX59" s="157"/>
      <c r="SCY59" s="158"/>
      <c r="SCZ59" s="159"/>
      <c r="SDA59" s="159"/>
      <c r="SDB59" s="160"/>
      <c r="SDC59" s="157"/>
      <c r="SDD59" s="158"/>
      <c r="SDE59" s="159"/>
      <c r="SDF59" s="159"/>
      <c r="SDG59" s="160"/>
      <c r="SDH59" s="157"/>
      <c r="SDI59" s="158"/>
      <c r="SDJ59" s="159"/>
      <c r="SDK59" s="159"/>
      <c r="SDL59" s="160"/>
      <c r="SDM59" s="157"/>
      <c r="SDN59" s="158"/>
      <c r="SDO59" s="159"/>
      <c r="SDP59" s="159"/>
      <c r="SDQ59" s="160"/>
      <c r="SDR59" s="157"/>
      <c r="SDS59" s="158"/>
      <c r="SDT59" s="159"/>
      <c r="SDU59" s="159"/>
      <c r="SDV59" s="160"/>
      <c r="SDW59" s="157"/>
      <c r="SDX59" s="158"/>
      <c r="SDY59" s="159"/>
      <c r="SDZ59" s="159"/>
      <c r="SEA59" s="160"/>
      <c r="SEB59" s="157"/>
      <c r="SEC59" s="158"/>
      <c r="SED59" s="159"/>
      <c r="SEE59" s="159"/>
      <c r="SEF59" s="160"/>
      <c r="SEG59" s="157"/>
      <c r="SEH59" s="158"/>
      <c r="SEI59" s="159"/>
      <c r="SEJ59" s="159"/>
      <c r="SEK59" s="160"/>
      <c r="SEL59" s="157"/>
      <c r="SEM59" s="158"/>
      <c r="SEN59" s="159"/>
      <c r="SEO59" s="159"/>
      <c r="SEP59" s="160"/>
      <c r="SEQ59" s="157"/>
      <c r="SER59" s="158"/>
      <c r="SES59" s="159"/>
      <c r="SET59" s="159"/>
      <c r="SEU59" s="160"/>
      <c r="SEV59" s="157"/>
      <c r="SEW59" s="158"/>
      <c r="SEX59" s="159"/>
      <c r="SEY59" s="159"/>
      <c r="SEZ59" s="160"/>
      <c r="SFA59" s="157"/>
      <c r="SFB59" s="158"/>
      <c r="SFC59" s="159"/>
      <c r="SFD59" s="159"/>
      <c r="SFE59" s="160"/>
      <c r="SFF59" s="157"/>
      <c r="SFG59" s="158"/>
      <c r="SFH59" s="159"/>
      <c r="SFI59" s="159"/>
      <c r="SFJ59" s="160"/>
      <c r="SFK59" s="157"/>
      <c r="SFL59" s="158"/>
      <c r="SFM59" s="159"/>
      <c r="SFN59" s="159"/>
      <c r="SFO59" s="160"/>
      <c r="SFP59" s="157"/>
      <c r="SFQ59" s="158"/>
      <c r="SFR59" s="159"/>
      <c r="SFS59" s="159"/>
      <c r="SFT59" s="160"/>
      <c r="SFU59" s="157"/>
      <c r="SFV59" s="158"/>
      <c r="SFW59" s="159"/>
      <c r="SFX59" s="159"/>
      <c r="SFY59" s="160"/>
      <c r="SFZ59" s="157"/>
      <c r="SGA59" s="158"/>
      <c r="SGB59" s="159"/>
      <c r="SGC59" s="159"/>
      <c r="SGD59" s="160"/>
      <c r="SGE59" s="157"/>
      <c r="SGF59" s="158"/>
      <c r="SGG59" s="159"/>
      <c r="SGH59" s="159"/>
      <c r="SGI59" s="160"/>
      <c r="SGJ59" s="157"/>
      <c r="SGK59" s="158"/>
      <c r="SGL59" s="159"/>
      <c r="SGM59" s="159"/>
      <c r="SGN59" s="160"/>
      <c r="SGO59" s="157"/>
      <c r="SGP59" s="158"/>
      <c r="SGQ59" s="159"/>
      <c r="SGR59" s="159"/>
      <c r="SGS59" s="160"/>
      <c r="SGT59" s="157"/>
      <c r="SGU59" s="158"/>
      <c r="SGV59" s="159"/>
      <c r="SGW59" s="159"/>
      <c r="SGX59" s="160"/>
      <c r="SGY59" s="157"/>
      <c r="SGZ59" s="158"/>
      <c r="SHA59" s="159"/>
      <c r="SHB59" s="159"/>
      <c r="SHC59" s="160"/>
      <c r="SHD59" s="157"/>
      <c r="SHE59" s="158"/>
      <c r="SHF59" s="159"/>
      <c r="SHG59" s="159"/>
      <c r="SHH59" s="160"/>
      <c r="SHI59" s="157"/>
      <c r="SHJ59" s="158"/>
      <c r="SHK59" s="159"/>
      <c r="SHL59" s="159"/>
      <c r="SHM59" s="160"/>
      <c r="SHN59" s="157"/>
      <c r="SHO59" s="158"/>
      <c r="SHP59" s="159"/>
      <c r="SHQ59" s="159"/>
      <c r="SHR59" s="160"/>
      <c r="SHS59" s="157"/>
      <c r="SHT59" s="158"/>
      <c r="SHU59" s="159"/>
      <c r="SHV59" s="159"/>
      <c r="SHW59" s="160"/>
      <c r="SHX59" s="157"/>
      <c r="SHY59" s="158"/>
      <c r="SHZ59" s="159"/>
      <c r="SIA59" s="159"/>
      <c r="SIB59" s="160"/>
      <c r="SIC59" s="157"/>
      <c r="SID59" s="158"/>
      <c r="SIE59" s="159"/>
      <c r="SIF59" s="159"/>
      <c r="SIG59" s="160"/>
      <c r="SIH59" s="157"/>
      <c r="SII59" s="158"/>
      <c r="SIJ59" s="159"/>
      <c r="SIK59" s="159"/>
      <c r="SIL59" s="160"/>
      <c r="SIM59" s="157"/>
      <c r="SIN59" s="158"/>
      <c r="SIO59" s="159"/>
      <c r="SIP59" s="159"/>
      <c r="SIQ59" s="160"/>
      <c r="SIR59" s="157"/>
      <c r="SIS59" s="158"/>
      <c r="SIT59" s="159"/>
      <c r="SIU59" s="159"/>
      <c r="SIV59" s="160"/>
      <c r="SIW59" s="157"/>
      <c r="SIX59" s="158"/>
      <c r="SIY59" s="159"/>
      <c r="SIZ59" s="159"/>
      <c r="SJA59" s="160"/>
      <c r="SJB59" s="157"/>
      <c r="SJC59" s="158"/>
      <c r="SJD59" s="159"/>
      <c r="SJE59" s="159"/>
      <c r="SJF59" s="160"/>
      <c r="SJG59" s="157"/>
      <c r="SJH59" s="158"/>
      <c r="SJI59" s="159"/>
      <c r="SJJ59" s="159"/>
      <c r="SJK59" s="160"/>
      <c r="SJL59" s="157"/>
      <c r="SJM59" s="158"/>
      <c r="SJN59" s="159"/>
      <c r="SJO59" s="159"/>
      <c r="SJP59" s="160"/>
      <c r="SJQ59" s="157"/>
      <c r="SJR59" s="158"/>
      <c r="SJS59" s="159"/>
      <c r="SJT59" s="159"/>
      <c r="SJU59" s="160"/>
      <c r="SJV59" s="157"/>
      <c r="SJW59" s="158"/>
      <c r="SJX59" s="159"/>
      <c r="SJY59" s="159"/>
      <c r="SJZ59" s="160"/>
      <c r="SKA59" s="157"/>
      <c r="SKB59" s="158"/>
      <c r="SKC59" s="159"/>
      <c r="SKD59" s="159"/>
      <c r="SKE59" s="160"/>
      <c r="SKF59" s="157"/>
      <c r="SKG59" s="158"/>
      <c r="SKH59" s="159"/>
      <c r="SKI59" s="159"/>
      <c r="SKJ59" s="160"/>
      <c r="SKK59" s="157"/>
      <c r="SKL59" s="158"/>
      <c r="SKM59" s="159"/>
      <c r="SKN59" s="159"/>
      <c r="SKO59" s="160"/>
      <c r="SKP59" s="157"/>
      <c r="SKQ59" s="158"/>
      <c r="SKR59" s="159"/>
      <c r="SKS59" s="159"/>
      <c r="SKT59" s="160"/>
      <c r="SKU59" s="157"/>
      <c r="SKV59" s="158"/>
      <c r="SKW59" s="159"/>
      <c r="SKX59" s="159"/>
      <c r="SKY59" s="160"/>
      <c r="SKZ59" s="157"/>
      <c r="SLA59" s="158"/>
      <c r="SLB59" s="159"/>
      <c r="SLC59" s="159"/>
      <c r="SLD59" s="160"/>
      <c r="SLE59" s="157"/>
      <c r="SLF59" s="158"/>
      <c r="SLG59" s="159"/>
      <c r="SLH59" s="159"/>
      <c r="SLI59" s="160"/>
      <c r="SLJ59" s="157"/>
      <c r="SLK59" s="158"/>
      <c r="SLL59" s="159"/>
      <c r="SLM59" s="159"/>
      <c r="SLN59" s="160"/>
      <c r="SLO59" s="157"/>
      <c r="SLP59" s="158"/>
      <c r="SLQ59" s="159"/>
      <c r="SLR59" s="159"/>
      <c r="SLS59" s="160"/>
      <c r="SLT59" s="157"/>
      <c r="SLU59" s="158"/>
      <c r="SLV59" s="159"/>
      <c r="SLW59" s="159"/>
      <c r="SLX59" s="160"/>
      <c r="SLY59" s="157"/>
      <c r="SLZ59" s="158"/>
      <c r="SMA59" s="159"/>
      <c r="SMB59" s="159"/>
      <c r="SMC59" s="160"/>
      <c r="SMD59" s="157"/>
      <c r="SME59" s="158"/>
      <c r="SMF59" s="159"/>
      <c r="SMG59" s="159"/>
      <c r="SMH59" s="160"/>
      <c r="SMI59" s="157"/>
      <c r="SMJ59" s="158"/>
      <c r="SMK59" s="159"/>
      <c r="SML59" s="159"/>
      <c r="SMM59" s="160"/>
      <c r="SMN59" s="157"/>
      <c r="SMO59" s="158"/>
      <c r="SMP59" s="159"/>
      <c r="SMQ59" s="159"/>
      <c r="SMR59" s="160"/>
      <c r="SMS59" s="157"/>
      <c r="SMT59" s="158"/>
      <c r="SMU59" s="159"/>
      <c r="SMV59" s="159"/>
      <c r="SMW59" s="160"/>
      <c r="SMX59" s="157"/>
      <c r="SMY59" s="158"/>
      <c r="SMZ59" s="159"/>
      <c r="SNA59" s="159"/>
      <c r="SNB59" s="160"/>
      <c r="SNC59" s="157"/>
      <c r="SND59" s="158"/>
      <c r="SNE59" s="159"/>
      <c r="SNF59" s="159"/>
      <c r="SNG59" s="160"/>
      <c r="SNH59" s="157"/>
      <c r="SNI59" s="158"/>
      <c r="SNJ59" s="159"/>
      <c r="SNK59" s="159"/>
      <c r="SNL59" s="160"/>
      <c r="SNM59" s="157"/>
      <c r="SNN59" s="158"/>
      <c r="SNO59" s="159"/>
      <c r="SNP59" s="159"/>
      <c r="SNQ59" s="160"/>
      <c r="SNR59" s="157"/>
      <c r="SNS59" s="158"/>
      <c r="SNT59" s="159"/>
      <c r="SNU59" s="159"/>
      <c r="SNV59" s="160"/>
      <c r="SNW59" s="157"/>
      <c r="SNX59" s="158"/>
      <c r="SNY59" s="159"/>
      <c r="SNZ59" s="159"/>
      <c r="SOA59" s="160"/>
      <c r="SOB59" s="157"/>
      <c r="SOC59" s="158"/>
      <c r="SOD59" s="159"/>
      <c r="SOE59" s="159"/>
      <c r="SOF59" s="160"/>
      <c r="SOG59" s="157"/>
      <c r="SOH59" s="158"/>
      <c r="SOI59" s="159"/>
      <c r="SOJ59" s="159"/>
      <c r="SOK59" s="160"/>
      <c r="SOL59" s="157"/>
      <c r="SOM59" s="158"/>
      <c r="SON59" s="159"/>
      <c r="SOO59" s="159"/>
      <c r="SOP59" s="160"/>
      <c r="SOQ59" s="157"/>
      <c r="SOR59" s="158"/>
      <c r="SOS59" s="159"/>
      <c r="SOT59" s="159"/>
      <c r="SOU59" s="160"/>
      <c r="SOV59" s="157"/>
      <c r="SOW59" s="158"/>
      <c r="SOX59" s="159"/>
      <c r="SOY59" s="159"/>
      <c r="SOZ59" s="160"/>
      <c r="SPA59" s="157"/>
      <c r="SPB59" s="158"/>
      <c r="SPC59" s="159"/>
      <c r="SPD59" s="159"/>
      <c r="SPE59" s="160"/>
      <c r="SPF59" s="157"/>
      <c r="SPG59" s="158"/>
      <c r="SPH59" s="159"/>
      <c r="SPI59" s="159"/>
      <c r="SPJ59" s="160"/>
      <c r="SPK59" s="157"/>
      <c r="SPL59" s="158"/>
      <c r="SPM59" s="159"/>
      <c r="SPN59" s="159"/>
      <c r="SPO59" s="160"/>
      <c r="SPP59" s="157"/>
      <c r="SPQ59" s="158"/>
      <c r="SPR59" s="159"/>
      <c r="SPS59" s="159"/>
      <c r="SPT59" s="160"/>
      <c r="SPU59" s="157"/>
      <c r="SPV59" s="158"/>
      <c r="SPW59" s="159"/>
      <c r="SPX59" s="159"/>
      <c r="SPY59" s="160"/>
      <c r="SPZ59" s="157"/>
      <c r="SQA59" s="158"/>
      <c r="SQB59" s="159"/>
      <c r="SQC59" s="159"/>
      <c r="SQD59" s="160"/>
      <c r="SQE59" s="157"/>
      <c r="SQF59" s="158"/>
      <c r="SQG59" s="159"/>
      <c r="SQH59" s="159"/>
      <c r="SQI59" s="160"/>
      <c r="SQJ59" s="157"/>
      <c r="SQK59" s="158"/>
      <c r="SQL59" s="159"/>
      <c r="SQM59" s="159"/>
      <c r="SQN59" s="160"/>
      <c r="SQO59" s="157"/>
      <c r="SQP59" s="158"/>
      <c r="SQQ59" s="159"/>
      <c r="SQR59" s="159"/>
      <c r="SQS59" s="160"/>
      <c r="SQT59" s="157"/>
      <c r="SQU59" s="158"/>
      <c r="SQV59" s="159"/>
      <c r="SQW59" s="159"/>
      <c r="SQX59" s="160"/>
      <c r="SQY59" s="157"/>
      <c r="SQZ59" s="158"/>
      <c r="SRA59" s="159"/>
      <c r="SRB59" s="159"/>
      <c r="SRC59" s="160"/>
      <c r="SRD59" s="157"/>
      <c r="SRE59" s="158"/>
      <c r="SRF59" s="159"/>
      <c r="SRG59" s="159"/>
      <c r="SRH59" s="160"/>
      <c r="SRI59" s="157"/>
      <c r="SRJ59" s="158"/>
      <c r="SRK59" s="159"/>
      <c r="SRL59" s="159"/>
      <c r="SRM59" s="160"/>
      <c r="SRN59" s="157"/>
      <c r="SRO59" s="158"/>
      <c r="SRP59" s="159"/>
      <c r="SRQ59" s="159"/>
      <c r="SRR59" s="160"/>
      <c r="SRS59" s="157"/>
      <c r="SRT59" s="158"/>
      <c r="SRU59" s="159"/>
      <c r="SRV59" s="159"/>
      <c r="SRW59" s="160"/>
      <c r="SRX59" s="157"/>
      <c r="SRY59" s="158"/>
      <c r="SRZ59" s="159"/>
      <c r="SSA59" s="159"/>
      <c r="SSB59" s="160"/>
      <c r="SSC59" s="157"/>
      <c r="SSD59" s="158"/>
      <c r="SSE59" s="159"/>
      <c r="SSF59" s="159"/>
      <c r="SSG59" s="160"/>
      <c r="SSH59" s="157"/>
      <c r="SSI59" s="158"/>
      <c r="SSJ59" s="159"/>
      <c r="SSK59" s="159"/>
      <c r="SSL59" s="160"/>
      <c r="SSM59" s="157"/>
      <c r="SSN59" s="158"/>
      <c r="SSO59" s="159"/>
      <c r="SSP59" s="159"/>
      <c r="SSQ59" s="160"/>
      <c r="SSR59" s="157"/>
      <c r="SSS59" s="158"/>
      <c r="SST59" s="159"/>
      <c r="SSU59" s="159"/>
      <c r="SSV59" s="160"/>
      <c r="SSW59" s="157"/>
      <c r="SSX59" s="158"/>
      <c r="SSY59" s="159"/>
      <c r="SSZ59" s="159"/>
      <c r="STA59" s="160"/>
      <c r="STB59" s="157"/>
      <c r="STC59" s="158"/>
      <c r="STD59" s="159"/>
      <c r="STE59" s="159"/>
      <c r="STF59" s="160"/>
      <c r="STG59" s="157"/>
      <c r="STH59" s="158"/>
      <c r="STI59" s="159"/>
      <c r="STJ59" s="159"/>
      <c r="STK59" s="160"/>
      <c r="STL59" s="157"/>
      <c r="STM59" s="158"/>
      <c r="STN59" s="159"/>
      <c r="STO59" s="159"/>
      <c r="STP59" s="160"/>
      <c r="STQ59" s="157"/>
      <c r="STR59" s="158"/>
      <c r="STS59" s="159"/>
      <c r="STT59" s="159"/>
      <c r="STU59" s="160"/>
      <c r="STV59" s="157"/>
      <c r="STW59" s="158"/>
      <c r="STX59" s="159"/>
      <c r="STY59" s="159"/>
      <c r="STZ59" s="160"/>
      <c r="SUA59" s="157"/>
      <c r="SUB59" s="158"/>
      <c r="SUC59" s="159"/>
      <c r="SUD59" s="159"/>
      <c r="SUE59" s="160"/>
      <c r="SUF59" s="157"/>
      <c r="SUG59" s="158"/>
      <c r="SUH59" s="159"/>
      <c r="SUI59" s="159"/>
      <c r="SUJ59" s="160"/>
      <c r="SUK59" s="157"/>
      <c r="SUL59" s="158"/>
      <c r="SUM59" s="159"/>
      <c r="SUN59" s="159"/>
      <c r="SUO59" s="160"/>
      <c r="SUP59" s="157"/>
      <c r="SUQ59" s="158"/>
      <c r="SUR59" s="159"/>
      <c r="SUS59" s="159"/>
      <c r="SUT59" s="160"/>
      <c r="SUU59" s="157"/>
      <c r="SUV59" s="158"/>
      <c r="SUW59" s="159"/>
      <c r="SUX59" s="159"/>
      <c r="SUY59" s="160"/>
      <c r="SUZ59" s="157"/>
      <c r="SVA59" s="158"/>
      <c r="SVB59" s="159"/>
      <c r="SVC59" s="159"/>
      <c r="SVD59" s="160"/>
      <c r="SVE59" s="157"/>
      <c r="SVF59" s="158"/>
      <c r="SVG59" s="159"/>
      <c r="SVH59" s="159"/>
      <c r="SVI59" s="160"/>
      <c r="SVJ59" s="157"/>
      <c r="SVK59" s="158"/>
      <c r="SVL59" s="159"/>
      <c r="SVM59" s="159"/>
      <c r="SVN59" s="160"/>
      <c r="SVO59" s="157"/>
      <c r="SVP59" s="158"/>
      <c r="SVQ59" s="159"/>
      <c r="SVR59" s="159"/>
      <c r="SVS59" s="160"/>
      <c r="SVT59" s="157"/>
      <c r="SVU59" s="158"/>
      <c r="SVV59" s="159"/>
      <c r="SVW59" s="159"/>
      <c r="SVX59" s="160"/>
      <c r="SVY59" s="157"/>
      <c r="SVZ59" s="158"/>
      <c r="SWA59" s="159"/>
      <c r="SWB59" s="159"/>
      <c r="SWC59" s="160"/>
      <c r="SWD59" s="157"/>
      <c r="SWE59" s="158"/>
      <c r="SWF59" s="159"/>
      <c r="SWG59" s="159"/>
      <c r="SWH59" s="160"/>
      <c r="SWI59" s="157"/>
      <c r="SWJ59" s="158"/>
      <c r="SWK59" s="159"/>
      <c r="SWL59" s="159"/>
      <c r="SWM59" s="160"/>
      <c r="SWN59" s="157"/>
      <c r="SWO59" s="158"/>
      <c r="SWP59" s="159"/>
      <c r="SWQ59" s="159"/>
      <c r="SWR59" s="160"/>
      <c r="SWS59" s="157"/>
      <c r="SWT59" s="158"/>
      <c r="SWU59" s="159"/>
      <c r="SWV59" s="159"/>
      <c r="SWW59" s="160"/>
      <c r="SWX59" s="157"/>
      <c r="SWY59" s="158"/>
      <c r="SWZ59" s="159"/>
      <c r="SXA59" s="159"/>
      <c r="SXB59" s="160"/>
      <c r="SXC59" s="157"/>
      <c r="SXD59" s="158"/>
      <c r="SXE59" s="159"/>
      <c r="SXF59" s="159"/>
      <c r="SXG59" s="160"/>
      <c r="SXH59" s="157"/>
      <c r="SXI59" s="158"/>
      <c r="SXJ59" s="159"/>
      <c r="SXK59" s="159"/>
      <c r="SXL59" s="160"/>
      <c r="SXM59" s="157"/>
      <c r="SXN59" s="158"/>
      <c r="SXO59" s="159"/>
      <c r="SXP59" s="159"/>
      <c r="SXQ59" s="160"/>
      <c r="SXR59" s="157"/>
      <c r="SXS59" s="158"/>
      <c r="SXT59" s="159"/>
      <c r="SXU59" s="159"/>
      <c r="SXV59" s="160"/>
      <c r="SXW59" s="157"/>
      <c r="SXX59" s="158"/>
      <c r="SXY59" s="159"/>
      <c r="SXZ59" s="159"/>
      <c r="SYA59" s="160"/>
      <c r="SYB59" s="157"/>
      <c r="SYC59" s="158"/>
      <c r="SYD59" s="159"/>
      <c r="SYE59" s="159"/>
      <c r="SYF59" s="160"/>
      <c r="SYG59" s="157"/>
      <c r="SYH59" s="158"/>
      <c r="SYI59" s="159"/>
      <c r="SYJ59" s="159"/>
      <c r="SYK59" s="160"/>
      <c r="SYL59" s="157"/>
      <c r="SYM59" s="158"/>
      <c r="SYN59" s="159"/>
      <c r="SYO59" s="159"/>
      <c r="SYP59" s="160"/>
      <c r="SYQ59" s="157"/>
      <c r="SYR59" s="158"/>
      <c r="SYS59" s="159"/>
      <c r="SYT59" s="159"/>
      <c r="SYU59" s="160"/>
      <c r="SYV59" s="157"/>
      <c r="SYW59" s="158"/>
      <c r="SYX59" s="159"/>
      <c r="SYY59" s="159"/>
      <c r="SYZ59" s="160"/>
      <c r="SZA59" s="157"/>
      <c r="SZB59" s="158"/>
      <c r="SZC59" s="159"/>
      <c r="SZD59" s="159"/>
      <c r="SZE59" s="160"/>
      <c r="SZF59" s="157"/>
      <c r="SZG59" s="158"/>
      <c r="SZH59" s="159"/>
      <c r="SZI59" s="159"/>
      <c r="SZJ59" s="160"/>
      <c r="SZK59" s="157"/>
      <c r="SZL59" s="158"/>
      <c r="SZM59" s="159"/>
      <c r="SZN59" s="159"/>
      <c r="SZO59" s="160"/>
      <c r="SZP59" s="157"/>
      <c r="SZQ59" s="158"/>
      <c r="SZR59" s="159"/>
      <c r="SZS59" s="159"/>
      <c r="SZT59" s="160"/>
      <c r="SZU59" s="157"/>
      <c r="SZV59" s="158"/>
      <c r="SZW59" s="159"/>
      <c r="SZX59" s="159"/>
      <c r="SZY59" s="160"/>
      <c r="SZZ59" s="157"/>
      <c r="TAA59" s="158"/>
      <c r="TAB59" s="159"/>
      <c r="TAC59" s="159"/>
      <c r="TAD59" s="160"/>
      <c r="TAE59" s="157"/>
      <c r="TAF59" s="158"/>
      <c r="TAG59" s="159"/>
      <c r="TAH59" s="159"/>
      <c r="TAI59" s="160"/>
      <c r="TAJ59" s="157"/>
      <c r="TAK59" s="158"/>
      <c r="TAL59" s="159"/>
      <c r="TAM59" s="159"/>
      <c r="TAN59" s="160"/>
      <c r="TAO59" s="157"/>
      <c r="TAP59" s="158"/>
      <c r="TAQ59" s="159"/>
      <c r="TAR59" s="159"/>
      <c r="TAS59" s="160"/>
      <c r="TAT59" s="157"/>
      <c r="TAU59" s="158"/>
      <c r="TAV59" s="159"/>
      <c r="TAW59" s="159"/>
      <c r="TAX59" s="160"/>
      <c r="TAY59" s="157"/>
      <c r="TAZ59" s="158"/>
      <c r="TBA59" s="159"/>
      <c r="TBB59" s="159"/>
      <c r="TBC59" s="160"/>
      <c r="TBD59" s="157"/>
      <c r="TBE59" s="158"/>
      <c r="TBF59" s="159"/>
      <c r="TBG59" s="159"/>
      <c r="TBH59" s="160"/>
      <c r="TBI59" s="157"/>
      <c r="TBJ59" s="158"/>
      <c r="TBK59" s="159"/>
      <c r="TBL59" s="159"/>
      <c r="TBM59" s="160"/>
      <c r="TBN59" s="157"/>
      <c r="TBO59" s="158"/>
      <c r="TBP59" s="159"/>
      <c r="TBQ59" s="159"/>
      <c r="TBR59" s="160"/>
      <c r="TBS59" s="157"/>
      <c r="TBT59" s="158"/>
      <c r="TBU59" s="159"/>
      <c r="TBV59" s="159"/>
      <c r="TBW59" s="160"/>
      <c r="TBX59" s="157"/>
      <c r="TBY59" s="158"/>
      <c r="TBZ59" s="159"/>
      <c r="TCA59" s="159"/>
      <c r="TCB59" s="160"/>
      <c r="TCC59" s="157"/>
      <c r="TCD59" s="158"/>
      <c r="TCE59" s="159"/>
      <c r="TCF59" s="159"/>
      <c r="TCG59" s="160"/>
      <c r="TCH59" s="157"/>
      <c r="TCI59" s="158"/>
      <c r="TCJ59" s="159"/>
      <c r="TCK59" s="159"/>
      <c r="TCL59" s="160"/>
      <c r="TCM59" s="157"/>
      <c r="TCN59" s="158"/>
      <c r="TCO59" s="159"/>
      <c r="TCP59" s="159"/>
      <c r="TCQ59" s="160"/>
      <c r="TCR59" s="157"/>
      <c r="TCS59" s="158"/>
      <c r="TCT59" s="159"/>
      <c r="TCU59" s="159"/>
      <c r="TCV59" s="160"/>
      <c r="TCW59" s="157"/>
      <c r="TCX59" s="158"/>
      <c r="TCY59" s="159"/>
      <c r="TCZ59" s="159"/>
      <c r="TDA59" s="160"/>
      <c r="TDB59" s="157"/>
      <c r="TDC59" s="158"/>
      <c r="TDD59" s="159"/>
      <c r="TDE59" s="159"/>
      <c r="TDF59" s="160"/>
      <c r="TDG59" s="157"/>
      <c r="TDH59" s="158"/>
      <c r="TDI59" s="159"/>
      <c r="TDJ59" s="159"/>
      <c r="TDK59" s="160"/>
      <c r="TDL59" s="157"/>
      <c r="TDM59" s="158"/>
      <c r="TDN59" s="159"/>
      <c r="TDO59" s="159"/>
      <c r="TDP59" s="160"/>
      <c r="TDQ59" s="157"/>
      <c r="TDR59" s="158"/>
      <c r="TDS59" s="159"/>
      <c r="TDT59" s="159"/>
      <c r="TDU59" s="160"/>
      <c r="TDV59" s="157"/>
      <c r="TDW59" s="158"/>
      <c r="TDX59" s="159"/>
      <c r="TDY59" s="159"/>
      <c r="TDZ59" s="160"/>
      <c r="TEA59" s="157"/>
      <c r="TEB59" s="158"/>
      <c r="TEC59" s="159"/>
      <c r="TED59" s="159"/>
      <c r="TEE59" s="160"/>
      <c r="TEF59" s="157"/>
      <c r="TEG59" s="158"/>
      <c r="TEH59" s="159"/>
      <c r="TEI59" s="159"/>
      <c r="TEJ59" s="160"/>
      <c r="TEK59" s="157"/>
      <c r="TEL59" s="158"/>
      <c r="TEM59" s="159"/>
      <c r="TEN59" s="159"/>
      <c r="TEO59" s="160"/>
      <c r="TEP59" s="157"/>
      <c r="TEQ59" s="158"/>
      <c r="TER59" s="159"/>
      <c r="TES59" s="159"/>
      <c r="TET59" s="160"/>
      <c r="TEU59" s="157"/>
      <c r="TEV59" s="158"/>
      <c r="TEW59" s="159"/>
      <c r="TEX59" s="159"/>
      <c r="TEY59" s="160"/>
      <c r="TEZ59" s="157"/>
      <c r="TFA59" s="158"/>
      <c r="TFB59" s="159"/>
      <c r="TFC59" s="159"/>
      <c r="TFD59" s="160"/>
      <c r="TFE59" s="157"/>
      <c r="TFF59" s="158"/>
      <c r="TFG59" s="159"/>
      <c r="TFH59" s="159"/>
      <c r="TFI59" s="160"/>
      <c r="TFJ59" s="157"/>
      <c r="TFK59" s="158"/>
      <c r="TFL59" s="159"/>
      <c r="TFM59" s="159"/>
      <c r="TFN59" s="160"/>
      <c r="TFO59" s="157"/>
      <c r="TFP59" s="158"/>
      <c r="TFQ59" s="159"/>
      <c r="TFR59" s="159"/>
      <c r="TFS59" s="160"/>
      <c r="TFT59" s="157"/>
      <c r="TFU59" s="158"/>
      <c r="TFV59" s="159"/>
      <c r="TFW59" s="159"/>
      <c r="TFX59" s="160"/>
      <c r="TFY59" s="157"/>
      <c r="TFZ59" s="158"/>
      <c r="TGA59" s="159"/>
      <c r="TGB59" s="159"/>
      <c r="TGC59" s="160"/>
      <c r="TGD59" s="157"/>
      <c r="TGE59" s="158"/>
      <c r="TGF59" s="159"/>
      <c r="TGG59" s="159"/>
      <c r="TGH59" s="160"/>
      <c r="TGI59" s="157"/>
      <c r="TGJ59" s="158"/>
      <c r="TGK59" s="159"/>
      <c r="TGL59" s="159"/>
      <c r="TGM59" s="160"/>
      <c r="TGN59" s="157"/>
      <c r="TGO59" s="158"/>
      <c r="TGP59" s="159"/>
      <c r="TGQ59" s="159"/>
      <c r="TGR59" s="160"/>
      <c r="TGS59" s="157"/>
      <c r="TGT59" s="158"/>
      <c r="TGU59" s="159"/>
      <c r="TGV59" s="159"/>
      <c r="TGW59" s="160"/>
      <c r="TGX59" s="157"/>
      <c r="TGY59" s="158"/>
      <c r="TGZ59" s="159"/>
      <c r="THA59" s="159"/>
      <c r="THB59" s="160"/>
      <c r="THC59" s="157"/>
      <c r="THD59" s="158"/>
      <c r="THE59" s="159"/>
      <c r="THF59" s="159"/>
      <c r="THG59" s="160"/>
      <c r="THH59" s="157"/>
      <c r="THI59" s="158"/>
      <c r="THJ59" s="159"/>
      <c r="THK59" s="159"/>
      <c r="THL59" s="160"/>
      <c r="THM59" s="157"/>
      <c r="THN59" s="158"/>
      <c r="THO59" s="159"/>
      <c r="THP59" s="159"/>
      <c r="THQ59" s="160"/>
      <c r="THR59" s="157"/>
      <c r="THS59" s="158"/>
      <c r="THT59" s="159"/>
      <c r="THU59" s="159"/>
      <c r="THV59" s="160"/>
      <c r="THW59" s="157"/>
      <c r="THX59" s="158"/>
      <c r="THY59" s="159"/>
      <c r="THZ59" s="159"/>
      <c r="TIA59" s="160"/>
      <c r="TIB59" s="157"/>
      <c r="TIC59" s="158"/>
      <c r="TID59" s="159"/>
      <c r="TIE59" s="159"/>
      <c r="TIF59" s="160"/>
      <c r="TIG59" s="157"/>
      <c r="TIH59" s="158"/>
      <c r="TII59" s="159"/>
      <c r="TIJ59" s="159"/>
      <c r="TIK59" s="160"/>
      <c r="TIL59" s="157"/>
      <c r="TIM59" s="158"/>
      <c r="TIN59" s="159"/>
      <c r="TIO59" s="159"/>
      <c r="TIP59" s="160"/>
      <c r="TIQ59" s="157"/>
      <c r="TIR59" s="158"/>
      <c r="TIS59" s="159"/>
      <c r="TIT59" s="159"/>
      <c r="TIU59" s="160"/>
      <c r="TIV59" s="157"/>
      <c r="TIW59" s="158"/>
      <c r="TIX59" s="159"/>
      <c r="TIY59" s="159"/>
      <c r="TIZ59" s="160"/>
      <c r="TJA59" s="157"/>
      <c r="TJB59" s="158"/>
      <c r="TJC59" s="159"/>
      <c r="TJD59" s="159"/>
      <c r="TJE59" s="160"/>
      <c r="TJF59" s="157"/>
      <c r="TJG59" s="158"/>
      <c r="TJH59" s="159"/>
      <c r="TJI59" s="159"/>
      <c r="TJJ59" s="160"/>
      <c r="TJK59" s="157"/>
      <c r="TJL59" s="158"/>
      <c r="TJM59" s="159"/>
      <c r="TJN59" s="159"/>
      <c r="TJO59" s="160"/>
      <c r="TJP59" s="157"/>
      <c r="TJQ59" s="158"/>
      <c r="TJR59" s="159"/>
      <c r="TJS59" s="159"/>
      <c r="TJT59" s="160"/>
      <c r="TJU59" s="157"/>
      <c r="TJV59" s="158"/>
      <c r="TJW59" s="159"/>
      <c r="TJX59" s="159"/>
      <c r="TJY59" s="160"/>
      <c r="TJZ59" s="157"/>
      <c r="TKA59" s="158"/>
      <c r="TKB59" s="159"/>
      <c r="TKC59" s="159"/>
      <c r="TKD59" s="160"/>
      <c r="TKE59" s="157"/>
      <c r="TKF59" s="158"/>
      <c r="TKG59" s="159"/>
      <c r="TKH59" s="159"/>
      <c r="TKI59" s="160"/>
      <c r="TKJ59" s="157"/>
      <c r="TKK59" s="158"/>
      <c r="TKL59" s="159"/>
      <c r="TKM59" s="159"/>
      <c r="TKN59" s="160"/>
      <c r="TKO59" s="157"/>
      <c r="TKP59" s="158"/>
      <c r="TKQ59" s="159"/>
      <c r="TKR59" s="159"/>
      <c r="TKS59" s="160"/>
      <c r="TKT59" s="157"/>
      <c r="TKU59" s="158"/>
      <c r="TKV59" s="159"/>
      <c r="TKW59" s="159"/>
      <c r="TKX59" s="160"/>
      <c r="TKY59" s="157"/>
      <c r="TKZ59" s="158"/>
      <c r="TLA59" s="159"/>
      <c r="TLB59" s="159"/>
      <c r="TLC59" s="160"/>
      <c r="TLD59" s="157"/>
      <c r="TLE59" s="158"/>
      <c r="TLF59" s="159"/>
      <c r="TLG59" s="159"/>
      <c r="TLH59" s="160"/>
      <c r="TLI59" s="157"/>
      <c r="TLJ59" s="158"/>
      <c r="TLK59" s="159"/>
      <c r="TLL59" s="159"/>
      <c r="TLM59" s="160"/>
      <c r="TLN59" s="157"/>
      <c r="TLO59" s="158"/>
      <c r="TLP59" s="159"/>
      <c r="TLQ59" s="159"/>
      <c r="TLR59" s="160"/>
      <c r="TLS59" s="157"/>
      <c r="TLT59" s="158"/>
      <c r="TLU59" s="159"/>
      <c r="TLV59" s="159"/>
      <c r="TLW59" s="160"/>
      <c r="TLX59" s="157"/>
      <c r="TLY59" s="158"/>
      <c r="TLZ59" s="159"/>
      <c r="TMA59" s="159"/>
      <c r="TMB59" s="160"/>
      <c r="TMC59" s="157"/>
      <c r="TMD59" s="158"/>
      <c r="TME59" s="159"/>
      <c r="TMF59" s="159"/>
      <c r="TMG59" s="160"/>
      <c r="TMH59" s="157"/>
      <c r="TMI59" s="158"/>
      <c r="TMJ59" s="159"/>
      <c r="TMK59" s="159"/>
      <c r="TML59" s="160"/>
      <c r="TMM59" s="157"/>
      <c r="TMN59" s="158"/>
      <c r="TMO59" s="159"/>
      <c r="TMP59" s="159"/>
      <c r="TMQ59" s="160"/>
      <c r="TMR59" s="157"/>
      <c r="TMS59" s="158"/>
      <c r="TMT59" s="159"/>
      <c r="TMU59" s="159"/>
      <c r="TMV59" s="160"/>
      <c r="TMW59" s="157"/>
      <c r="TMX59" s="158"/>
      <c r="TMY59" s="159"/>
      <c r="TMZ59" s="159"/>
      <c r="TNA59" s="160"/>
      <c r="TNB59" s="157"/>
      <c r="TNC59" s="158"/>
      <c r="TND59" s="159"/>
      <c r="TNE59" s="159"/>
      <c r="TNF59" s="160"/>
      <c r="TNG59" s="157"/>
      <c r="TNH59" s="158"/>
      <c r="TNI59" s="159"/>
      <c r="TNJ59" s="159"/>
      <c r="TNK59" s="160"/>
      <c r="TNL59" s="157"/>
      <c r="TNM59" s="158"/>
      <c r="TNN59" s="159"/>
      <c r="TNO59" s="159"/>
      <c r="TNP59" s="160"/>
      <c r="TNQ59" s="157"/>
      <c r="TNR59" s="158"/>
      <c r="TNS59" s="159"/>
      <c r="TNT59" s="159"/>
      <c r="TNU59" s="160"/>
      <c r="TNV59" s="157"/>
      <c r="TNW59" s="158"/>
      <c r="TNX59" s="159"/>
      <c r="TNY59" s="159"/>
      <c r="TNZ59" s="160"/>
      <c r="TOA59" s="157"/>
      <c r="TOB59" s="158"/>
      <c r="TOC59" s="159"/>
      <c r="TOD59" s="159"/>
      <c r="TOE59" s="160"/>
      <c r="TOF59" s="157"/>
      <c r="TOG59" s="158"/>
      <c r="TOH59" s="159"/>
      <c r="TOI59" s="159"/>
      <c r="TOJ59" s="160"/>
      <c r="TOK59" s="157"/>
      <c r="TOL59" s="158"/>
      <c r="TOM59" s="159"/>
      <c r="TON59" s="159"/>
      <c r="TOO59" s="160"/>
      <c r="TOP59" s="157"/>
      <c r="TOQ59" s="158"/>
      <c r="TOR59" s="159"/>
      <c r="TOS59" s="159"/>
      <c r="TOT59" s="160"/>
      <c r="TOU59" s="157"/>
      <c r="TOV59" s="158"/>
      <c r="TOW59" s="159"/>
      <c r="TOX59" s="159"/>
      <c r="TOY59" s="160"/>
      <c r="TOZ59" s="157"/>
      <c r="TPA59" s="158"/>
      <c r="TPB59" s="159"/>
      <c r="TPC59" s="159"/>
      <c r="TPD59" s="160"/>
      <c r="TPE59" s="157"/>
      <c r="TPF59" s="158"/>
      <c r="TPG59" s="159"/>
      <c r="TPH59" s="159"/>
      <c r="TPI59" s="160"/>
      <c r="TPJ59" s="157"/>
      <c r="TPK59" s="158"/>
      <c r="TPL59" s="159"/>
      <c r="TPM59" s="159"/>
      <c r="TPN59" s="160"/>
      <c r="TPO59" s="157"/>
      <c r="TPP59" s="158"/>
      <c r="TPQ59" s="159"/>
      <c r="TPR59" s="159"/>
      <c r="TPS59" s="160"/>
      <c r="TPT59" s="157"/>
      <c r="TPU59" s="158"/>
      <c r="TPV59" s="159"/>
      <c r="TPW59" s="159"/>
      <c r="TPX59" s="160"/>
      <c r="TPY59" s="157"/>
      <c r="TPZ59" s="158"/>
      <c r="TQA59" s="159"/>
      <c r="TQB59" s="159"/>
      <c r="TQC59" s="160"/>
      <c r="TQD59" s="157"/>
      <c r="TQE59" s="158"/>
      <c r="TQF59" s="159"/>
      <c r="TQG59" s="159"/>
      <c r="TQH59" s="160"/>
      <c r="TQI59" s="157"/>
      <c r="TQJ59" s="158"/>
      <c r="TQK59" s="159"/>
      <c r="TQL59" s="159"/>
      <c r="TQM59" s="160"/>
      <c r="TQN59" s="157"/>
      <c r="TQO59" s="158"/>
      <c r="TQP59" s="159"/>
      <c r="TQQ59" s="159"/>
      <c r="TQR59" s="160"/>
      <c r="TQS59" s="157"/>
      <c r="TQT59" s="158"/>
      <c r="TQU59" s="159"/>
      <c r="TQV59" s="159"/>
      <c r="TQW59" s="160"/>
      <c r="TQX59" s="157"/>
      <c r="TQY59" s="158"/>
      <c r="TQZ59" s="159"/>
      <c r="TRA59" s="159"/>
      <c r="TRB59" s="160"/>
      <c r="TRC59" s="157"/>
      <c r="TRD59" s="158"/>
      <c r="TRE59" s="159"/>
      <c r="TRF59" s="159"/>
      <c r="TRG59" s="160"/>
      <c r="TRH59" s="157"/>
      <c r="TRI59" s="158"/>
      <c r="TRJ59" s="159"/>
      <c r="TRK59" s="159"/>
      <c r="TRL59" s="160"/>
      <c r="TRM59" s="157"/>
      <c r="TRN59" s="158"/>
      <c r="TRO59" s="159"/>
      <c r="TRP59" s="159"/>
      <c r="TRQ59" s="160"/>
      <c r="TRR59" s="157"/>
      <c r="TRS59" s="158"/>
      <c r="TRT59" s="159"/>
      <c r="TRU59" s="159"/>
      <c r="TRV59" s="160"/>
      <c r="TRW59" s="157"/>
      <c r="TRX59" s="158"/>
      <c r="TRY59" s="159"/>
      <c r="TRZ59" s="159"/>
      <c r="TSA59" s="160"/>
      <c r="TSB59" s="157"/>
      <c r="TSC59" s="158"/>
      <c r="TSD59" s="159"/>
      <c r="TSE59" s="159"/>
      <c r="TSF59" s="160"/>
      <c r="TSG59" s="157"/>
      <c r="TSH59" s="158"/>
      <c r="TSI59" s="159"/>
      <c r="TSJ59" s="159"/>
      <c r="TSK59" s="160"/>
      <c r="TSL59" s="157"/>
      <c r="TSM59" s="158"/>
      <c r="TSN59" s="159"/>
      <c r="TSO59" s="159"/>
      <c r="TSP59" s="160"/>
      <c r="TSQ59" s="157"/>
      <c r="TSR59" s="158"/>
      <c r="TSS59" s="159"/>
      <c r="TST59" s="159"/>
      <c r="TSU59" s="160"/>
      <c r="TSV59" s="157"/>
      <c r="TSW59" s="158"/>
      <c r="TSX59" s="159"/>
      <c r="TSY59" s="159"/>
      <c r="TSZ59" s="160"/>
      <c r="TTA59" s="157"/>
      <c r="TTB59" s="158"/>
      <c r="TTC59" s="159"/>
      <c r="TTD59" s="159"/>
      <c r="TTE59" s="160"/>
      <c r="TTF59" s="157"/>
      <c r="TTG59" s="158"/>
      <c r="TTH59" s="159"/>
      <c r="TTI59" s="159"/>
      <c r="TTJ59" s="160"/>
      <c r="TTK59" s="157"/>
      <c r="TTL59" s="158"/>
      <c r="TTM59" s="159"/>
      <c r="TTN59" s="159"/>
      <c r="TTO59" s="160"/>
      <c r="TTP59" s="157"/>
      <c r="TTQ59" s="158"/>
      <c r="TTR59" s="159"/>
      <c r="TTS59" s="159"/>
      <c r="TTT59" s="160"/>
      <c r="TTU59" s="157"/>
      <c r="TTV59" s="158"/>
      <c r="TTW59" s="159"/>
      <c r="TTX59" s="159"/>
      <c r="TTY59" s="160"/>
      <c r="TTZ59" s="157"/>
      <c r="TUA59" s="158"/>
      <c r="TUB59" s="159"/>
      <c r="TUC59" s="159"/>
      <c r="TUD59" s="160"/>
      <c r="TUE59" s="157"/>
      <c r="TUF59" s="158"/>
      <c r="TUG59" s="159"/>
      <c r="TUH59" s="159"/>
      <c r="TUI59" s="160"/>
      <c r="TUJ59" s="157"/>
      <c r="TUK59" s="158"/>
      <c r="TUL59" s="159"/>
      <c r="TUM59" s="159"/>
      <c r="TUN59" s="160"/>
      <c r="TUO59" s="157"/>
      <c r="TUP59" s="158"/>
      <c r="TUQ59" s="159"/>
      <c r="TUR59" s="159"/>
      <c r="TUS59" s="160"/>
      <c r="TUT59" s="157"/>
      <c r="TUU59" s="158"/>
      <c r="TUV59" s="159"/>
      <c r="TUW59" s="159"/>
      <c r="TUX59" s="160"/>
      <c r="TUY59" s="157"/>
      <c r="TUZ59" s="158"/>
      <c r="TVA59" s="159"/>
      <c r="TVB59" s="159"/>
      <c r="TVC59" s="160"/>
      <c r="TVD59" s="157"/>
      <c r="TVE59" s="158"/>
      <c r="TVF59" s="159"/>
      <c r="TVG59" s="159"/>
      <c r="TVH59" s="160"/>
      <c r="TVI59" s="157"/>
      <c r="TVJ59" s="158"/>
      <c r="TVK59" s="159"/>
      <c r="TVL59" s="159"/>
      <c r="TVM59" s="160"/>
      <c r="TVN59" s="157"/>
      <c r="TVO59" s="158"/>
      <c r="TVP59" s="159"/>
      <c r="TVQ59" s="159"/>
      <c r="TVR59" s="160"/>
      <c r="TVS59" s="157"/>
      <c r="TVT59" s="158"/>
      <c r="TVU59" s="159"/>
      <c r="TVV59" s="159"/>
      <c r="TVW59" s="160"/>
      <c r="TVX59" s="157"/>
      <c r="TVY59" s="158"/>
      <c r="TVZ59" s="159"/>
      <c r="TWA59" s="159"/>
      <c r="TWB59" s="160"/>
      <c r="TWC59" s="157"/>
      <c r="TWD59" s="158"/>
      <c r="TWE59" s="159"/>
      <c r="TWF59" s="159"/>
      <c r="TWG59" s="160"/>
      <c r="TWH59" s="157"/>
      <c r="TWI59" s="158"/>
      <c r="TWJ59" s="159"/>
      <c r="TWK59" s="159"/>
      <c r="TWL59" s="160"/>
      <c r="TWM59" s="157"/>
      <c r="TWN59" s="158"/>
      <c r="TWO59" s="159"/>
      <c r="TWP59" s="159"/>
      <c r="TWQ59" s="160"/>
      <c r="TWR59" s="157"/>
      <c r="TWS59" s="158"/>
      <c r="TWT59" s="159"/>
      <c r="TWU59" s="159"/>
      <c r="TWV59" s="160"/>
      <c r="TWW59" s="157"/>
      <c r="TWX59" s="158"/>
      <c r="TWY59" s="159"/>
      <c r="TWZ59" s="159"/>
      <c r="TXA59" s="160"/>
      <c r="TXB59" s="157"/>
      <c r="TXC59" s="158"/>
      <c r="TXD59" s="159"/>
      <c r="TXE59" s="159"/>
      <c r="TXF59" s="160"/>
      <c r="TXG59" s="157"/>
      <c r="TXH59" s="158"/>
      <c r="TXI59" s="159"/>
      <c r="TXJ59" s="159"/>
      <c r="TXK59" s="160"/>
      <c r="TXL59" s="157"/>
      <c r="TXM59" s="158"/>
      <c r="TXN59" s="159"/>
      <c r="TXO59" s="159"/>
      <c r="TXP59" s="160"/>
      <c r="TXQ59" s="157"/>
      <c r="TXR59" s="158"/>
      <c r="TXS59" s="159"/>
      <c r="TXT59" s="159"/>
      <c r="TXU59" s="160"/>
      <c r="TXV59" s="157"/>
      <c r="TXW59" s="158"/>
      <c r="TXX59" s="159"/>
      <c r="TXY59" s="159"/>
      <c r="TXZ59" s="160"/>
      <c r="TYA59" s="157"/>
      <c r="TYB59" s="158"/>
      <c r="TYC59" s="159"/>
      <c r="TYD59" s="159"/>
      <c r="TYE59" s="160"/>
      <c r="TYF59" s="157"/>
      <c r="TYG59" s="158"/>
      <c r="TYH59" s="159"/>
      <c r="TYI59" s="159"/>
      <c r="TYJ59" s="160"/>
      <c r="TYK59" s="157"/>
      <c r="TYL59" s="158"/>
      <c r="TYM59" s="159"/>
      <c r="TYN59" s="159"/>
      <c r="TYO59" s="160"/>
      <c r="TYP59" s="157"/>
      <c r="TYQ59" s="158"/>
      <c r="TYR59" s="159"/>
      <c r="TYS59" s="159"/>
      <c r="TYT59" s="160"/>
      <c r="TYU59" s="157"/>
      <c r="TYV59" s="158"/>
      <c r="TYW59" s="159"/>
      <c r="TYX59" s="159"/>
      <c r="TYY59" s="160"/>
      <c r="TYZ59" s="157"/>
      <c r="TZA59" s="158"/>
      <c r="TZB59" s="159"/>
      <c r="TZC59" s="159"/>
      <c r="TZD59" s="160"/>
      <c r="TZE59" s="157"/>
      <c r="TZF59" s="158"/>
      <c r="TZG59" s="159"/>
      <c r="TZH59" s="159"/>
      <c r="TZI59" s="160"/>
      <c r="TZJ59" s="157"/>
      <c r="TZK59" s="158"/>
      <c r="TZL59" s="159"/>
      <c r="TZM59" s="159"/>
      <c r="TZN59" s="160"/>
      <c r="TZO59" s="157"/>
      <c r="TZP59" s="158"/>
      <c r="TZQ59" s="159"/>
      <c r="TZR59" s="159"/>
      <c r="TZS59" s="160"/>
      <c r="TZT59" s="157"/>
      <c r="TZU59" s="158"/>
      <c r="TZV59" s="159"/>
      <c r="TZW59" s="159"/>
      <c r="TZX59" s="160"/>
      <c r="TZY59" s="157"/>
      <c r="TZZ59" s="158"/>
      <c r="UAA59" s="159"/>
      <c r="UAB59" s="159"/>
      <c r="UAC59" s="160"/>
      <c r="UAD59" s="157"/>
      <c r="UAE59" s="158"/>
      <c r="UAF59" s="159"/>
      <c r="UAG59" s="159"/>
      <c r="UAH59" s="160"/>
      <c r="UAI59" s="157"/>
      <c r="UAJ59" s="158"/>
      <c r="UAK59" s="159"/>
      <c r="UAL59" s="159"/>
      <c r="UAM59" s="160"/>
      <c r="UAN59" s="157"/>
      <c r="UAO59" s="158"/>
      <c r="UAP59" s="159"/>
      <c r="UAQ59" s="159"/>
      <c r="UAR59" s="160"/>
      <c r="UAS59" s="157"/>
      <c r="UAT59" s="158"/>
      <c r="UAU59" s="159"/>
      <c r="UAV59" s="159"/>
      <c r="UAW59" s="160"/>
      <c r="UAX59" s="157"/>
      <c r="UAY59" s="158"/>
      <c r="UAZ59" s="159"/>
      <c r="UBA59" s="159"/>
      <c r="UBB59" s="160"/>
      <c r="UBC59" s="157"/>
      <c r="UBD59" s="158"/>
      <c r="UBE59" s="159"/>
      <c r="UBF59" s="159"/>
      <c r="UBG59" s="160"/>
      <c r="UBH59" s="157"/>
      <c r="UBI59" s="158"/>
      <c r="UBJ59" s="159"/>
      <c r="UBK59" s="159"/>
      <c r="UBL59" s="160"/>
      <c r="UBM59" s="157"/>
      <c r="UBN59" s="158"/>
      <c r="UBO59" s="159"/>
      <c r="UBP59" s="159"/>
      <c r="UBQ59" s="160"/>
      <c r="UBR59" s="157"/>
      <c r="UBS59" s="158"/>
      <c r="UBT59" s="159"/>
      <c r="UBU59" s="159"/>
      <c r="UBV59" s="160"/>
      <c r="UBW59" s="157"/>
      <c r="UBX59" s="158"/>
      <c r="UBY59" s="159"/>
      <c r="UBZ59" s="159"/>
      <c r="UCA59" s="160"/>
      <c r="UCB59" s="157"/>
      <c r="UCC59" s="158"/>
      <c r="UCD59" s="159"/>
      <c r="UCE59" s="159"/>
      <c r="UCF59" s="160"/>
      <c r="UCG59" s="157"/>
      <c r="UCH59" s="158"/>
      <c r="UCI59" s="159"/>
      <c r="UCJ59" s="159"/>
      <c r="UCK59" s="160"/>
      <c r="UCL59" s="157"/>
      <c r="UCM59" s="158"/>
      <c r="UCN59" s="159"/>
      <c r="UCO59" s="159"/>
      <c r="UCP59" s="160"/>
      <c r="UCQ59" s="157"/>
      <c r="UCR59" s="158"/>
      <c r="UCS59" s="159"/>
      <c r="UCT59" s="159"/>
      <c r="UCU59" s="160"/>
      <c r="UCV59" s="157"/>
      <c r="UCW59" s="158"/>
      <c r="UCX59" s="159"/>
      <c r="UCY59" s="159"/>
      <c r="UCZ59" s="160"/>
      <c r="UDA59" s="157"/>
      <c r="UDB59" s="158"/>
      <c r="UDC59" s="159"/>
      <c r="UDD59" s="159"/>
      <c r="UDE59" s="160"/>
      <c r="UDF59" s="157"/>
      <c r="UDG59" s="158"/>
      <c r="UDH59" s="159"/>
      <c r="UDI59" s="159"/>
      <c r="UDJ59" s="160"/>
      <c r="UDK59" s="157"/>
      <c r="UDL59" s="158"/>
      <c r="UDM59" s="159"/>
      <c r="UDN59" s="159"/>
      <c r="UDO59" s="160"/>
      <c r="UDP59" s="157"/>
      <c r="UDQ59" s="158"/>
      <c r="UDR59" s="159"/>
      <c r="UDS59" s="159"/>
      <c r="UDT59" s="160"/>
      <c r="UDU59" s="157"/>
      <c r="UDV59" s="158"/>
      <c r="UDW59" s="159"/>
      <c r="UDX59" s="159"/>
      <c r="UDY59" s="160"/>
      <c r="UDZ59" s="157"/>
      <c r="UEA59" s="158"/>
      <c r="UEB59" s="159"/>
      <c r="UEC59" s="159"/>
      <c r="UED59" s="160"/>
      <c r="UEE59" s="157"/>
      <c r="UEF59" s="158"/>
      <c r="UEG59" s="159"/>
      <c r="UEH59" s="159"/>
      <c r="UEI59" s="160"/>
      <c r="UEJ59" s="157"/>
      <c r="UEK59" s="158"/>
      <c r="UEL59" s="159"/>
      <c r="UEM59" s="159"/>
      <c r="UEN59" s="160"/>
      <c r="UEO59" s="157"/>
      <c r="UEP59" s="158"/>
      <c r="UEQ59" s="159"/>
      <c r="UER59" s="159"/>
      <c r="UES59" s="160"/>
      <c r="UET59" s="157"/>
      <c r="UEU59" s="158"/>
      <c r="UEV59" s="159"/>
      <c r="UEW59" s="159"/>
      <c r="UEX59" s="160"/>
      <c r="UEY59" s="157"/>
      <c r="UEZ59" s="158"/>
      <c r="UFA59" s="159"/>
      <c r="UFB59" s="159"/>
      <c r="UFC59" s="160"/>
      <c r="UFD59" s="157"/>
      <c r="UFE59" s="158"/>
      <c r="UFF59" s="159"/>
      <c r="UFG59" s="159"/>
      <c r="UFH59" s="160"/>
      <c r="UFI59" s="157"/>
      <c r="UFJ59" s="158"/>
      <c r="UFK59" s="159"/>
      <c r="UFL59" s="159"/>
      <c r="UFM59" s="160"/>
      <c r="UFN59" s="157"/>
      <c r="UFO59" s="158"/>
      <c r="UFP59" s="159"/>
      <c r="UFQ59" s="159"/>
      <c r="UFR59" s="160"/>
      <c r="UFS59" s="157"/>
      <c r="UFT59" s="158"/>
      <c r="UFU59" s="159"/>
      <c r="UFV59" s="159"/>
      <c r="UFW59" s="160"/>
      <c r="UFX59" s="157"/>
      <c r="UFY59" s="158"/>
      <c r="UFZ59" s="159"/>
      <c r="UGA59" s="159"/>
      <c r="UGB59" s="160"/>
      <c r="UGC59" s="157"/>
      <c r="UGD59" s="158"/>
      <c r="UGE59" s="159"/>
      <c r="UGF59" s="159"/>
      <c r="UGG59" s="160"/>
      <c r="UGH59" s="157"/>
      <c r="UGI59" s="158"/>
      <c r="UGJ59" s="159"/>
      <c r="UGK59" s="159"/>
      <c r="UGL59" s="160"/>
      <c r="UGM59" s="157"/>
      <c r="UGN59" s="158"/>
      <c r="UGO59" s="159"/>
      <c r="UGP59" s="159"/>
      <c r="UGQ59" s="160"/>
      <c r="UGR59" s="157"/>
      <c r="UGS59" s="158"/>
      <c r="UGT59" s="159"/>
      <c r="UGU59" s="159"/>
      <c r="UGV59" s="160"/>
      <c r="UGW59" s="157"/>
      <c r="UGX59" s="158"/>
      <c r="UGY59" s="159"/>
      <c r="UGZ59" s="159"/>
      <c r="UHA59" s="160"/>
      <c r="UHB59" s="157"/>
      <c r="UHC59" s="158"/>
      <c r="UHD59" s="159"/>
      <c r="UHE59" s="159"/>
      <c r="UHF59" s="160"/>
      <c r="UHG59" s="157"/>
      <c r="UHH59" s="158"/>
      <c r="UHI59" s="159"/>
      <c r="UHJ59" s="159"/>
      <c r="UHK59" s="160"/>
      <c r="UHL59" s="157"/>
      <c r="UHM59" s="158"/>
      <c r="UHN59" s="159"/>
      <c r="UHO59" s="159"/>
      <c r="UHP59" s="160"/>
      <c r="UHQ59" s="157"/>
      <c r="UHR59" s="158"/>
      <c r="UHS59" s="159"/>
      <c r="UHT59" s="159"/>
      <c r="UHU59" s="160"/>
      <c r="UHV59" s="157"/>
      <c r="UHW59" s="158"/>
      <c r="UHX59" s="159"/>
      <c r="UHY59" s="159"/>
      <c r="UHZ59" s="160"/>
      <c r="UIA59" s="157"/>
      <c r="UIB59" s="158"/>
      <c r="UIC59" s="159"/>
      <c r="UID59" s="159"/>
      <c r="UIE59" s="160"/>
      <c r="UIF59" s="157"/>
      <c r="UIG59" s="158"/>
      <c r="UIH59" s="159"/>
      <c r="UII59" s="159"/>
      <c r="UIJ59" s="160"/>
      <c r="UIK59" s="157"/>
      <c r="UIL59" s="158"/>
      <c r="UIM59" s="159"/>
      <c r="UIN59" s="159"/>
      <c r="UIO59" s="160"/>
      <c r="UIP59" s="157"/>
      <c r="UIQ59" s="158"/>
      <c r="UIR59" s="159"/>
      <c r="UIS59" s="159"/>
      <c r="UIT59" s="160"/>
      <c r="UIU59" s="157"/>
      <c r="UIV59" s="158"/>
      <c r="UIW59" s="159"/>
      <c r="UIX59" s="159"/>
      <c r="UIY59" s="160"/>
      <c r="UIZ59" s="157"/>
      <c r="UJA59" s="158"/>
      <c r="UJB59" s="159"/>
      <c r="UJC59" s="159"/>
      <c r="UJD59" s="160"/>
      <c r="UJE59" s="157"/>
      <c r="UJF59" s="158"/>
      <c r="UJG59" s="159"/>
      <c r="UJH59" s="159"/>
      <c r="UJI59" s="160"/>
      <c r="UJJ59" s="157"/>
      <c r="UJK59" s="158"/>
      <c r="UJL59" s="159"/>
      <c r="UJM59" s="159"/>
      <c r="UJN59" s="160"/>
      <c r="UJO59" s="157"/>
      <c r="UJP59" s="158"/>
      <c r="UJQ59" s="159"/>
      <c r="UJR59" s="159"/>
      <c r="UJS59" s="160"/>
      <c r="UJT59" s="157"/>
      <c r="UJU59" s="158"/>
      <c r="UJV59" s="159"/>
      <c r="UJW59" s="159"/>
      <c r="UJX59" s="160"/>
      <c r="UJY59" s="157"/>
      <c r="UJZ59" s="158"/>
      <c r="UKA59" s="159"/>
      <c r="UKB59" s="159"/>
      <c r="UKC59" s="160"/>
      <c r="UKD59" s="157"/>
      <c r="UKE59" s="158"/>
      <c r="UKF59" s="159"/>
      <c r="UKG59" s="159"/>
      <c r="UKH59" s="160"/>
      <c r="UKI59" s="157"/>
      <c r="UKJ59" s="158"/>
      <c r="UKK59" s="159"/>
      <c r="UKL59" s="159"/>
      <c r="UKM59" s="160"/>
      <c r="UKN59" s="157"/>
      <c r="UKO59" s="158"/>
      <c r="UKP59" s="159"/>
      <c r="UKQ59" s="159"/>
      <c r="UKR59" s="160"/>
      <c r="UKS59" s="157"/>
      <c r="UKT59" s="158"/>
      <c r="UKU59" s="159"/>
      <c r="UKV59" s="159"/>
      <c r="UKW59" s="160"/>
      <c r="UKX59" s="157"/>
      <c r="UKY59" s="158"/>
      <c r="UKZ59" s="159"/>
      <c r="ULA59" s="159"/>
      <c r="ULB59" s="160"/>
      <c r="ULC59" s="157"/>
      <c r="ULD59" s="158"/>
      <c r="ULE59" s="159"/>
      <c r="ULF59" s="159"/>
      <c r="ULG59" s="160"/>
      <c r="ULH59" s="157"/>
      <c r="ULI59" s="158"/>
      <c r="ULJ59" s="159"/>
      <c r="ULK59" s="159"/>
      <c r="ULL59" s="160"/>
      <c r="ULM59" s="157"/>
      <c r="ULN59" s="158"/>
      <c r="ULO59" s="159"/>
      <c r="ULP59" s="159"/>
      <c r="ULQ59" s="160"/>
      <c r="ULR59" s="157"/>
      <c r="ULS59" s="158"/>
      <c r="ULT59" s="159"/>
      <c r="ULU59" s="159"/>
      <c r="ULV59" s="160"/>
      <c r="ULW59" s="157"/>
      <c r="ULX59" s="158"/>
      <c r="ULY59" s="159"/>
      <c r="ULZ59" s="159"/>
      <c r="UMA59" s="160"/>
      <c r="UMB59" s="157"/>
      <c r="UMC59" s="158"/>
      <c r="UMD59" s="159"/>
      <c r="UME59" s="159"/>
      <c r="UMF59" s="160"/>
      <c r="UMG59" s="157"/>
      <c r="UMH59" s="158"/>
      <c r="UMI59" s="159"/>
      <c r="UMJ59" s="159"/>
      <c r="UMK59" s="160"/>
      <c r="UML59" s="157"/>
      <c r="UMM59" s="158"/>
      <c r="UMN59" s="159"/>
      <c r="UMO59" s="159"/>
      <c r="UMP59" s="160"/>
      <c r="UMQ59" s="157"/>
      <c r="UMR59" s="158"/>
      <c r="UMS59" s="159"/>
      <c r="UMT59" s="159"/>
      <c r="UMU59" s="160"/>
      <c r="UMV59" s="157"/>
      <c r="UMW59" s="158"/>
      <c r="UMX59" s="159"/>
      <c r="UMY59" s="159"/>
      <c r="UMZ59" s="160"/>
      <c r="UNA59" s="157"/>
      <c r="UNB59" s="158"/>
      <c r="UNC59" s="159"/>
      <c r="UND59" s="159"/>
      <c r="UNE59" s="160"/>
      <c r="UNF59" s="157"/>
      <c r="UNG59" s="158"/>
      <c r="UNH59" s="159"/>
      <c r="UNI59" s="159"/>
      <c r="UNJ59" s="160"/>
      <c r="UNK59" s="157"/>
      <c r="UNL59" s="158"/>
      <c r="UNM59" s="159"/>
      <c r="UNN59" s="159"/>
      <c r="UNO59" s="160"/>
      <c r="UNP59" s="157"/>
      <c r="UNQ59" s="158"/>
      <c r="UNR59" s="159"/>
      <c r="UNS59" s="159"/>
      <c r="UNT59" s="160"/>
      <c r="UNU59" s="157"/>
      <c r="UNV59" s="158"/>
      <c r="UNW59" s="159"/>
      <c r="UNX59" s="159"/>
      <c r="UNY59" s="160"/>
      <c r="UNZ59" s="157"/>
      <c r="UOA59" s="158"/>
      <c r="UOB59" s="159"/>
      <c r="UOC59" s="159"/>
      <c r="UOD59" s="160"/>
      <c r="UOE59" s="157"/>
      <c r="UOF59" s="158"/>
      <c r="UOG59" s="159"/>
      <c r="UOH59" s="159"/>
      <c r="UOI59" s="160"/>
      <c r="UOJ59" s="157"/>
      <c r="UOK59" s="158"/>
      <c r="UOL59" s="159"/>
      <c r="UOM59" s="159"/>
      <c r="UON59" s="160"/>
      <c r="UOO59" s="157"/>
      <c r="UOP59" s="158"/>
      <c r="UOQ59" s="159"/>
      <c r="UOR59" s="159"/>
      <c r="UOS59" s="160"/>
      <c r="UOT59" s="157"/>
      <c r="UOU59" s="158"/>
      <c r="UOV59" s="159"/>
      <c r="UOW59" s="159"/>
      <c r="UOX59" s="160"/>
      <c r="UOY59" s="157"/>
      <c r="UOZ59" s="158"/>
      <c r="UPA59" s="159"/>
      <c r="UPB59" s="159"/>
      <c r="UPC59" s="160"/>
      <c r="UPD59" s="157"/>
      <c r="UPE59" s="158"/>
      <c r="UPF59" s="159"/>
      <c r="UPG59" s="159"/>
      <c r="UPH59" s="160"/>
      <c r="UPI59" s="157"/>
      <c r="UPJ59" s="158"/>
      <c r="UPK59" s="159"/>
      <c r="UPL59" s="159"/>
      <c r="UPM59" s="160"/>
      <c r="UPN59" s="157"/>
      <c r="UPO59" s="158"/>
      <c r="UPP59" s="159"/>
      <c r="UPQ59" s="159"/>
      <c r="UPR59" s="160"/>
      <c r="UPS59" s="157"/>
      <c r="UPT59" s="158"/>
      <c r="UPU59" s="159"/>
      <c r="UPV59" s="159"/>
      <c r="UPW59" s="160"/>
      <c r="UPX59" s="157"/>
      <c r="UPY59" s="158"/>
      <c r="UPZ59" s="159"/>
      <c r="UQA59" s="159"/>
      <c r="UQB59" s="160"/>
      <c r="UQC59" s="157"/>
      <c r="UQD59" s="158"/>
      <c r="UQE59" s="159"/>
      <c r="UQF59" s="159"/>
      <c r="UQG59" s="160"/>
      <c r="UQH59" s="157"/>
      <c r="UQI59" s="158"/>
      <c r="UQJ59" s="159"/>
      <c r="UQK59" s="159"/>
      <c r="UQL59" s="160"/>
      <c r="UQM59" s="157"/>
      <c r="UQN59" s="158"/>
      <c r="UQO59" s="159"/>
      <c r="UQP59" s="159"/>
      <c r="UQQ59" s="160"/>
      <c r="UQR59" s="157"/>
      <c r="UQS59" s="158"/>
      <c r="UQT59" s="159"/>
      <c r="UQU59" s="159"/>
      <c r="UQV59" s="160"/>
      <c r="UQW59" s="157"/>
      <c r="UQX59" s="158"/>
      <c r="UQY59" s="159"/>
      <c r="UQZ59" s="159"/>
      <c r="URA59" s="160"/>
      <c r="URB59" s="157"/>
      <c r="URC59" s="158"/>
      <c r="URD59" s="159"/>
      <c r="URE59" s="159"/>
      <c r="URF59" s="160"/>
      <c r="URG59" s="157"/>
      <c r="URH59" s="158"/>
      <c r="URI59" s="159"/>
      <c r="URJ59" s="159"/>
      <c r="URK59" s="160"/>
      <c r="URL59" s="157"/>
      <c r="URM59" s="158"/>
      <c r="URN59" s="159"/>
      <c r="URO59" s="159"/>
      <c r="URP59" s="160"/>
      <c r="URQ59" s="157"/>
      <c r="URR59" s="158"/>
      <c r="URS59" s="159"/>
      <c r="URT59" s="159"/>
      <c r="URU59" s="160"/>
      <c r="URV59" s="157"/>
      <c r="URW59" s="158"/>
      <c r="URX59" s="159"/>
      <c r="URY59" s="159"/>
      <c r="URZ59" s="160"/>
      <c r="USA59" s="157"/>
      <c r="USB59" s="158"/>
      <c r="USC59" s="159"/>
      <c r="USD59" s="159"/>
      <c r="USE59" s="160"/>
      <c r="USF59" s="157"/>
      <c r="USG59" s="158"/>
      <c r="USH59" s="159"/>
      <c r="USI59" s="159"/>
      <c r="USJ59" s="160"/>
      <c r="USK59" s="157"/>
      <c r="USL59" s="158"/>
      <c r="USM59" s="159"/>
      <c r="USN59" s="159"/>
      <c r="USO59" s="160"/>
      <c r="USP59" s="157"/>
      <c r="USQ59" s="158"/>
      <c r="USR59" s="159"/>
      <c r="USS59" s="159"/>
      <c r="UST59" s="160"/>
      <c r="USU59" s="157"/>
      <c r="USV59" s="158"/>
      <c r="USW59" s="159"/>
      <c r="USX59" s="159"/>
      <c r="USY59" s="160"/>
      <c r="USZ59" s="157"/>
      <c r="UTA59" s="158"/>
      <c r="UTB59" s="159"/>
      <c r="UTC59" s="159"/>
      <c r="UTD59" s="160"/>
      <c r="UTE59" s="157"/>
      <c r="UTF59" s="158"/>
      <c r="UTG59" s="159"/>
      <c r="UTH59" s="159"/>
      <c r="UTI59" s="160"/>
      <c r="UTJ59" s="157"/>
      <c r="UTK59" s="158"/>
      <c r="UTL59" s="159"/>
      <c r="UTM59" s="159"/>
      <c r="UTN59" s="160"/>
      <c r="UTO59" s="157"/>
      <c r="UTP59" s="158"/>
      <c r="UTQ59" s="159"/>
      <c r="UTR59" s="159"/>
      <c r="UTS59" s="160"/>
      <c r="UTT59" s="157"/>
      <c r="UTU59" s="158"/>
      <c r="UTV59" s="159"/>
      <c r="UTW59" s="159"/>
      <c r="UTX59" s="160"/>
      <c r="UTY59" s="157"/>
      <c r="UTZ59" s="158"/>
      <c r="UUA59" s="159"/>
      <c r="UUB59" s="159"/>
      <c r="UUC59" s="160"/>
      <c r="UUD59" s="157"/>
      <c r="UUE59" s="158"/>
      <c r="UUF59" s="159"/>
      <c r="UUG59" s="159"/>
      <c r="UUH59" s="160"/>
      <c r="UUI59" s="157"/>
      <c r="UUJ59" s="158"/>
      <c r="UUK59" s="159"/>
      <c r="UUL59" s="159"/>
      <c r="UUM59" s="160"/>
      <c r="UUN59" s="157"/>
      <c r="UUO59" s="158"/>
      <c r="UUP59" s="159"/>
      <c r="UUQ59" s="159"/>
      <c r="UUR59" s="160"/>
      <c r="UUS59" s="157"/>
      <c r="UUT59" s="158"/>
      <c r="UUU59" s="159"/>
      <c r="UUV59" s="159"/>
      <c r="UUW59" s="160"/>
      <c r="UUX59" s="157"/>
      <c r="UUY59" s="158"/>
      <c r="UUZ59" s="159"/>
      <c r="UVA59" s="159"/>
      <c r="UVB59" s="160"/>
      <c r="UVC59" s="157"/>
      <c r="UVD59" s="158"/>
      <c r="UVE59" s="159"/>
      <c r="UVF59" s="159"/>
      <c r="UVG59" s="160"/>
      <c r="UVH59" s="157"/>
      <c r="UVI59" s="158"/>
      <c r="UVJ59" s="159"/>
      <c r="UVK59" s="159"/>
      <c r="UVL59" s="160"/>
      <c r="UVM59" s="157"/>
      <c r="UVN59" s="158"/>
      <c r="UVO59" s="159"/>
      <c r="UVP59" s="159"/>
      <c r="UVQ59" s="160"/>
      <c r="UVR59" s="157"/>
      <c r="UVS59" s="158"/>
      <c r="UVT59" s="159"/>
      <c r="UVU59" s="159"/>
      <c r="UVV59" s="160"/>
      <c r="UVW59" s="157"/>
      <c r="UVX59" s="158"/>
      <c r="UVY59" s="159"/>
      <c r="UVZ59" s="159"/>
      <c r="UWA59" s="160"/>
      <c r="UWB59" s="157"/>
      <c r="UWC59" s="158"/>
      <c r="UWD59" s="159"/>
      <c r="UWE59" s="159"/>
      <c r="UWF59" s="160"/>
      <c r="UWG59" s="157"/>
      <c r="UWH59" s="158"/>
      <c r="UWI59" s="159"/>
      <c r="UWJ59" s="159"/>
      <c r="UWK59" s="160"/>
      <c r="UWL59" s="157"/>
      <c r="UWM59" s="158"/>
      <c r="UWN59" s="159"/>
      <c r="UWO59" s="159"/>
      <c r="UWP59" s="160"/>
      <c r="UWQ59" s="157"/>
      <c r="UWR59" s="158"/>
      <c r="UWS59" s="159"/>
      <c r="UWT59" s="159"/>
      <c r="UWU59" s="160"/>
      <c r="UWV59" s="157"/>
      <c r="UWW59" s="158"/>
      <c r="UWX59" s="159"/>
      <c r="UWY59" s="159"/>
      <c r="UWZ59" s="160"/>
      <c r="UXA59" s="157"/>
      <c r="UXB59" s="158"/>
      <c r="UXC59" s="159"/>
      <c r="UXD59" s="159"/>
      <c r="UXE59" s="160"/>
      <c r="UXF59" s="157"/>
      <c r="UXG59" s="158"/>
      <c r="UXH59" s="159"/>
      <c r="UXI59" s="159"/>
      <c r="UXJ59" s="160"/>
      <c r="UXK59" s="157"/>
      <c r="UXL59" s="158"/>
      <c r="UXM59" s="159"/>
      <c r="UXN59" s="159"/>
      <c r="UXO59" s="160"/>
      <c r="UXP59" s="157"/>
      <c r="UXQ59" s="158"/>
      <c r="UXR59" s="159"/>
      <c r="UXS59" s="159"/>
      <c r="UXT59" s="160"/>
      <c r="UXU59" s="157"/>
      <c r="UXV59" s="158"/>
      <c r="UXW59" s="159"/>
      <c r="UXX59" s="159"/>
      <c r="UXY59" s="160"/>
      <c r="UXZ59" s="157"/>
      <c r="UYA59" s="158"/>
      <c r="UYB59" s="159"/>
      <c r="UYC59" s="159"/>
      <c r="UYD59" s="160"/>
      <c r="UYE59" s="157"/>
      <c r="UYF59" s="158"/>
      <c r="UYG59" s="159"/>
      <c r="UYH59" s="159"/>
      <c r="UYI59" s="160"/>
      <c r="UYJ59" s="157"/>
      <c r="UYK59" s="158"/>
      <c r="UYL59" s="159"/>
      <c r="UYM59" s="159"/>
      <c r="UYN59" s="160"/>
      <c r="UYO59" s="157"/>
      <c r="UYP59" s="158"/>
      <c r="UYQ59" s="159"/>
      <c r="UYR59" s="159"/>
      <c r="UYS59" s="160"/>
      <c r="UYT59" s="157"/>
      <c r="UYU59" s="158"/>
      <c r="UYV59" s="159"/>
      <c r="UYW59" s="159"/>
      <c r="UYX59" s="160"/>
      <c r="UYY59" s="157"/>
      <c r="UYZ59" s="158"/>
      <c r="UZA59" s="159"/>
      <c r="UZB59" s="159"/>
      <c r="UZC59" s="160"/>
      <c r="UZD59" s="157"/>
      <c r="UZE59" s="158"/>
      <c r="UZF59" s="159"/>
      <c r="UZG59" s="159"/>
      <c r="UZH59" s="160"/>
      <c r="UZI59" s="157"/>
      <c r="UZJ59" s="158"/>
      <c r="UZK59" s="159"/>
      <c r="UZL59" s="159"/>
      <c r="UZM59" s="160"/>
      <c r="UZN59" s="157"/>
      <c r="UZO59" s="158"/>
      <c r="UZP59" s="159"/>
      <c r="UZQ59" s="159"/>
      <c r="UZR59" s="160"/>
      <c r="UZS59" s="157"/>
      <c r="UZT59" s="158"/>
      <c r="UZU59" s="159"/>
      <c r="UZV59" s="159"/>
      <c r="UZW59" s="160"/>
      <c r="UZX59" s="157"/>
      <c r="UZY59" s="158"/>
      <c r="UZZ59" s="159"/>
      <c r="VAA59" s="159"/>
      <c r="VAB59" s="160"/>
      <c r="VAC59" s="157"/>
      <c r="VAD59" s="158"/>
      <c r="VAE59" s="159"/>
      <c r="VAF59" s="159"/>
      <c r="VAG59" s="160"/>
      <c r="VAH59" s="157"/>
      <c r="VAI59" s="158"/>
      <c r="VAJ59" s="159"/>
      <c r="VAK59" s="159"/>
      <c r="VAL59" s="160"/>
      <c r="VAM59" s="157"/>
      <c r="VAN59" s="158"/>
      <c r="VAO59" s="159"/>
      <c r="VAP59" s="159"/>
      <c r="VAQ59" s="160"/>
      <c r="VAR59" s="157"/>
      <c r="VAS59" s="158"/>
      <c r="VAT59" s="159"/>
      <c r="VAU59" s="159"/>
      <c r="VAV59" s="160"/>
      <c r="VAW59" s="157"/>
      <c r="VAX59" s="158"/>
      <c r="VAY59" s="159"/>
      <c r="VAZ59" s="159"/>
      <c r="VBA59" s="160"/>
      <c r="VBB59" s="157"/>
      <c r="VBC59" s="158"/>
      <c r="VBD59" s="159"/>
      <c r="VBE59" s="159"/>
      <c r="VBF59" s="160"/>
      <c r="VBG59" s="157"/>
      <c r="VBH59" s="158"/>
      <c r="VBI59" s="159"/>
      <c r="VBJ59" s="159"/>
      <c r="VBK59" s="160"/>
      <c r="VBL59" s="157"/>
      <c r="VBM59" s="158"/>
      <c r="VBN59" s="159"/>
      <c r="VBO59" s="159"/>
      <c r="VBP59" s="160"/>
      <c r="VBQ59" s="157"/>
      <c r="VBR59" s="158"/>
      <c r="VBS59" s="159"/>
      <c r="VBT59" s="159"/>
      <c r="VBU59" s="160"/>
      <c r="VBV59" s="157"/>
      <c r="VBW59" s="158"/>
      <c r="VBX59" s="159"/>
      <c r="VBY59" s="159"/>
      <c r="VBZ59" s="160"/>
      <c r="VCA59" s="157"/>
      <c r="VCB59" s="158"/>
      <c r="VCC59" s="159"/>
      <c r="VCD59" s="159"/>
      <c r="VCE59" s="160"/>
      <c r="VCF59" s="157"/>
      <c r="VCG59" s="158"/>
      <c r="VCH59" s="159"/>
      <c r="VCI59" s="159"/>
      <c r="VCJ59" s="160"/>
      <c r="VCK59" s="157"/>
      <c r="VCL59" s="158"/>
      <c r="VCM59" s="159"/>
      <c r="VCN59" s="159"/>
      <c r="VCO59" s="160"/>
      <c r="VCP59" s="157"/>
      <c r="VCQ59" s="158"/>
      <c r="VCR59" s="159"/>
      <c r="VCS59" s="159"/>
      <c r="VCT59" s="160"/>
      <c r="VCU59" s="157"/>
      <c r="VCV59" s="158"/>
      <c r="VCW59" s="159"/>
      <c r="VCX59" s="159"/>
      <c r="VCY59" s="160"/>
      <c r="VCZ59" s="157"/>
      <c r="VDA59" s="158"/>
      <c r="VDB59" s="159"/>
      <c r="VDC59" s="159"/>
      <c r="VDD59" s="160"/>
      <c r="VDE59" s="157"/>
      <c r="VDF59" s="158"/>
      <c r="VDG59" s="159"/>
      <c r="VDH59" s="159"/>
      <c r="VDI59" s="160"/>
      <c r="VDJ59" s="157"/>
      <c r="VDK59" s="158"/>
      <c r="VDL59" s="159"/>
      <c r="VDM59" s="159"/>
      <c r="VDN59" s="160"/>
      <c r="VDO59" s="157"/>
      <c r="VDP59" s="158"/>
      <c r="VDQ59" s="159"/>
      <c r="VDR59" s="159"/>
      <c r="VDS59" s="160"/>
      <c r="VDT59" s="157"/>
      <c r="VDU59" s="158"/>
      <c r="VDV59" s="159"/>
      <c r="VDW59" s="159"/>
      <c r="VDX59" s="160"/>
      <c r="VDY59" s="157"/>
      <c r="VDZ59" s="158"/>
      <c r="VEA59" s="159"/>
      <c r="VEB59" s="159"/>
      <c r="VEC59" s="160"/>
      <c r="VED59" s="157"/>
      <c r="VEE59" s="158"/>
      <c r="VEF59" s="159"/>
      <c r="VEG59" s="159"/>
      <c r="VEH59" s="160"/>
      <c r="VEI59" s="157"/>
      <c r="VEJ59" s="158"/>
      <c r="VEK59" s="159"/>
      <c r="VEL59" s="159"/>
      <c r="VEM59" s="160"/>
      <c r="VEN59" s="157"/>
      <c r="VEO59" s="158"/>
      <c r="VEP59" s="159"/>
      <c r="VEQ59" s="159"/>
      <c r="VER59" s="160"/>
      <c r="VES59" s="157"/>
      <c r="VET59" s="158"/>
      <c r="VEU59" s="159"/>
      <c r="VEV59" s="159"/>
      <c r="VEW59" s="160"/>
      <c r="VEX59" s="157"/>
      <c r="VEY59" s="158"/>
      <c r="VEZ59" s="159"/>
      <c r="VFA59" s="159"/>
      <c r="VFB59" s="160"/>
      <c r="VFC59" s="157"/>
      <c r="VFD59" s="158"/>
      <c r="VFE59" s="159"/>
      <c r="VFF59" s="159"/>
      <c r="VFG59" s="160"/>
      <c r="VFH59" s="157"/>
      <c r="VFI59" s="158"/>
      <c r="VFJ59" s="159"/>
      <c r="VFK59" s="159"/>
      <c r="VFL59" s="160"/>
      <c r="VFM59" s="157"/>
      <c r="VFN59" s="158"/>
      <c r="VFO59" s="159"/>
      <c r="VFP59" s="159"/>
      <c r="VFQ59" s="160"/>
      <c r="VFR59" s="157"/>
      <c r="VFS59" s="158"/>
      <c r="VFT59" s="159"/>
      <c r="VFU59" s="159"/>
      <c r="VFV59" s="160"/>
      <c r="VFW59" s="157"/>
      <c r="VFX59" s="158"/>
      <c r="VFY59" s="159"/>
      <c r="VFZ59" s="159"/>
      <c r="VGA59" s="160"/>
      <c r="VGB59" s="157"/>
      <c r="VGC59" s="158"/>
      <c r="VGD59" s="159"/>
      <c r="VGE59" s="159"/>
      <c r="VGF59" s="160"/>
      <c r="VGG59" s="157"/>
      <c r="VGH59" s="158"/>
      <c r="VGI59" s="159"/>
      <c r="VGJ59" s="159"/>
      <c r="VGK59" s="160"/>
      <c r="VGL59" s="157"/>
      <c r="VGM59" s="158"/>
      <c r="VGN59" s="159"/>
      <c r="VGO59" s="159"/>
      <c r="VGP59" s="160"/>
      <c r="VGQ59" s="157"/>
      <c r="VGR59" s="158"/>
      <c r="VGS59" s="159"/>
      <c r="VGT59" s="159"/>
      <c r="VGU59" s="160"/>
      <c r="VGV59" s="157"/>
      <c r="VGW59" s="158"/>
      <c r="VGX59" s="159"/>
      <c r="VGY59" s="159"/>
      <c r="VGZ59" s="160"/>
      <c r="VHA59" s="157"/>
      <c r="VHB59" s="158"/>
      <c r="VHC59" s="159"/>
      <c r="VHD59" s="159"/>
      <c r="VHE59" s="160"/>
      <c r="VHF59" s="157"/>
      <c r="VHG59" s="158"/>
      <c r="VHH59" s="159"/>
      <c r="VHI59" s="159"/>
      <c r="VHJ59" s="160"/>
      <c r="VHK59" s="157"/>
      <c r="VHL59" s="158"/>
      <c r="VHM59" s="159"/>
      <c r="VHN59" s="159"/>
      <c r="VHO59" s="160"/>
      <c r="VHP59" s="157"/>
      <c r="VHQ59" s="158"/>
      <c r="VHR59" s="159"/>
      <c r="VHS59" s="159"/>
      <c r="VHT59" s="160"/>
      <c r="VHU59" s="157"/>
      <c r="VHV59" s="158"/>
      <c r="VHW59" s="159"/>
      <c r="VHX59" s="159"/>
      <c r="VHY59" s="160"/>
      <c r="VHZ59" s="157"/>
      <c r="VIA59" s="158"/>
      <c r="VIB59" s="159"/>
      <c r="VIC59" s="159"/>
      <c r="VID59" s="160"/>
      <c r="VIE59" s="157"/>
      <c r="VIF59" s="158"/>
      <c r="VIG59" s="159"/>
      <c r="VIH59" s="159"/>
      <c r="VII59" s="160"/>
      <c r="VIJ59" s="157"/>
      <c r="VIK59" s="158"/>
      <c r="VIL59" s="159"/>
      <c r="VIM59" s="159"/>
      <c r="VIN59" s="160"/>
      <c r="VIO59" s="157"/>
      <c r="VIP59" s="158"/>
      <c r="VIQ59" s="159"/>
      <c r="VIR59" s="159"/>
      <c r="VIS59" s="160"/>
      <c r="VIT59" s="157"/>
      <c r="VIU59" s="158"/>
      <c r="VIV59" s="159"/>
      <c r="VIW59" s="159"/>
      <c r="VIX59" s="160"/>
      <c r="VIY59" s="157"/>
      <c r="VIZ59" s="158"/>
      <c r="VJA59" s="159"/>
      <c r="VJB59" s="159"/>
      <c r="VJC59" s="160"/>
      <c r="VJD59" s="157"/>
      <c r="VJE59" s="158"/>
      <c r="VJF59" s="159"/>
      <c r="VJG59" s="159"/>
      <c r="VJH59" s="160"/>
      <c r="VJI59" s="157"/>
      <c r="VJJ59" s="158"/>
      <c r="VJK59" s="159"/>
      <c r="VJL59" s="159"/>
      <c r="VJM59" s="160"/>
      <c r="VJN59" s="157"/>
      <c r="VJO59" s="158"/>
      <c r="VJP59" s="159"/>
      <c r="VJQ59" s="159"/>
      <c r="VJR59" s="160"/>
      <c r="VJS59" s="157"/>
      <c r="VJT59" s="158"/>
      <c r="VJU59" s="159"/>
      <c r="VJV59" s="159"/>
      <c r="VJW59" s="160"/>
      <c r="VJX59" s="157"/>
      <c r="VJY59" s="158"/>
      <c r="VJZ59" s="159"/>
      <c r="VKA59" s="159"/>
      <c r="VKB59" s="160"/>
      <c r="VKC59" s="157"/>
      <c r="VKD59" s="158"/>
      <c r="VKE59" s="159"/>
      <c r="VKF59" s="159"/>
      <c r="VKG59" s="160"/>
      <c r="VKH59" s="157"/>
      <c r="VKI59" s="158"/>
      <c r="VKJ59" s="159"/>
      <c r="VKK59" s="159"/>
      <c r="VKL59" s="160"/>
      <c r="VKM59" s="157"/>
      <c r="VKN59" s="158"/>
      <c r="VKO59" s="159"/>
      <c r="VKP59" s="159"/>
      <c r="VKQ59" s="160"/>
      <c r="VKR59" s="157"/>
      <c r="VKS59" s="158"/>
      <c r="VKT59" s="159"/>
      <c r="VKU59" s="159"/>
      <c r="VKV59" s="160"/>
      <c r="VKW59" s="157"/>
      <c r="VKX59" s="158"/>
      <c r="VKY59" s="159"/>
      <c r="VKZ59" s="159"/>
      <c r="VLA59" s="160"/>
      <c r="VLB59" s="157"/>
      <c r="VLC59" s="158"/>
      <c r="VLD59" s="159"/>
      <c r="VLE59" s="159"/>
      <c r="VLF59" s="160"/>
      <c r="VLG59" s="157"/>
      <c r="VLH59" s="158"/>
      <c r="VLI59" s="159"/>
      <c r="VLJ59" s="159"/>
      <c r="VLK59" s="160"/>
      <c r="VLL59" s="157"/>
      <c r="VLM59" s="158"/>
      <c r="VLN59" s="159"/>
      <c r="VLO59" s="159"/>
      <c r="VLP59" s="160"/>
      <c r="VLQ59" s="157"/>
      <c r="VLR59" s="158"/>
      <c r="VLS59" s="159"/>
      <c r="VLT59" s="159"/>
      <c r="VLU59" s="160"/>
      <c r="VLV59" s="157"/>
      <c r="VLW59" s="158"/>
      <c r="VLX59" s="159"/>
      <c r="VLY59" s="159"/>
      <c r="VLZ59" s="160"/>
      <c r="VMA59" s="157"/>
      <c r="VMB59" s="158"/>
      <c r="VMC59" s="159"/>
      <c r="VMD59" s="159"/>
      <c r="VME59" s="160"/>
      <c r="VMF59" s="157"/>
      <c r="VMG59" s="158"/>
      <c r="VMH59" s="159"/>
      <c r="VMI59" s="159"/>
      <c r="VMJ59" s="160"/>
      <c r="VMK59" s="157"/>
      <c r="VML59" s="158"/>
      <c r="VMM59" s="159"/>
      <c r="VMN59" s="159"/>
      <c r="VMO59" s="160"/>
      <c r="VMP59" s="157"/>
      <c r="VMQ59" s="158"/>
      <c r="VMR59" s="159"/>
      <c r="VMS59" s="159"/>
      <c r="VMT59" s="160"/>
      <c r="VMU59" s="157"/>
      <c r="VMV59" s="158"/>
      <c r="VMW59" s="159"/>
      <c r="VMX59" s="159"/>
      <c r="VMY59" s="160"/>
      <c r="VMZ59" s="157"/>
      <c r="VNA59" s="158"/>
      <c r="VNB59" s="159"/>
      <c r="VNC59" s="159"/>
      <c r="VND59" s="160"/>
      <c r="VNE59" s="157"/>
      <c r="VNF59" s="158"/>
      <c r="VNG59" s="159"/>
      <c r="VNH59" s="159"/>
      <c r="VNI59" s="160"/>
      <c r="VNJ59" s="157"/>
      <c r="VNK59" s="158"/>
      <c r="VNL59" s="159"/>
      <c r="VNM59" s="159"/>
      <c r="VNN59" s="160"/>
      <c r="VNO59" s="157"/>
      <c r="VNP59" s="158"/>
      <c r="VNQ59" s="159"/>
      <c r="VNR59" s="159"/>
      <c r="VNS59" s="160"/>
      <c r="VNT59" s="157"/>
      <c r="VNU59" s="158"/>
      <c r="VNV59" s="159"/>
      <c r="VNW59" s="159"/>
      <c r="VNX59" s="160"/>
      <c r="VNY59" s="157"/>
      <c r="VNZ59" s="158"/>
      <c r="VOA59" s="159"/>
      <c r="VOB59" s="159"/>
      <c r="VOC59" s="160"/>
      <c r="VOD59" s="157"/>
      <c r="VOE59" s="158"/>
      <c r="VOF59" s="159"/>
      <c r="VOG59" s="159"/>
      <c r="VOH59" s="160"/>
      <c r="VOI59" s="157"/>
      <c r="VOJ59" s="158"/>
      <c r="VOK59" s="159"/>
      <c r="VOL59" s="159"/>
      <c r="VOM59" s="160"/>
      <c r="VON59" s="157"/>
      <c r="VOO59" s="158"/>
      <c r="VOP59" s="159"/>
      <c r="VOQ59" s="159"/>
      <c r="VOR59" s="160"/>
      <c r="VOS59" s="157"/>
      <c r="VOT59" s="158"/>
      <c r="VOU59" s="159"/>
      <c r="VOV59" s="159"/>
      <c r="VOW59" s="160"/>
      <c r="VOX59" s="157"/>
      <c r="VOY59" s="158"/>
      <c r="VOZ59" s="159"/>
      <c r="VPA59" s="159"/>
      <c r="VPB59" s="160"/>
      <c r="VPC59" s="157"/>
      <c r="VPD59" s="158"/>
      <c r="VPE59" s="159"/>
      <c r="VPF59" s="159"/>
      <c r="VPG59" s="160"/>
      <c r="VPH59" s="157"/>
      <c r="VPI59" s="158"/>
      <c r="VPJ59" s="159"/>
      <c r="VPK59" s="159"/>
      <c r="VPL59" s="160"/>
      <c r="VPM59" s="157"/>
      <c r="VPN59" s="158"/>
      <c r="VPO59" s="159"/>
      <c r="VPP59" s="159"/>
      <c r="VPQ59" s="160"/>
      <c r="VPR59" s="157"/>
      <c r="VPS59" s="158"/>
      <c r="VPT59" s="159"/>
      <c r="VPU59" s="159"/>
      <c r="VPV59" s="160"/>
      <c r="VPW59" s="157"/>
      <c r="VPX59" s="158"/>
      <c r="VPY59" s="159"/>
      <c r="VPZ59" s="159"/>
      <c r="VQA59" s="160"/>
      <c r="VQB59" s="157"/>
      <c r="VQC59" s="158"/>
      <c r="VQD59" s="159"/>
      <c r="VQE59" s="159"/>
      <c r="VQF59" s="160"/>
      <c r="VQG59" s="157"/>
      <c r="VQH59" s="158"/>
      <c r="VQI59" s="159"/>
      <c r="VQJ59" s="159"/>
      <c r="VQK59" s="160"/>
      <c r="VQL59" s="157"/>
      <c r="VQM59" s="158"/>
      <c r="VQN59" s="159"/>
      <c r="VQO59" s="159"/>
      <c r="VQP59" s="160"/>
      <c r="VQQ59" s="157"/>
      <c r="VQR59" s="158"/>
      <c r="VQS59" s="159"/>
      <c r="VQT59" s="159"/>
      <c r="VQU59" s="160"/>
      <c r="VQV59" s="157"/>
      <c r="VQW59" s="158"/>
      <c r="VQX59" s="159"/>
      <c r="VQY59" s="159"/>
      <c r="VQZ59" s="160"/>
      <c r="VRA59" s="157"/>
      <c r="VRB59" s="158"/>
      <c r="VRC59" s="159"/>
      <c r="VRD59" s="159"/>
      <c r="VRE59" s="160"/>
      <c r="VRF59" s="157"/>
      <c r="VRG59" s="158"/>
      <c r="VRH59" s="159"/>
      <c r="VRI59" s="159"/>
      <c r="VRJ59" s="160"/>
      <c r="VRK59" s="157"/>
      <c r="VRL59" s="158"/>
      <c r="VRM59" s="159"/>
      <c r="VRN59" s="159"/>
      <c r="VRO59" s="160"/>
      <c r="VRP59" s="157"/>
      <c r="VRQ59" s="158"/>
      <c r="VRR59" s="159"/>
      <c r="VRS59" s="159"/>
      <c r="VRT59" s="160"/>
      <c r="VRU59" s="157"/>
      <c r="VRV59" s="158"/>
      <c r="VRW59" s="159"/>
      <c r="VRX59" s="159"/>
      <c r="VRY59" s="160"/>
      <c r="VRZ59" s="157"/>
      <c r="VSA59" s="158"/>
      <c r="VSB59" s="159"/>
      <c r="VSC59" s="159"/>
      <c r="VSD59" s="160"/>
      <c r="VSE59" s="157"/>
      <c r="VSF59" s="158"/>
      <c r="VSG59" s="159"/>
      <c r="VSH59" s="159"/>
      <c r="VSI59" s="160"/>
      <c r="VSJ59" s="157"/>
      <c r="VSK59" s="158"/>
      <c r="VSL59" s="159"/>
      <c r="VSM59" s="159"/>
      <c r="VSN59" s="160"/>
      <c r="VSO59" s="157"/>
      <c r="VSP59" s="158"/>
      <c r="VSQ59" s="159"/>
      <c r="VSR59" s="159"/>
      <c r="VSS59" s="160"/>
      <c r="VST59" s="157"/>
      <c r="VSU59" s="158"/>
      <c r="VSV59" s="159"/>
      <c r="VSW59" s="159"/>
      <c r="VSX59" s="160"/>
      <c r="VSY59" s="157"/>
      <c r="VSZ59" s="158"/>
      <c r="VTA59" s="159"/>
      <c r="VTB59" s="159"/>
      <c r="VTC59" s="160"/>
      <c r="VTD59" s="157"/>
      <c r="VTE59" s="158"/>
      <c r="VTF59" s="159"/>
      <c r="VTG59" s="159"/>
      <c r="VTH59" s="160"/>
      <c r="VTI59" s="157"/>
      <c r="VTJ59" s="158"/>
      <c r="VTK59" s="159"/>
      <c r="VTL59" s="159"/>
      <c r="VTM59" s="160"/>
      <c r="VTN59" s="157"/>
      <c r="VTO59" s="158"/>
      <c r="VTP59" s="159"/>
      <c r="VTQ59" s="159"/>
      <c r="VTR59" s="160"/>
      <c r="VTS59" s="157"/>
      <c r="VTT59" s="158"/>
      <c r="VTU59" s="159"/>
      <c r="VTV59" s="159"/>
      <c r="VTW59" s="160"/>
      <c r="VTX59" s="157"/>
      <c r="VTY59" s="158"/>
      <c r="VTZ59" s="159"/>
      <c r="VUA59" s="159"/>
      <c r="VUB59" s="160"/>
      <c r="VUC59" s="157"/>
      <c r="VUD59" s="158"/>
      <c r="VUE59" s="159"/>
      <c r="VUF59" s="159"/>
      <c r="VUG59" s="160"/>
      <c r="VUH59" s="157"/>
      <c r="VUI59" s="158"/>
      <c r="VUJ59" s="159"/>
      <c r="VUK59" s="159"/>
      <c r="VUL59" s="160"/>
      <c r="VUM59" s="157"/>
      <c r="VUN59" s="158"/>
      <c r="VUO59" s="159"/>
      <c r="VUP59" s="159"/>
      <c r="VUQ59" s="160"/>
      <c r="VUR59" s="157"/>
      <c r="VUS59" s="158"/>
      <c r="VUT59" s="159"/>
      <c r="VUU59" s="159"/>
      <c r="VUV59" s="160"/>
      <c r="VUW59" s="157"/>
      <c r="VUX59" s="158"/>
      <c r="VUY59" s="159"/>
      <c r="VUZ59" s="159"/>
      <c r="VVA59" s="160"/>
      <c r="VVB59" s="157"/>
      <c r="VVC59" s="158"/>
      <c r="VVD59" s="159"/>
      <c r="VVE59" s="159"/>
      <c r="VVF59" s="160"/>
      <c r="VVG59" s="157"/>
      <c r="VVH59" s="158"/>
      <c r="VVI59" s="159"/>
      <c r="VVJ59" s="159"/>
      <c r="VVK59" s="160"/>
      <c r="VVL59" s="157"/>
      <c r="VVM59" s="158"/>
      <c r="VVN59" s="159"/>
      <c r="VVO59" s="159"/>
      <c r="VVP59" s="160"/>
      <c r="VVQ59" s="157"/>
      <c r="VVR59" s="158"/>
      <c r="VVS59" s="159"/>
      <c r="VVT59" s="159"/>
      <c r="VVU59" s="160"/>
      <c r="VVV59" s="157"/>
      <c r="VVW59" s="158"/>
      <c r="VVX59" s="159"/>
      <c r="VVY59" s="159"/>
      <c r="VVZ59" s="160"/>
      <c r="VWA59" s="157"/>
      <c r="VWB59" s="158"/>
      <c r="VWC59" s="159"/>
      <c r="VWD59" s="159"/>
      <c r="VWE59" s="160"/>
      <c r="VWF59" s="157"/>
      <c r="VWG59" s="158"/>
      <c r="VWH59" s="159"/>
      <c r="VWI59" s="159"/>
      <c r="VWJ59" s="160"/>
      <c r="VWK59" s="157"/>
      <c r="VWL59" s="158"/>
      <c r="VWM59" s="159"/>
      <c r="VWN59" s="159"/>
      <c r="VWO59" s="160"/>
      <c r="VWP59" s="157"/>
      <c r="VWQ59" s="158"/>
      <c r="VWR59" s="159"/>
      <c r="VWS59" s="159"/>
      <c r="VWT59" s="160"/>
      <c r="VWU59" s="157"/>
      <c r="VWV59" s="158"/>
      <c r="VWW59" s="159"/>
      <c r="VWX59" s="159"/>
      <c r="VWY59" s="160"/>
      <c r="VWZ59" s="157"/>
      <c r="VXA59" s="158"/>
      <c r="VXB59" s="159"/>
      <c r="VXC59" s="159"/>
      <c r="VXD59" s="160"/>
      <c r="VXE59" s="157"/>
      <c r="VXF59" s="158"/>
      <c r="VXG59" s="159"/>
      <c r="VXH59" s="159"/>
      <c r="VXI59" s="160"/>
      <c r="VXJ59" s="157"/>
      <c r="VXK59" s="158"/>
      <c r="VXL59" s="159"/>
      <c r="VXM59" s="159"/>
      <c r="VXN59" s="160"/>
      <c r="VXO59" s="157"/>
      <c r="VXP59" s="158"/>
      <c r="VXQ59" s="159"/>
      <c r="VXR59" s="159"/>
      <c r="VXS59" s="160"/>
      <c r="VXT59" s="157"/>
      <c r="VXU59" s="158"/>
      <c r="VXV59" s="159"/>
      <c r="VXW59" s="159"/>
      <c r="VXX59" s="160"/>
      <c r="VXY59" s="157"/>
      <c r="VXZ59" s="158"/>
      <c r="VYA59" s="159"/>
      <c r="VYB59" s="159"/>
      <c r="VYC59" s="160"/>
      <c r="VYD59" s="157"/>
      <c r="VYE59" s="158"/>
      <c r="VYF59" s="159"/>
      <c r="VYG59" s="159"/>
      <c r="VYH59" s="160"/>
      <c r="VYI59" s="157"/>
      <c r="VYJ59" s="158"/>
      <c r="VYK59" s="159"/>
      <c r="VYL59" s="159"/>
      <c r="VYM59" s="160"/>
      <c r="VYN59" s="157"/>
      <c r="VYO59" s="158"/>
      <c r="VYP59" s="159"/>
      <c r="VYQ59" s="159"/>
      <c r="VYR59" s="160"/>
      <c r="VYS59" s="157"/>
      <c r="VYT59" s="158"/>
      <c r="VYU59" s="159"/>
      <c r="VYV59" s="159"/>
      <c r="VYW59" s="160"/>
      <c r="VYX59" s="157"/>
      <c r="VYY59" s="158"/>
      <c r="VYZ59" s="159"/>
      <c r="VZA59" s="159"/>
      <c r="VZB59" s="160"/>
      <c r="VZC59" s="157"/>
      <c r="VZD59" s="158"/>
      <c r="VZE59" s="159"/>
      <c r="VZF59" s="159"/>
      <c r="VZG59" s="160"/>
      <c r="VZH59" s="157"/>
      <c r="VZI59" s="158"/>
      <c r="VZJ59" s="159"/>
      <c r="VZK59" s="159"/>
      <c r="VZL59" s="160"/>
      <c r="VZM59" s="157"/>
      <c r="VZN59" s="158"/>
      <c r="VZO59" s="159"/>
      <c r="VZP59" s="159"/>
      <c r="VZQ59" s="160"/>
      <c r="VZR59" s="157"/>
      <c r="VZS59" s="158"/>
      <c r="VZT59" s="159"/>
      <c r="VZU59" s="159"/>
      <c r="VZV59" s="160"/>
      <c r="VZW59" s="157"/>
      <c r="VZX59" s="158"/>
      <c r="VZY59" s="159"/>
      <c r="VZZ59" s="159"/>
      <c r="WAA59" s="160"/>
      <c r="WAB59" s="157"/>
      <c r="WAC59" s="158"/>
      <c r="WAD59" s="159"/>
      <c r="WAE59" s="159"/>
      <c r="WAF59" s="160"/>
      <c r="WAG59" s="157"/>
      <c r="WAH59" s="158"/>
      <c r="WAI59" s="159"/>
      <c r="WAJ59" s="159"/>
      <c r="WAK59" s="160"/>
      <c r="WAL59" s="157"/>
      <c r="WAM59" s="158"/>
      <c r="WAN59" s="159"/>
      <c r="WAO59" s="159"/>
      <c r="WAP59" s="160"/>
      <c r="WAQ59" s="157"/>
      <c r="WAR59" s="158"/>
      <c r="WAS59" s="159"/>
      <c r="WAT59" s="159"/>
      <c r="WAU59" s="160"/>
      <c r="WAV59" s="157"/>
      <c r="WAW59" s="158"/>
      <c r="WAX59" s="159"/>
      <c r="WAY59" s="159"/>
      <c r="WAZ59" s="160"/>
      <c r="WBA59" s="157"/>
      <c r="WBB59" s="158"/>
      <c r="WBC59" s="159"/>
      <c r="WBD59" s="159"/>
      <c r="WBE59" s="160"/>
      <c r="WBF59" s="157"/>
      <c r="WBG59" s="158"/>
      <c r="WBH59" s="159"/>
      <c r="WBI59" s="159"/>
      <c r="WBJ59" s="160"/>
      <c r="WBK59" s="157"/>
      <c r="WBL59" s="158"/>
      <c r="WBM59" s="159"/>
      <c r="WBN59" s="159"/>
      <c r="WBO59" s="160"/>
      <c r="WBP59" s="157"/>
      <c r="WBQ59" s="158"/>
      <c r="WBR59" s="159"/>
      <c r="WBS59" s="159"/>
      <c r="WBT59" s="160"/>
      <c r="WBU59" s="157"/>
      <c r="WBV59" s="158"/>
      <c r="WBW59" s="159"/>
      <c r="WBX59" s="159"/>
      <c r="WBY59" s="160"/>
      <c r="WBZ59" s="157"/>
      <c r="WCA59" s="158"/>
      <c r="WCB59" s="159"/>
      <c r="WCC59" s="159"/>
      <c r="WCD59" s="160"/>
      <c r="WCE59" s="157"/>
      <c r="WCF59" s="158"/>
      <c r="WCG59" s="159"/>
      <c r="WCH59" s="159"/>
      <c r="WCI59" s="160"/>
      <c r="WCJ59" s="157"/>
      <c r="WCK59" s="158"/>
      <c r="WCL59" s="159"/>
      <c r="WCM59" s="159"/>
      <c r="WCN59" s="160"/>
      <c r="WCO59" s="157"/>
      <c r="WCP59" s="158"/>
      <c r="WCQ59" s="159"/>
      <c r="WCR59" s="159"/>
      <c r="WCS59" s="160"/>
      <c r="WCT59" s="157"/>
      <c r="WCU59" s="158"/>
      <c r="WCV59" s="159"/>
      <c r="WCW59" s="159"/>
      <c r="WCX59" s="160"/>
      <c r="WCY59" s="157"/>
      <c r="WCZ59" s="158"/>
      <c r="WDA59" s="159"/>
      <c r="WDB59" s="159"/>
      <c r="WDC59" s="160"/>
      <c r="WDD59" s="157"/>
      <c r="WDE59" s="158"/>
      <c r="WDF59" s="159"/>
      <c r="WDG59" s="159"/>
      <c r="WDH59" s="160"/>
      <c r="WDI59" s="157"/>
      <c r="WDJ59" s="158"/>
      <c r="WDK59" s="159"/>
      <c r="WDL59" s="159"/>
      <c r="WDM59" s="160"/>
      <c r="WDN59" s="157"/>
      <c r="WDO59" s="158"/>
      <c r="WDP59" s="159"/>
      <c r="WDQ59" s="159"/>
      <c r="WDR59" s="160"/>
      <c r="WDS59" s="157"/>
      <c r="WDT59" s="158"/>
      <c r="WDU59" s="159"/>
      <c r="WDV59" s="159"/>
      <c r="WDW59" s="160"/>
      <c r="WDX59" s="157"/>
      <c r="WDY59" s="158"/>
      <c r="WDZ59" s="159"/>
      <c r="WEA59" s="159"/>
      <c r="WEB59" s="160"/>
      <c r="WEC59" s="157"/>
      <c r="WED59" s="158"/>
      <c r="WEE59" s="159"/>
      <c r="WEF59" s="159"/>
      <c r="WEG59" s="160"/>
      <c r="WEH59" s="157"/>
      <c r="WEI59" s="158"/>
      <c r="WEJ59" s="159"/>
      <c r="WEK59" s="159"/>
      <c r="WEL59" s="160"/>
      <c r="WEM59" s="157"/>
      <c r="WEN59" s="158"/>
      <c r="WEO59" s="159"/>
      <c r="WEP59" s="159"/>
      <c r="WEQ59" s="160"/>
      <c r="WER59" s="157"/>
      <c r="WES59" s="158"/>
      <c r="WET59" s="159"/>
      <c r="WEU59" s="159"/>
      <c r="WEV59" s="160"/>
      <c r="WEW59" s="157"/>
      <c r="WEX59" s="158"/>
      <c r="WEY59" s="159"/>
      <c r="WEZ59" s="159"/>
      <c r="WFA59" s="160"/>
      <c r="WFB59" s="157"/>
      <c r="WFC59" s="158"/>
      <c r="WFD59" s="159"/>
      <c r="WFE59" s="159"/>
      <c r="WFF59" s="160"/>
      <c r="WFG59" s="157"/>
      <c r="WFH59" s="158"/>
      <c r="WFI59" s="159"/>
      <c r="WFJ59" s="159"/>
      <c r="WFK59" s="160"/>
      <c r="WFL59" s="157"/>
      <c r="WFM59" s="158"/>
      <c r="WFN59" s="159"/>
      <c r="WFO59" s="159"/>
      <c r="WFP59" s="160"/>
      <c r="WFQ59" s="157"/>
      <c r="WFR59" s="158"/>
      <c r="WFS59" s="159"/>
      <c r="WFT59" s="159"/>
      <c r="WFU59" s="160"/>
      <c r="WFV59" s="157"/>
      <c r="WFW59" s="158"/>
      <c r="WFX59" s="159"/>
      <c r="WFY59" s="159"/>
      <c r="WFZ59" s="160"/>
      <c r="WGA59" s="157"/>
      <c r="WGB59" s="158"/>
      <c r="WGC59" s="159"/>
      <c r="WGD59" s="159"/>
      <c r="WGE59" s="160"/>
      <c r="WGF59" s="157"/>
      <c r="WGG59" s="158"/>
      <c r="WGH59" s="159"/>
      <c r="WGI59" s="159"/>
      <c r="WGJ59" s="160"/>
      <c r="WGK59" s="157"/>
      <c r="WGL59" s="158"/>
      <c r="WGM59" s="159"/>
      <c r="WGN59" s="159"/>
      <c r="WGO59" s="160"/>
      <c r="WGP59" s="157"/>
      <c r="WGQ59" s="158"/>
      <c r="WGR59" s="159"/>
      <c r="WGS59" s="159"/>
      <c r="WGT59" s="160"/>
      <c r="WGU59" s="157"/>
      <c r="WGV59" s="158"/>
      <c r="WGW59" s="159"/>
      <c r="WGX59" s="159"/>
      <c r="WGY59" s="160"/>
      <c r="WGZ59" s="157"/>
      <c r="WHA59" s="158"/>
      <c r="WHB59" s="159"/>
      <c r="WHC59" s="159"/>
      <c r="WHD59" s="160"/>
      <c r="WHE59" s="157"/>
      <c r="WHF59" s="158"/>
      <c r="WHG59" s="159"/>
      <c r="WHH59" s="159"/>
      <c r="WHI59" s="160"/>
      <c r="WHJ59" s="157"/>
      <c r="WHK59" s="158"/>
      <c r="WHL59" s="159"/>
      <c r="WHM59" s="159"/>
      <c r="WHN59" s="160"/>
      <c r="WHO59" s="157"/>
      <c r="WHP59" s="158"/>
      <c r="WHQ59" s="159"/>
      <c r="WHR59" s="159"/>
      <c r="WHS59" s="160"/>
      <c r="WHT59" s="157"/>
      <c r="WHU59" s="158"/>
      <c r="WHV59" s="159"/>
      <c r="WHW59" s="159"/>
      <c r="WHX59" s="160"/>
      <c r="WHY59" s="157"/>
      <c r="WHZ59" s="158"/>
      <c r="WIA59" s="159"/>
      <c r="WIB59" s="159"/>
      <c r="WIC59" s="160"/>
      <c r="WID59" s="157"/>
      <c r="WIE59" s="158"/>
      <c r="WIF59" s="159"/>
      <c r="WIG59" s="159"/>
      <c r="WIH59" s="160"/>
      <c r="WII59" s="157"/>
      <c r="WIJ59" s="158"/>
      <c r="WIK59" s="159"/>
      <c r="WIL59" s="159"/>
      <c r="WIM59" s="160"/>
      <c r="WIN59" s="157"/>
      <c r="WIO59" s="158"/>
      <c r="WIP59" s="159"/>
      <c r="WIQ59" s="159"/>
      <c r="WIR59" s="160"/>
      <c r="WIS59" s="157"/>
      <c r="WIT59" s="158"/>
      <c r="WIU59" s="159"/>
      <c r="WIV59" s="159"/>
      <c r="WIW59" s="160"/>
      <c r="WIX59" s="157"/>
      <c r="WIY59" s="158"/>
      <c r="WIZ59" s="159"/>
      <c r="WJA59" s="159"/>
      <c r="WJB59" s="160"/>
      <c r="WJC59" s="157"/>
      <c r="WJD59" s="158"/>
      <c r="WJE59" s="159"/>
      <c r="WJF59" s="159"/>
      <c r="WJG59" s="160"/>
      <c r="WJH59" s="157"/>
      <c r="WJI59" s="158"/>
      <c r="WJJ59" s="159"/>
      <c r="WJK59" s="159"/>
      <c r="WJL59" s="160"/>
      <c r="WJM59" s="157"/>
      <c r="WJN59" s="158"/>
      <c r="WJO59" s="159"/>
      <c r="WJP59" s="159"/>
      <c r="WJQ59" s="160"/>
      <c r="WJR59" s="157"/>
      <c r="WJS59" s="158"/>
      <c r="WJT59" s="159"/>
      <c r="WJU59" s="159"/>
      <c r="WJV59" s="160"/>
      <c r="WJW59" s="157"/>
      <c r="WJX59" s="158"/>
      <c r="WJY59" s="159"/>
      <c r="WJZ59" s="159"/>
      <c r="WKA59" s="160"/>
      <c r="WKB59" s="157"/>
      <c r="WKC59" s="158"/>
      <c r="WKD59" s="159"/>
      <c r="WKE59" s="159"/>
      <c r="WKF59" s="160"/>
      <c r="WKG59" s="157"/>
      <c r="WKH59" s="158"/>
      <c r="WKI59" s="159"/>
      <c r="WKJ59" s="159"/>
      <c r="WKK59" s="160"/>
      <c r="WKL59" s="157"/>
      <c r="WKM59" s="158"/>
      <c r="WKN59" s="159"/>
      <c r="WKO59" s="159"/>
      <c r="WKP59" s="160"/>
      <c r="WKQ59" s="157"/>
      <c r="WKR59" s="158"/>
      <c r="WKS59" s="159"/>
      <c r="WKT59" s="159"/>
      <c r="WKU59" s="160"/>
      <c r="WKV59" s="157"/>
      <c r="WKW59" s="158"/>
      <c r="WKX59" s="159"/>
      <c r="WKY59" s="159"/>
      <c r="WKZ59" s="160"/>
      <c r="WLA59" s="157"/>
      <c r="WLB59" s="158"/>
      <c r="WLC59" s="159"/>
      <c r="WLD59" s="159"/>
      <c r="WLE59" s="160"/>
      <c r="WLF59" s="157"/>
      <c r="WLG59" s="158"/>
      <c r="WLH59" s="159"/>
      <c r="WLI59" s="159"/>
      <c r="WLJ59" s="160"/>
      <c r="WLK59" s="157"/>
      <c r="WLL59" s="158"/>
      <c r="WLM59" s="159"/>
      <c r="WLN59" s="159"/>
      <c r="WLO59" s="160"/>
      <c r="WLP59" s="157"/>
      <c r="WLQ59" s="158"/>
      <c r="WLR59" s="159"/>
      <c r="WLS59" s="159"/>
      <c r="WLT59" s="160"/>
      <c r="WLU59" s="157"/>
      <c r="WLV59" s="158"/>
      <c r="WLW59" s="159"/>
      <c r="WLX59" s="159"/>
      <c r="WLY59" s="160"/>
      <c r="WLZ59" s="157"/>
      <c r="WMA59" s="158"/>
      <c r="WMB59" s="159"/>
      <c r="WMC59" s="159"/>
      <c r="WMD59" s="160"/>
      <c r="WME59" s="157"/>
      <c r="WMF59" s="158"/>
      <c r="WMG59" s="159"/>
      <c r="WMH59" s="159"/>
      <c r="WMI59" s="160"/>
      <c r="WMJ59" s="157"/>
      <c r="WMK59" s="158"/>
      <c r="WML59" s="159"/>
      <c r="WMM59" s="159"/>
      <c r="WMN59" s="160"/>
      <c r="WMO59" s="157"/>
      <c r="WMP59" s="158"/>
      <c r="WMQ59" s="159"/>
      <c r="WMR59" s="159"/>
      <c r="WMS59" s="160"/>
      <c r="WMT59" s="157"/>
      <c r="WMU59" s="158"/>
      <c r="WMV59" s="159"/>
      <c r="WMW59" s="159"/>
      <c r="WMX59" s="160"/>
      <c r="WMY59" s="157"/>
      <c r="WMZ59" s="158"/>
      <c r="WNA59" s="159"/>
      <c r="WNB59" s="159"/>
      <c r="WNC59" s="160"/>
      <c r="WND59" s="157"/>
      <c r="WNE59" s="158"/>
      <c r="WNF59" s="159"/>
      <c r="WNG59" s="159"/>
      <c r="WNH59" s="160"/>
      <c r="WNI59" s="157"/>
      <c r="WNJ59" s="158"/>
      <c r="WNK59" s="159"/>
      <c r="WNL59" s="159"/>
      <c r="WNM59" s="160"/>
      <c r="WNN59" s="157"/>
      <c r="WNO59" s="158"/>
      <c r="WNP59" s="159"/>
      <c r="WNQ59" s="159"/>
      <c r="WNR59" s="160"/>
      <c r="WNS59" s="157"/>
      <c r="WNT59" s="158"/>
      <c r="WNU59" s="159"/>
      <c r="WNV59" s="159"/>
      <c r="WNW59" s="160"/>
      <c r="WNX59" s="157"/>
      <c r="WNY59" s="158"/>
      <c r="WNZ59" s="159"/>
      <c r="WOA59" s="159"/>
      <c r="WOB59" s="160"/>
      <c r="WOC59" s="157"/>
      <c r="WOD59" s="158"/>
      <c r="WOE59" s="159"/>
      <c r="WOF59" s="159"/>
      <c r="WOG59" s="160"/>
      <c r="WOH59" s="157"/>
      <c r="WOI59" s="158"/>
      <c r="WOJ59" s="159"/>
      <c r="WOK59" s="159"/>
      <c r="WOL59" s="160"/>
      <c r="WOM59" s="157"/>
      <c r="WON59" s="158"/>
      <c r="WOO59" s="159"/>
      <c r="WOP59" s="159"/>
      <c r="WOQ59" s="160"/>
      <c r="WOR59" s="157"/>
      <c r="WOS59" s="158"/>
      <c r="WOT59" s="159"/>
      <c r="WOU59" s="159"/>
      <c r="WOV59" s="160"/>
      <c r="WOW59" s="157"/>
      <c r="WOX59" s="158"/>
      <c r="WOY59" s="159"/>
      <c r="WOZ59" s="159"/>
      <c r="WPA59" s="160"/>
      <c r="WPB59" s="157"/>
      <c r="WPC59" s="158"/>
      <c r="WPD59" s="159"/>
      <c r="WPE59" s="159"/>
      <c r="WPF59" s="160"/>
      <c r="WPG59" s="157"/>
      <c r="WPH59" s="158"/>
      <c r="WPI59" s="159"/>
      <c r="WPJ59" s="159"/>
      <c r="WPK59" s="160"/>
      <c r="WPL59" s="157"/>
      <c r="WPM59" s="158"/>
      <c r="WPN59" s="159"/>
      <c r="WPO59" s="159"/>
      <c r="WPP59" s="160"/>
      <c r="WPQ59" s="157"/>
      <c r="WPR59" s="158"/>
      <c r="WPS59" s="159"/>
      <c r="WPT59" s="159"/>
      <c r="WPU59" s="160"/>
      <c r="WPV59" s="157"/>
      <c r="WPW59" s="158"/>
      <c r="WPX59" s="159"/>
      <c r="WPY59" s="159"/>
      <c r="WPZ59" s="160"/>
      <c r="WQA59" s="157"/>
      <c r="WQB59" s="158"/>
      <c r="WQC59" s="159"/>
      <c r="WQD59" s="159"/>
      <c r="WQE59" s="160"/>
      <c r="WQF59" s="157"/>
      <c r="WQG59" s="158"/>
      <c r="WQH59" s="159"/>
      <c r="WQI59" s="159"/>
      <c r="WQJ59" s="160"/>
      <c r="WQK59" s="157"/>
      <c r="WQL59" s="158"/>
      <c r="WQM59" s="159"/>
      <c r="WQN59" s="159"/>
      <c r="WQO59" s="160"/>
      <c r="WQP59" s="157"/>
      <c r="WQQ59" s="158"/>
      <c r="WQR59" s="159"/>
      <c r="WQS59" s="159"/>
      <c r="WQT59" s="160"/>
      <c r="WQU59" s="157"/>
      <c r="WQV59" s="158"/>
      <c r="WQW59" s="159"/>
      <c r="WQX59" s="159"/>
      <c r="WQY59" s="160"/>
      <c r="WQZ59" s="157"/>
      <c r="WRA59" s="158"/>
      <c r="WRB59" s="159"/>
      <c r="WRC59" s="159"/>
      <c r="WRD59" s="160"/>
      <c r="WRE59" s="157"/>
      <c r="WRF59" s="158"/>
      <c r="WRG59" s="159"/>
      <c r="WRH59" s="159"/>
      <c r="WRI59" s="160"/>
      <c r="WRJ59" s="157"/>
      <c r="WRK59" s="158"/>
      <c r="WRL59" s="159"/>
      <c r="WRM59" s="159"/>
      <c r="WRN59" s="160"/>
      <c r="WRO59" s="157"/>
      <c r="WRP59" s="158"/>
      <c r="WRQ59" s="159"/>
      <c r="WRR59" s="159"/>
      <c r="WRS59" s="160"/>
      <c r="WRT59" s="157"/>
      <c r="WRU59" s="158"/>
      <c r="WRV59" s="159"/>
      <c r="WRW59" s="159"/>
      <c r="WRX59" s="160"/>
      <c r="WRY59" s="157"/>
      <c r="WRZ59" s="158"/>
      <c r="WSA59" s="159"/>
      <c r="WSB59" s="159"/>
      <c r="WSC59" s="160"/>
      <c r="WSD59" s="157"/>
      <c r="WSE59" s="158"/>
      <c r="WSF59" s="159"/>
      <c r="WSG59" s="159"/>
      <c r="WSH59" s="160"/>
      <c r="WSI59" s="157"/>
      <c r="WSJ59" s="158"/>
      <c r="WSK59" s="159"/>
      <c r="WSL59" s="159"/>
      <c r="WSM59" s="160"/>
      <c r="WSN59" s="157"/>
      <c r="WSO59" s="158"/>
      <c r="WSP59" s="159"/>
      <c r="WSQ59" s="159"/>
      <c r="WSR59" s="160"/>
      <c r="WSS59" s="157"/>
      <c r="WST59" s="158"/>
      <c r="WSU59" s="159"/>
      <c r="WSV59" s="159"/>
      <c r="WSW59" s="160"/>
      <c r="WSX59" s="157"/>
      <c r="WSY59" s="158"/>
      <c r="WSZ59" s="159"/>
      <c r="WTA59" s="159"/>
      <c r="WTB59" s="160"/>
      <c r="WTC59" s="157"/>
      <c r="WTD59" s="158"/>
      <c r="WTE59" s="159"/>
      <c r="WTF59" s="159"/>
      <c r="WTG59" s="160"/>
      <c r="WTH59" s="157"/>
      <c r="WTI59" s="158"/>
      <c r="WTJ59" s="159"/>
      <c r="WTK59" s="159"/>
      <c r="WTL59" s="160"/>
      <c r="WTM59" s="157"/>
      <c r="WTN59" s="158"/>
      <c r="WTO59" s="159"/>
      <c r="WTP59" s="159"/>
      <c r="WTQ59" s="160"/>
      <c r="WTR59" s="157"/>
      <c r="WTS59" s="158"/>
      <c r="WTT59" s="159"/>
      <c r="WTU59" s="159"/>
      <c r="WTV59" s="160"/>
      <c r="WTW59" s="157"/>
      <c r="WTX59" s="158"/>
      <c r="WTY59" s="159"/>
      <c r="WTZ59" s="159"/>
      <c r="WUA59" s="160"/>
      <c r="WUB59" s="157"/>
      <c r="WUC59" s="158"/>
      <c r="WUD59" s="159"/>
      <c r="WUE59" s="159"/>
      <c r="WUF59" s="160"/>
      <c r="WUG59" s="157"/>
      <c r="WUH59" s="158"/>
      <c r="WUI59" s="159"/>
      <c r="WUJ59" s="159"/>
      <c r="WUK59" s="160"/>
      <c r="WUL59" s="157"/>
      <c r="WUM59" s="158"/>
      <c r="WUN59" s="159"/>
      <c r="WUO59" s="159"/>
      <c r="WUP59" s="160"/>
      <c r="WUQ59" s="157"/>
      <c r="WUR59" s="158"/>
      <c r="WUS59" s="159"/>
      <c r="WUT59" s="159"/>
      <c r="WUU59" s="160"/>
      <c r="WUV59" s="157"/>
      <c r="WUW59" s="158"/>
      <c r="WUX59" s="159"/>
      <c r="WUY59" s="159"/>
      <c r="WUZ59" s="160"/>
      <c r="WVA59" s="157"/>
      <c r="WVB59" s="158"/>
      <c r="WVC59" s="159"/>
      <c r="WVD59" s="159"/>
      <c r="WVE59" s="160"/>
      <c r="WVF59" s="157"/>
      <c r="WVG59" s="158"/>
      <c r="WVH59" s="159"/>
      <c r="WVI59" s="159"/>
      <c r="WVJ59" s="160"/>
      <c r="WVK59" s="157"/>
      <c r="WVL59" s="158"/>
      <c r="WVM59" s="159"/>
      <c r="WVN59" s="159"/>
      <c r="WVO59" s="160"/>
      <c r="WVP59" s="157"/>
      <c r="WVQ59" s="158"/>
      <c r="WVR59" s="159"/>
      <c r="WVS59" s="159"/>
      <c r="WVT59" s="160"/>
      <c r="WVU59" s="157"/>
      <c r="WVV59" s="158"/>
      <c r="WVW59" s="159"/>
      <c r="WVX59" s="159"/>
      <c r="WVY59" s="160"/>
      <c r="WVZ59" s="157"/>
      <c r="WWA59" s="158"/>
      <c r="WWB59" s="159"/>
      <c r="WWC59" s="159"/>
      <c r="WWD59" s="160"/>
      <c r="WWE59" s="157"/>
      <c r="WWF59" s="158"/>
      <c r="WWG59" s="159"/>
      <c r="WWH59" s="159"/>
      <c r="WWI59" s="160"/>
      <c r="WWJ59" s="157"/>
      <c r="WWK59" s="158"/>
      <c r="WWL59" s="159"/>
      <c r="WWM59" s="159"/>
      <c r="WWN59" s="160"/>
      <c r="WWO59" s="157"/>
      <c r="WWP59" s="158"/>
      <c r="WWQ59" s="159"/>
      <c r="WWR59" s="159"/>
      <c r="WWS59" s="160"/>
      <c r="WWT59" s="157"/>
      <c r="WWU59" s="158"/>
      <c r="WWV59" s="159"/>
      <c r="WWW59" s="159"/>
      <c r="WWX59" s="160"/>
      <c r="WWY59" s="157"/>
      <c r="WWZ59" s="158"/>
      <c r="WXA59" s="159"/>
      <c r="WXB59" s="159"/>
      <c r="WXC59" s="160"/>
      <c r="WXD59" s="157"/>
      <c r="WXE59" s="158"/>
      <c r="WXF59" s="159"/>
      <c r="WXG59" s="159"/>
      <c r="WXH59" s="160"/>
      <c r="WXI59" s="157"/>
      <c r="WXJ59" s="158"/>
      <c r="WXK59" s="159"/>
      <c r="WXL59" s="159"/>
      <c r="WXM59" s="160"/>
      <c r="WXN59" s="157"/>
      <c r="WXO59" s="158"/>
      <c r="WXP59" s="159"/>
      <c r="WXQ59" s="159"/>
      <c r="WXR59" s="160"/>
      <c r="WXS59" s="157"/>
      <c r="WXT59" s="158"/>
      <c r="WXU59" s="159"/>
      <c r="WXV59" s="159"/>
      <c r="WXW59" s="160"/>
      <c r="WXX59" s="157"/>
      <c r="WXY59" s="158"/>
      <c r="WXZ59" s="159"/>
      <c r="WYA59" s="159"/>
      <c r="WYB59" s="160"/>
      <c r="WYC59" s="157"/>
      <c r="WYD59" s="158"/>
      <c r="WYE59" s="159"/>
      <c r="WYF59" s="159"/>
      <c r="WYG59" s="160"/>
      <c r="WYH59" s="157"/>
      <c r="WYI59" s="158"/>
      <c r="WYJ59" s="159"/>
      <c r="WYK59" s="159"/>
      <c r="WYL59" s="160"/>
      <c r="WYM59" s="157"/>
      <c r="WYN59" s="158"/>
      <c r="WYO59" s="159"/>
      <c r="WYP59" s="159"/>
      <c r="WYQ59" s="160"/>
      <c r="WYR59" s="157"/>
      <c r="WYS59" s="158"/>
      <c r="WYT59" s="159"/>
      <c r="WYU59" s="159"/>
      <c r="WYV59" s="160"/>
      <c r="WYW59" s="157"/>
      <c r="WYX59" s="158"/>
      <c r="WYY59" s="159"/>
      <c r="WYZ59" s="159"/>
      <c r="WZA59" s="160"/>
      <c r="WZB59" s="157"/>
      <c r="WZC59" s="158"/>
      <c r="WZD59" s="159"/>
      <c r="WZE59" s="159"/>
      <c r="WZF59" s="160"/>
      <c r="WZG59" s="157"/>
      <c r="WZH59" s="158"/>
      <c r="WZI59" s="159"/>
      <c r="WZJ59" s="159"/>
      <c r="WZK59" s="160"/>
      <c r="WZL59" s="157"/>
      <c r="WZM59" s="158"/>
      <c r="WZN59" s="159"/>
      <c r="WZO59" s="159"/>
      <c r="WZP59" s="160"/>
      <c r="WZQ59" s="157"/>
      <c r="WZR59" s="158"/>
      <c r="WZS59" s="159"/>
      <c r="WZT59" s="159"/>
      <c r="WZU59" s="160"/>
      <c r="WZV59" s="157"/>
      <c r="WZW59" s="158"/>
      <c r="WZX59" s="159"/>
      <c r="WZY59" s="159"/>
      <c r="WZZ59" s="160"/>
      <c r="XAA59" s="157"/>
      <c r="XAB59" s="158"/>
      <c r="XAC59" s="159"/>
      <c r="XAD59" s="159"/>
      <c r="XAE59" s="160"/>
      <c r="XAF59" s="157"/>
      <c r="XAG59" s="158"/>
      <c r="XAH59" s="159"/>
      <c r="XAI59" s="159"/>
      <c r="XAJ59" s="160"/>
      <c r="XAK59" s="157"/>
      <c r="XAL59" s="158"/>
      <c r="XAM59" s="159"/>
      <c r="XAN59" s="159"/>
      <c r="XAO59" s="160"/>
      <c r="XAP59" s="157"/>
      <c r="XAQ59" s="158"/>
      <c r="XAR59" s="159"/>
      <c r="XAS59" s="159"/>
      <c r="XAT59" s="160"/>
      <c r="XAU59" s="157"/>
      <c r="XAV59" s="158"/>
      <c r="XAW59" s="159"/>
      <c r="XAX59" s="159"/>
      <c r="XAY59" s="160"/>
      <c r="XAZ59" s="157"/>
      <c r="XBA59" s="158"/>
      <c r="XBB59" s="159"/>
      <c r="XBC59" s="159"/>
      <c r="XBD59" s="160"/>
      <c r="XBE59" s="157"/>
      <c r="XBF59" s="158"/>
      <c r="XBG59" s="159"/>
      <c r="XBH59" s="159"/>
      <c r="XBI59" s="160"/>
      <c r="XBJ59" s="157"/>
      <c r="XBK59" s="158"/>
      <c r="XBL59" s="159"/>
      <c r="XBM59" s="159"/>
      <c r="XBN59" s="160"/>
      <c r="XBO59" s="157"/>
      <c r="XBP59" s="158"/>
      <c r="XBQ59" s="159"/>
      <c r="XBR59" s="159"/>
      <c r="XBS59" s="160"/>
      <c r="XBT59" s="157"/>
      <c r="XBU59" s="158"/>
      <c r="XBV59" s="159"/>
      <c r="XBW59" s="159"/>
      <c r="XBX59" s="160"/>
      <c r="XBY59" s="157"/>
      <c r="XBZ59" s="158"/>
      <c r="XCA59" s="159"/>
      <c r="XCB59" s="159"/>
      <c r="XCC59" s="160"/>
      <c r="XCD59" s="157"/>
      <c r="XCE59" s="158"/>
      <c r="XCF59" s="159"/>
      <c r="XCG59" s="159"/>
      <c r="XCH59" s="160"/>
      <c r="XCI59" s="157"/>
      <c r="XCJ59" s="158"/>
      <c r="XCK59" s="159"/>
      <c r="XCL59" s="159"/>
      <c r="XCM59" s="160"/>
      <c r="XCN59" s="157"/>
      <c r="XCO59" s="158"/>
      <c r="XCP59" s="159"/>
      <c r="XCQ59" s="159"/>
      <c r="XCR59" s="160"/>
      <c r="XCS59" s="157"/>
      <c r="XCT59" s="158"/>
      <c r="XCU59" s="159"/>
      <c r="XCV59" s="159"/>
      <c r="XCW59" s="160"/>
      <c r="XCX59" s="157"/>
      <c r="XCY59" s="158"/>
      <c r="XCZ59" s="159"/>
      <c r="XDA59" s="159"/>
      <c r="XDB59" s="160"/>
      <c r="XDC59" s="157"/>
      <c r="XDD59" s="158"/>
      <c r="XDE59" s="159"/>
      <c r="XDF59" s="159"/>
      <c r="XDG59" s="160"/>
      <c r="XDH59" s="157"/>
      <c r="XDI59" s="158"/>
      <c r="XDJ59" s="159"/>
      <c r="XDK59" s="159"/>
      <c r="XDL59" s="160"/>
      <c r="XDM59" s="157"/>
      <c r="XDN59" s="158"/>
      <c r="XDO59" s="159"/>
      <c r="XDP59" s="159"/>
      <c r="XDQ59" s="160"/>
      <c r="XDR59" s="157"/>
      <c r="XDS59" s="158"/>
      <c r="XDT59" s="159"/>
      <c r="XDU59" s="159"/>
      <c r="XDV59" s="160"/>
      <c r="XDW59" s="157"/>
      <c r="XDX59" s="158"/>
      <c r="XDY59" s="159"/>
      <c r="XDZ59" s="159"/>
      <c r="XEA59" s="160"/>
      <c r="XEB59" s="157"/>
      <c r="XEC59" s="158"/>
      <c r="XED59" s="159"/>
      <c r="XEE59" s="159"/>
      <c r="XEF59" s="160"/>
      <c r="XEG59" s="157"/>
      <c r="XEH59" s="158"/>
      <c r="XEI59" s="159"/>
      <c r="XEJ59" s="159"/>
      <c r="XEK59" s="160"/>
      <c r="XEL59" s="157"/>
      <c r="XEM59" s="158"/>
      <c r="XEN59" s="159"/>
      <c r="XEO59" s="159"/>
      <c r="XEP59" s="160"/>
      <c r="XEQ59" s="157"/>
      <c r="XER59" s="158"/>
      <c r="XES59" s="159"/>
      <c r="XET59" s="159"/>
      <c r="XEU59" s="160"/>
      <c r="XEV59" s="157"/>
      <c r="XEW59" s="158"/>
      <c r="XEX59" s="159"/>
      <c r="XEY59" s="159"/>
      <c r="XEZ59" s="160"/>
      <c r="XFA59" s="157"/>
      <c r="XFB59" s="158"/>
      <c r="XFC59" s="159"/>
      <c r="XFD59" s="159"/>
    </row>
    <row r="60" spans="1:16384" s="87" customFormat="1" x14ac:dyDescent="0.2">
      <c r="A60" s="157">
        <v>44049</v>
      </c>
      <c r="B60" s="158">
        <f>'GL Transactions'!D87</f>
        <v>88.7</v>
      </c>
      <c r="C60" s="159" t="s">
        <v>384</v>
      </c>
      <c r="D60" s="159" t="s">
        <v>439</v>
      </c>
      <c r="E60" s="160"/>
      <c r="F60" s="195"/>
    </row>
    <row r="61" spans="1:16384" s="87" customFormat="1" x14ac:dyDescent="0.2">
      <c r="A61" s="157">
        <v>44049</v>
      </c>
      <c r="B61" s="158">
        <f>'GL Transactions'!D16+'GL Transactions'!D86+'GL Transactions'!D88</f>
        <v>16</v>
      </c>
      <c r="C61" s="159" t="s">
        <v>384</v>
      </c>
      <c r="D61" s="159" t="s">
        <v>369</v>
      </c>
      <c r="E61" s="160"/>
      <c r="F61" s="1"/>
    </row>
    <row r="62" spans="1:16384" s="87" customFormat="1" x14ac:dyDescent="0.2">
      <c r="A62" s="157"/>
      <c r="B62" s="158"/>
      <c r="C62" s="159"/>
      <c r="D62" s="159"/>
      <c r="E62" s="160"/>
      <c r="F62" s="1"/>
    </row>
    <row r="63" spans="1:16384" s="87" customFormat="1" x14ac:dyDescent="0.2">
      <c r="A63" s="157">
        <v>44050</v>
      </c>
      <c r="B63" s="158">
        <f>'GL Transactions'!D80+'GL Transactions'!D14</f>
        <v>342.79999999999995</v>
      </c>
      <c r="C63" s="159" t="s">
        <v>384</v>
      </c>
      <c r="D63" s="159" t="s">
        <v>437</v>
      </c>
      <c r="E63" s="157"/>
      <c r="F63" s="1"/>
      <c r="G63" s="159"/>
      <c r="H63" s="159"/>
      <c r="I63" s="157"/>
      <c r="J63" s="158"/>
      <c r="K63" s="159"/>
      <c r="L63" s="159"/>
      <c r="M63" s="157"/>
      <c r="N63" s="158"/>
      <c r="O63" s="159"/>
      <c r="P63" s="159"/>
      <c r="Q63" s="157"/>
      <c r="R63" s="158"/>
      <c r="S63" s="159"/>
      <c r="T63" s="159"/>
      <c r="U63" s="157"/>
      <c r="V63" s="158"/>
      <c r="W63" s="159"/>
      <c r="X63" s="159"/>
      <c r="Y63" s="157"/>
      <c r="Z63" s="158"/>
      <c r="AA63" s="159"/>
      <c r="AB63" s="159"/>
      <c r="AC63" s="157"/>
      <c r="AD63" s="158"/>
      <c r="AE63" s="159"/>
      <c r="AF63" s="159"/>
      <c r="AG63" s="157"/>
      <c r="AH63" s="158"/>
      <c r="AI63" s="159"/>
      <c r="AJ63" s="159"/>
      <c r="AK63" s="157"/>
      <c r="AL63" s="158"/>
      <c r="AM63" s="159"/>
      <c r="AN63" s="159"/>
      <c r="AO63" s="157"/>
      <c r="AP63" s="158"/>
      <c r="AQ63" s="159"/>
      <c r="AR63" s="159"/>
      <c r="AS63" s="157"/>
      <c r="AT63" s="158"/>
      <c r="AU63" s="159"/>
      <c r="AV63" s="159"/>
      <c r="AW63" s="157"/>
      <c r="AX63" s="158"/>
      <c r="AY63" s="159"/>
      <c r="AZ63" s="159"/>
      <c r="BA63" s="157"/>
      <c r="BB63" s="158"/>
      <c r="BC63" s="159"/>
      <c r="BD63" s="159"/>
      <c r="BE63" s="157"/>
      <c r="BF63" s="158"/>
      <c r="BG63" s="159"/>
      <c r="BH63" s="159"/>
      <c r="BI63" s="157"/>
      <c r="BJ63" s="158"/>
      <c r="BK63" s="159"/>
      <c r="BL63" s="159"/>
      <c r="BM63" s="157"/>
      <c r="BN63" s="158"/>
      <c r="BO63" s="159"/>
      <c r="BP63" s="159"/>
      <c r="BQ63" s="157"/>
      <c r="BR63" s="158"/>
      <c r="BS63" s="159"/>
      <c r="BT63" s="159"/>
      <c r="BU63" s="157"/>
      <c r="BV63" s="158"/>
      <c r="BW63" s="159"/>
      <c r="BX63" s="159"/>
      <c r="BY63" s="157"/>
      <c r="BZ63" s="158"/>
      <c r="CA63" s="159"/>
      <c r="CB63" s="159"/>
      <c r="CC63" s="157"/>
      <c r="CD63" s="158"/>
      <c r="CE63" s="159"/>
      <c r="CF63" s="159"/>
      <c r="CG63" s="157"/>
      <c r="CH63" s="158"/>
      <c r="CI63" s="159"/>
      <c r="CJ63" s="159"/>
      <c r="CK63" s="157"/>
      <c r="CL63" s="158"/>
      <c r="CM63" s="159"/>
      <c r="CN63" s="159"/>
      <c r="CO63" s="157"/>
      <c r="CP63" s="158"/>
      <c r="CQ63" s="159"/>
      <c r="CR63" s="159"/>
      <c r="CS63" s="157"/>
      <c r="CT63" s="158"/>
      <c r="CU63" s="159"/>
      <c r="CV63" s="159"/>
      <c r="CW63" s="157"/>
      <c r="CX63" s="158"/>
      <c r="CY63" s="159"/>
      <c r="CZ63" s="159"/>
      <c r="DA63" s="157"/>
      <c r="DB63" s="158"/>
      <c r="DC63" s="159"/>
      <c r="DD63" s="159"/>
      <c r="DE63" s="157"/>
      <c r="DF63" s="158"/>
      <c r="DG63" s="159"/>
      <c r="DH63" s="159"/>
      <c r="DI63" s="157"/>
      <c r="DJ63" s="158"/>
      <c r="DK63" s="159"/>
      <c r="DL63" s="159"/>
      <c r="DM63" s="157"/>
      <c r="DN63" s="158"/>
      <c r="DO63" s="159"/>
      <c r="DP63" s="159"/>
      <c r="DQ63" s="157"/>
      <c r="DR63" s="158"/>
      <c r="DS63" s="159"/>
      <c r="DT63" s="159"/>
      <c r="DU63" s="157"/>
      <c r="DV63" s="158"/>
      <c r="DW63" s="159"/>
      <c r="DX63" s="159"/>
      <c r="DY63" s="157"/>
      <c r="DZ63" s="158"/>
      <c r="EA63" s="159"/>
      <c r="EB63" s="159"/>
      <c r="EC63" s="157"/>
      <c r="ED63" s="158"/>
      <c r="EE63" s="159"/>
      <c r="EF63" s="159"/>
      <c r="EG63" s="157"/>
      <c r="EH63" s="158"/>
      <c r="EI63" s="159"/>
      <c r="EJ63" s="159"/>
      <c r="EK63" s="157"/>
      <c r="EL63" s="158"/>
      <c r="EM63" s="159"/>
      <c r="EN63" s="159"/>
      <c r="EO63" s="157"/>
      <c r="EP63" s="158"/>
      <c r="EQ63" s="159"/>
      <c r="ER63" s="159"/>
      <c r="ES63" s="157"/>
      <c r="ET63" s="158"/>
      <c r="EU63" s="159"/>
      <c r="EV63" s="159"/>
      <c r="EW63" s="157"/>
      <c r="EX63" s="158"/>
      <c r="EY63" s="159"/>
      <c r="EZ63" s="159"/>
      <c r="FA63" s="157"/>
      <c r="FB63" s="158"/>
      <c r="FC63" s="159"/>
      <c r="FD63" s="159"/>
      <c r="FE63" s="157"/>
      <c r="FF63" s="158"/>
      <c r="FG63" s="159"/>
      <c r="FH63" s="159"/>
      <c r="FI63" s="157"/>
      <c r="FJ63" s="158"/>
      <c r="FK63" s="159"/>
      <c r="FL63" s="159"/>
      <c r="FM63" s="157"/>
      <c r="FN63" s="158"/>
      <c r="FO63" s="159"/>
      <c r="FP63" s="159"/>
      <c r="FQ63" s="157"/>
      <c r="FR63" s="158"/>
      <c r="FS63" s="159"/>
      <c r="FT63" s="159"/>
      <c r="FU63" s="157"/>
      <c r="FV63" s="158"/>
      <c r="FW63" s="159"/>
      <c r="FX63" s="159"/>
      <c r="FY63" s="157"/>
      <c r="FZ63" s="158"/>
      <c r="GA63" s="159"/>
      <c r="GB63" s="159"/>
      <c r="GC63" s="157"/>
      <c r="GD63" s="158"/>
      <c r="GE63" s="159"/>
      <c r="GF63" s="159"/>
      <c r="GG63" s="157"/>
      <c r="GH63" s="158"/>
      <c r="GI63" s="159"/>
      <c r="GJ63" s="159"/>
      <c r="GK63" s="157"/>
      <c r="GL63" s="158"/>
      <c r="GM63" s="159"/>
      <c r="GN63" s="159"/>
      <c r="GO63" s="157"/>
      <c r="GP63" s="158"/>
      <c r="GQ63" s="159"/>
      <c r="GR63" s="159"/>
      <c r="GS63" s="157"/>
      <c r="GT63" s="158"/>
      <c r="GU63" s="159"/>
      <c r="GV63" s="159"/>
      <c r="GW63" s="157"/>
      <c r="GX63" s="158"/>
      <c r="GY63" s="159"/>
      <c r="GZ63" s="159"/>
      <c r="HA63" s="157"/>
      <c r="HB63" s="158"/>
      <c r="HC63" s="159"/>
      <c r="HD63" s="159"/>
      <c r="HE63" s="157"/>
      <c r="HF63" s="158"/>
      <c r="HG63" s="159"/>
      <c r="HH63" s="159"/>
      <c r="HI63" s="157"/>
      <c r="HJ63" s="158"/>
      <c r="HK63" s="159"/>
      <c r="HL63" s="159"/>
      <c r="HM63" s="157"/>
      <c r="HN63" s="158"/>
      <c r="HO63" s="159"/>
      <c r="HP63" s="159"/>
      <c r="HQ63" s="157"/>
      <c r="HR63" s="158"/>
      <c r="HS63" s="159"/>
      <c r="HT63" s="159"/>
      <c r="HU63" s="157"/>
      <c r="HV63" s="158"/>
      <c r="HW63" s="159"/>
      <c r="HX63" s="159"/>
      <c r="HY63" s="157"/>
      <c r="HZ63" s="158"/>
      <c r="IA63" s="159"/>
      <c r="IB63" s="159"/>
      <c r="IC63" s="157"/>
      <c r="ID63" s="158"/>
      <c r="IE63" s="159"/>
      <c r="IF63" s="159"/>
      <c r="IG63" s="157"/>
      <c r="IH63" s="158"/>
      <c r="II63" s="159"/>
      <c r="IJ63" s="159"/>
      <c r="IK63" s="157"/>
      <c r="IL63" s="158"/>
      <c r="IM63" s="159"/>
      <c r="IN63" s="159"/>
      <c r="IO63" s="157"/>
      <c r="IP63" s="158"/>
      <c r="IQ63" s="159"/>
      <c r="IR63" s="159"/>
      <c r="IS63" s="157"/>
      <c r="IT63" s="158"/>
      <c r="IU63" s="159"/>
      <c r="IV63" s="159"/>
      <c r="IW63" s="157"/>
      <c r="IX63" s="158"/>
      <c r="IY63" s="159"/>
      <c r="IZ63" s="159"/>
      <c r="JA63" s="157"/>
      <c r="JB63" s="158"/>
      <c r="JC63" s="159"/>
      <c r="JD63" s="159"/>
      <c r="JE63" s="157"/>
      <c r="JF63" s="158"/>
      <c r="JG63" s="159"/>
      <c r="JH63" s="159"/>
      <c r="JI63" s="157"/>
      <c r="JJ63" s="158"/>
      <c r="JK63" s="159"/>
      <c r="JL63" s="159"/>
      <c r="JM63" s="157"/>
      <c r="JN63" s="158"/>
      <c r="JO63" s="159"/>
      <c r="JP63" s="159"/>
      <c r="JQ63" s="157"/>
      <c r="JR63" s="158"/>
      <c r="JS63" s="159"/>
      <c r="JT63" s="159"/>
      <c r="JU63" s="157"/>
      <c r="JV63" s="158"/>
      <c r="JW63" s="159"/>
      <c r="JX63" s="159"/>
      <c r="JY63" s="157"/>
      <c r="JZ63" s="158"/>
      <c r="KA63" s="159"/>
      <c r="KB63" s="159"/>
      <c r="KC63" s="157"/>
      <c r="KD63" s="158"/>
      <c r="KE63" s="159"/>
      <c r="KF63" s="159"/>
      <c r="KG63" s="157"/>
      <c r="KH63" s="158"/>
      <c r="KI63" s="159"/>
      <c r="KJ63" s="159"/>
      <c r="KK63" s="157"/>
      <c r="KL63" s="158"/>
      <c r="KM63" s="159"/>
      <c r="KN63" s="159"/>
      <c r="KO63" s="157"/>
      <c r="KP63" s="158"/>
      <c r="KQ63" s="159"/>
      <c r="KR63" s="159"/>
      <c r="KS63" s="157"/>
      <c r="KT63" s="158"/>
      <c r="KU63" s="159"/>
      <c r="KV63" s="159"/>
      <c r="KW63" s="157"/>
      <c r="KX63" s="158"/>
      <c r="KY63" s="159"/>
      <c r="KZ63" s="159"/>
      <c r="LA63" s="157"/>
      <c r="LB63" s="158"/>
      <c r="LC63" s="159"/>
      <c r="LD63" s="159"/>
      <c r="LE63" s="157"/>
      <c r="LF63" s="158"/>
      <c r="LG63" s="159"/>
      <c r="LH63" s="159"/>
      <c r="LI63" s="157"/>
      <c r="LJ63" s="158"/>
      <c r="LK63" s="159"/>
      <c r="LL63" s="159"/>
      <c r="LM63" s="157"/>
      <c r="LN63" s="158"/>
      <c r="LO63" s="159"/>
      <c r="LP63" s="159"/>
      <c r="LQ63" s="157"/>
      <c r="LR63" s="158"/>
      <c r="LS63" s="159"/>
      <c r="LT63" s="159"/>
      <c r="LU63" s="157"/>
      <c r="LV63" s="158"/>
      <c r="LW63" s="159"/>
      <c r="LX63" s="159"/>
      <c r="LY63" s="157"/>
      <c r="LZ63" s="158"/>
      <c r="MA63" s="159"/>
      <c r="MB63" s="159"/>
      <c r="MC63" s="157"/>
      <c r="MD63" s="158"/>
      <c r="ME63" s="159"/>
      <c r="MF63" s="159"/>
      <c r="MG63" s="157"/>
      <c r="MH63" s="158"/>
      <c r="MI63" s="159"/>
      <c r="MJ63" s="159"/>
      <c r="MK63" s="157"/>
      <c r="ML63" s="158"/>
      <c r="MM63" s="159"/>
      <c r="MN63" s="159"/>
      <c r="MO63" s="157"/>
      <c r="MP63" s="158"/>
      <c r="MQ63" s="159"/>
      <c r="MR63" s="159"/>
      <c r="MS63" s="157"/>
      <c r="MT63" s="158"/>
      <c r="MU63" s="159"/>
      <c r="MV63" s="159"/>
      <c r="MW63" s="157"/>
      <c r="MX63" s="158"/>
      <c r="MY63" s="159"/>
      <c r="MZ63" s="159"/>
      <c r="NA63" s="157"/>
      <c r="NB63" s="158"/>
      <c r="NC63" s="159"/>
      <c r="ND63" s="159"/>
      <c r="NE63" s="157"/>
      <c r="NF63" s="158"/>
      <c r="NG63" s="159"/>
      <c r="NH63" s="159"/>
      <c r="NI63" s="157"/>
      <c r="NJ63" s="158"/>
      <c r="NK63" s="159"/>
      <c r="NL63" s="159"/>
      <c r="NM63" s="157"/>
      <c r="NN63" s="158"/>
      <c r="NO63" s="159"/>
      <c r="NP63" s="159"/>
      <c r="NQ63" s="157"/>
      <c r="NR63" s="158"/>
      <c r="NS63" s="159"/>
      <c r="NT63" s="159"/>
      <c r="NU63" s="157"/>
      <c r="NV63" s="158"/>
      <c r="NW63" s="159"/>
      <c r="NX63" s="159"/>
      <c r="NY63" s="157"/>
      <c r="NZ63" s="158"/>
      <c r="OA63" s="159"/>
      <c r="OB63" s="159"/>
      <c r="OC63" s="157"/>
      <c r="OD63" s="158"/>
      <c r="OE63" s="159"/>
      <c r="OF63" s="159"/>
      <c r="OG63" s="157"/>
      <c r="OH63" s="158"/>
      <c r="OI63" s="159"/>
      <c r="OJ63" s="159"/>
      <c r="OK63" s="157"/>
      <c r="OL63" s="158"/>
      <c r="OM63" s="159"/>
      <c r="ON63" s="159"/>
      <c r="OO63" s="157"/>
      <c r="OP63" s="158"/>
      <c r="OQ63" s="159"/>
      <c r="OR63" s="159"/>
      <c r="OS63" s="157"/>
      <c r="OT63" s="158"/>
      <c r="OU63" s="159"/>
      <c r="OV63" s="159"/>
      <c r="OW63" s="157"/>
      <c r="OX63" s="158"/>
      <c r="OY63" s="159"/>
      <c r="OZ63" s="159"/>
      <c r="PA63" s="157"/>
      <c r="PB63" s="158"/>
      <c r="PC63" s="159"/>
      <c r="PD63" s="159"/>
      <c r="PE63" s="157"/>
      <c r="PF63" s="158"/>
      <c r="PG63" s="159"/>
      <c r="PH63" s="159"/>
      <c r="PI63" s="157"/>
      <c r="PJ63" s="158"/>
      <c r="PK63" s="159"/>
      <c r="PL63" s="159"/>
      <c r="PM63" s="157"/>
      <c r="PN63" s="158"/>
      <c r="PO63" s="159"/>
      <c r="PP63" s="159"/>
      <c r="PQ63" s="157"/>
      <c r="PR63" s="158"/>
      <c r="PS63" s="159"/>
      <c r="PT63" s="159"/>
      <c r="PU63" s="157"/>
      <c r="PV63" s="158"/>
      <c r="PW63" s="159"/>
      <c r="PX63" s="159"/>
      <c r="PY63" s="157"/>
      <c r="PZ63" s="158"/>
      <c r="QA63" s="159"/>
      <c r="QB63" s="159"/>
      <c r="QC63" s="157"/>
      <c r="QD63" s="158"/>
      <c r="QE63" s="159"/>
      <c r="QF63" s="159"/>
      <c r="QG63" s="157"/>
      <c r="QH63" s="158"/>
      <c r="QI63" s="159"/>
      <c r="QJ63" s="159"/>
      <c r="QK63" s="157"/>
      <c r="QL63" s="158"/>
      <c r="QM63" s="159"/>
      <c r="QN63" s="159"/>
      <c r="QO63" s="157"/>
      <c r="QP63" s="158"/>
      <c r="QQ63" s="159"/>
      <c r="QR63" s="159"/>
      <c r="QS63" s="157"/>
      <c r="QT63" s="158"/>
      <c r="QU63" s="159"/>
      <c r="QV63" s="159"/>
      <c r="QW63" s="157"/>
      <c r="QX63" s="158"/>
      <c r="QY63" s="159"/>
      <c r="QZ63" s="159"/>
      <c r="RA63" s="157"/>
      <c r="RB63" s="158"/>
      <c r="RC63" s="159"/>
      <c r="RD63" s="159"/>
      <c r="RE63" s="157"/>
      <c r="RF63" s="158"/>
      <c r="RG63" s="159"/>
      <c r="RH63" s="159"/>
      <c r="RI63" s="157"/>
      <c r="RJ63" s="158"/>
      <c r="RK63" s="159"/>
      <c r="RL63" s="159"/>
      <c r="RM63" s="157"/>
      <c r="RN63" s="158"/>
      <c r="RO63" s="159"/>
      <c r="RP63" s="159"/>
      <c r="RQ63" s="157"/>
      <c r="RR63" s="158"/>
      <c r="RS63" s="159"/>
      <c r="RT63" s="159"/>
      <c r="RU63" s="157"/>
      <c r="RV63" s="158"/>
      <c r="RW63" s="159"/>
      <c r="RX63" s="159"/>
      <c r="RY63" s="157"/>
      <c r="RZ63" s="158"/>
      <c r="SA63" s="159"/>
      <c r="SB63" s="159"/>
      <c r="SC63" s="157"/>
      <c r="SD63" s="158"/>
      <c r="SE63" s="159"/>
      <c r="SF63" s="159"/>
      <c r="SG63" s="157"/>
      <c r="SH63" s="158"/>
      <c r="SI63" s="159"/>
      <c r="SJ63" s="159"/>
      <c r="SK63" s="157"/>
      <c r="SL63" s="158"/>
      <c r="SM63" s="159"/>
      <c r="SN63" s="159"/>
      <c r="SO63" s="157"/>
      <c r="SP63" s="158"/>
      <c r="SQ63" s="159"/>
      <c r="SR63" s="159"/>
      <c r="SS63" s="157"/>
      <c r="ST63" s="158"/>
      <c r="SU63" s="159"/>
      <c r="SV63" s="159"/>
      <c r="SW63" s="157"/>
      <c r="SX63" s="158"/>
      <c r="SY63" s="159"/>
      <c r="SZ63" s="159"/>
      <c r="TA63" s="157"/>
      <c r="TB63" s="158"/>
      <c r="TC63" s="159"/>
      <c r="TD63" s="159"/>
      <c r="TE63" s="157"/>
      <c r="TF63" s="158"/>
      <c r="TG63" s="159"/>
      <c r="TH63" s="159"/>
      <c r="TI63" s="157"/>
      <c r="TJ63" s="158"/>
      <c r="TK63" s="159"/>
      <c r="TL63" s="159"/>
      <c r="TM63" s="157"/>
      <c r="TN63" s="158"/>
      <c r="TO63" s="159"/>
      <c r="TP63" s="159"/>
      <c r="TQ63" s="157"/>
      <c r="TR63" s="158"/>
      <c r="TS63" s="159"/>
      <c r="TT63" s="159"/>
      <c r="TU63" s="157"/>
      <c r="TV63" s="158"/>
      <c r="TW63" s="159"/>
      <c r="TX63" s="159"/>
      <c r="TY63" s="157"/>
      <c r="TZ63" s="158"/>
      <c r="UA63" s="159"/>
      <c r="UB63" s="159"/>
      <c r="UC63" s="157"/>
      <c r="UD63" s="158"/>
      <c r="UE63" s="159"/>
      <c r="UF63" s="159"/>
      <c r="UG63" s="157"/>
      <c r="UH63" s="158"/>
      <c r="UI63" s="159"/>
      <c r="UJ63" s="159"/>
      <c r="UK63" s="157"/>
      <c r="UL63" s="158"/>
      <c r="UM63" s="159"/>
      <c r="UN63" s="159"/>
      <c r="UO63" s="157"/>
      <c r="UP63" s="158"/>
      <c r="UQ63" s="159"/>
      <c r="UR63" s="159"/>
      <c r="US63" s="157"/>
      <c r="UT63" s="158"/>
      <c r="UU63" s="159"/>
      <c r="UV63" s="159"/>
      <c r="UW63" s="157"/>
      <c r="UX63" s="158"/>
      <c r="UY63" s="159"/>
      <c r="UZ63" s="159"/>
      <c r="VA63" s="157"/>
      <c r="VB63" s="158"/>
      <c r="VC63" s="159"/>
      <c r="VD63" s="159"/>
      <c r="VE63" s="157"/>
      <c r="VF63" s="158"/>
      <c r="VG63" s="159"/>
      <c r="VH63" s="159"/>
      <c r="VI63" s="157"/>
      <c r="VJ63" s="158"/>
      <c r="VK63" s="159"/>
      <c r="VL63" s="159"/>
      <c r="VM63" s="157"/>
      <c r="VN63" s="158"/>
      <c r="VO63" s="159"/>
      <c r="VP63" s="159"/>
      <c r="VQ63" s="157"/>
      <c r="VR63" s="158"/>
      <c r="VS63" s="159"/>
      <c r="VT63" s="159"/>
      <c r="VU63" s="157"/>
      <c r="VV63" s="158"/>
      <c r="VW63" s="159"/>
      <c r="VX63" s="159"/>
      <c r="VY63" s="157"/>
      <c r="VZ63" s="158"/>
      <c r="WA63" s="159"/>
      <c r="WB63" s="159"/>
      <c r="WC63" s="157"/>
      <c r="WD63" s="158"/>
      <c r="WE63" s="159"/>
      <c r="WF63" s="159"/>
      <c r="WG63" s="157"/>
      <c r="WH63" s="158"/>
      <c r="WI63" s="159"/>
      <c r="WJ63" s="159"/>
      <c r="WK63" s="157"/>
      <c r="WL63" s="158"/>
      <c r="WM63" s="159"/>
      <c r="WN63" s="159"/>
      <c r="WO63" s="157"/>
      <c r="WP63" s="158"/>
      <c r="WQ63" s="159"/>
      <c r="WR63" s="159"/>
      <c r="WS63" s="157"/>
      <c r="WT63" s="158"/>
      <c r="WU63" s="159"/>
      <c r="WV63" s="159"/>
      <c r="WW63" s="157"/>
      <c r="WX63" s="158"/>
      <c r="WY63" s="159"/>
      <c r="WZ63" s="159"/>
      <c r="XA63" s="157"/>
      <c r="XB63" s="158"/>
      <c r="XC63" s="159"/>
      <c r="XD63" s="159"/>
      <c r="XE63" s="157"/>
      <c r="XF63" s="158"/>
      <c r="XG63" s="159"/>
      <c r="XH63" s="159"/>
      <c r="XI63" s="157"/>
      <c r="XJ63" s="158"/>
      <c r="XK63" s="159"/>
      <c r="XL63" s="159"/>
      <c r="XM63" s="157"/>
      <c r="XN63" s="158"/>
      <c r="XO63" s="159"/>
      <c r="XP63" s="159"/>
      <c r="XQ63" s="157"/>
      <c r="XR63" s="158"/>
      <c r="XS63" s="159"/>
      <c r="XT63" s="159"/>
      <c r="XU63" s="157"/>
      <c r="XV63" s="158"/>
      <c r="XW63" s="159"/>
      <c r="XX63" s="159"/>
      <c r="XY63" s="157"/>
      <c r="XZ63" s="158"/>
      <c r="YA63" s="159"/>
      <c r="YB63" s="159"/>
      <c r="YC63" s="157"/>
      <c r="YD63" s="158"/>
      <c r="YE63" s="159"/>
      <c r="YF63" s="159"/>
      <c r="YG63" s="157"/>
      <c r="YH63" s="158"/>
      <c r="YI63" s="159"/>
      <c r="YJ63" s="159"/>
      <c r="YK63" s="157"/>
      <c r="YL63" s="158"/>
      <c r="YM63" s="159"/>
      <c r="YN63" s="159"/>
      <c r="YO63" s="157"/>
      <c r="YP63" s="158"/>
      <c r="YQ63" s="159"/>
      <c r="YR63" s="159"/>
      <c r="YS63" s="157"/>
      <c r="YT63" s="158"/>
      <c r="YU63" s="159"/>
      <c r="YV63" s="159"/>
      <c r="YW63" s="157"/>
      <c r="YX63" s="158"/>
      <c r="YY63" s="159"/>
      <c r="YZ63" s="159"/>
      <c r="ZA63" s="157"/>
      <c r="ZB63" s="158"/>
      <c r="ZC63" s="159"/>
      <c r="ZD63" s="159"/>
      <c r="ZE63" s="157"/>
      <c r="ZF63" s="158"/>
      <c r="ZG63" s="159"/>
      <c r="ZH63" s="159"/>
      <c r="ZI63" s="157"/>
      <c r="ZJ63" s="158"/>
      <c r="ZK63" s="159"/>
      <c r="ZL63" s="159"/>
      <c r="ZM63" s="157"/>
      <c r="ZN63" s="158"/>
      <c r="ZO63" s="159"/>
      <c r="ZP63" s="159"/>
      <c r="ZQ63" s="157"/>
      <c r="ZR63" s="158"/>
      <c r="ZS63" s="159"/>
      <c r="ZT63" s="159"/>
      <c r="ZU63" s="157"/>
      <c r="ZV63" s="158"/>
      <c r="ZW63" s="159"/>
      <c r="ZX63" s="159"/>
      <c r="ZY63" s="157"/>
      <c r="ZZ63" s="158"/>
      <c r="AAA63" s="159"/>
      <c r="AAB63" s="159"/>
      <c r="AAC63" s="157"/>
      <c r="AAD63" s="158"/>
      <c r="AAE63" s="159"/>
      <c r="AAF63" s="159"/>
      <c r="AAG63" s="157"/>
      <c r="AAH63" s="158"/>
      <c r="AAI63" s="159"/>
      <c r="AAJ63" s="159"/>
      <c r="AAK63" s="157"/>
      <c r="AAL63" s="158"/>
      <c r="AAM63" s="159"/>
      <c r="AAN63" s="159"/>
      <c r="AAO63" s="157"/>
      <c r="AAP63" s="158"/>
      <c r="AAQ63" s="159"/>
      <c r="AAR63" s="159"/>
      <c r="AAS63" s="157"/>
      <c r="AAT63" s="158"/>
      <c r="AAU63" s="159"/>
      <c r="AAV63" s="159"/>
      <c r="AAW63" s="157"/>
      <c r="AAX63" s="158"/>
      <c r="AAY63" s="159"/>
      <c r="AAZ63" s="159"/>
      <c r="ABA63" s="157"/>
      <c r="ABB63" s="158"/>
      <c r="ABC63" s="159"/>
      <c r="ABD63" s="159"/>
      <c r="ABE63" s="157"/>
      <c r="ABF63" s="158"/>
      <c r="ABG63" s="159"/>
      <c r="ABH63" s="159"/>
      <c r="ABI63" s="157"/>
      <c r="ABJ63" s="158"/>
      <c r="ABK63" s="159"/>
      <c r="ABL63" s="159"/>
      <c r="ABM63" s="157"/>
      <c r="ABN63" s="158"/>
      <c r="ABO63" s="159"/>
      <c r="ABP63" s="159"/>
      <c r="ABQ63" s="157"/>
      <c r="ABR63" s="158"/>
      <c r="ABS63" s="159"/>
      <c r="ABT63" s="159"/>
      <c r="ABU63" s="157"/>
      <c r="ABV63" s="158"/>
      <c r="ABW63" s="159"/>
      <c r="ABX63" s="159"/>
      <c r="ABY63" s="157"/>
      <c r="ABZ63" s="158"/>
      <c r="ACA63" s="159"/>
      <c r="ACB63" s="159"/>
      <c r="ACC63" s="157"/>
      <c r="ACD63" s="158"/>
      <c r="ACE63" s="159"/>
      <c r="ACF63" s="159"/>
      <c r="ACG63" s="157"/>
      <c r="ACH63" s="158"/>
      <c r="ACI63" s="159"/>
      <c r="ACJ63" s="159"/>
      <c r="ACK63" s="157"/>
      <c r="ACL63" s="158"/>
      <c r="ACM63" s="159"/>
      <c r="ACN63" s="159"/>
      <c r="ACO63" s="157"/>
      <c r="ACP63" s="158"/>
      <c r="ACQ63" s="159"/>
      <c r="ACR63" s="159"/>
      <c r="ACS63" s="157"/>
      <c r="ACT63" s="158"/>
      <c r="ACU63" s="159"/>
      <c r="ACV63" s="159"/>
      <c r="ACW63" s="157"/>
      <c r="ACX63" s="158"/>
      <c r="ACY63" s="159"/>
      <c r="ACZ63" s="159"/>
      <c r="ADA63" s="157"/>
      <c r="ADB63" s="158"/>
      <c r="ADC63" s="159"/>
      <c r="ADD63" s="159"/>
      <c r="ADE63" s="157"/>
      <c r="ADF63" s="158"/>
      <c r="ADG63" s="159"/>
      <c r="ADH63" s="159"/>
      <c r="ADI63" s="157"/>
      <c r="ADJ63" s="158"/>
      <c r="ADK63" s="159"/>
      <c r="ADL63" s="159"/>
      <c r="ADM63" s="157"/>
      <c r="ADN63" s="158"/>
      <c r="ADO63" s="159"/>
      <c r="ADP63" s="159"/>
      <c r="ADQ63" s="157"/>
      <c r="ADR63" s="158"/>
      <c r="ADS63" s="159"/>
      <c r="ADT63" s="159"/>
      <c r="ADU63" s="157"/>
      <c r="ADV63" s="158"/>
      <c r="ADW63" s="159"/>
      <c r="ADX63" s="159"/>
      <c r="ADY63" s="157"/>
      <c r="ADZ63" s="158"/>
      <c r="AEA63" s="159"/>
      <c r="AEB63" s="159"/>
      <c r="AEC63" s="157"/>
      <c r="AED63" s="158"/>
      <c r="AEE63" s="159"/>
      <c r="AEF63" s="159"/>
      <c r="AEG63" s="157"/>
      <c r="AEH63" s="158"/>
      <c r="AEI63" s="159"/>
      <c r="AEJ63" s="159"/>
      <c r="AEK63" s="157"/>
      <c r="AEL63" s="158"/>
      <c r="AEM63" s="159"/>
      <c r="AEN63" s="159"/>
      <c r="AEO63" s="157"/>
      <c r="AEP63" s="158"/>
      <c r="AEQ63" s="159"/>
      <c r="AER63" s="159"/>
      <c r="AES63" s="157"/>
      <c r="AET63" s="158"/>
      <c r="AEU63" s="159"/>
      <c r="AEV63" s="159"/>
      <c r="AEW63" s="157"/>
      <c r="AEX63" s="158"/>
      <c r="AEY63" s="159"/>
      <c r="AEZ63" s="159"/>
      <c r="AFA63" s="157"/>
      <c r="AFB63" s="158"/>
      <c r="AFC63" s="159"/>
      <c r="AFD63" s="159"/>
      <c r="AFE63" s="157"/>
      <c r="AFF63" s="158"/>
      <c r="AFG63" s="159"/>
      <c r="AFH63" s="159"/>
      <c r="AFI63" s="157"/>
      <c r="AFJ63" s="158"/>
      <c r="AFK63" s="159"/>
      <c r="AFL63" s="159"/>
      <c r="AFM63" s="157"/>
      <c r="AFN63" s="158"/>
      <c r="AFO63" s="159"/>
      <c r="AFP63" s="159"/>
      <c r="AFQ63" s="157"/>
      <c r="AFR63" s="158"/>
      <c r="AFS63" s="159"/>
      <c r="AFT63" s="159"/>
      <c r="AFU63" s="157"/>
      <c r="AFV63" s="158"/>
      <c r="AFW63" s="159"/>
      <c r="AFX63" s="159"/>
      <c r="AFY63" s="157"/>
      <c r="AFZ63" s="158"/>
      <c r="AGA63" s="159"/>
      <c r="AGB63" s="159"/>
      <c r="AGC63" s="157"/>
      <c r="AGD63" s="158"/>
      <c r="AGE63" s="159"/>
      <c r="AGF63" s="159"/>
      <c r="AGG63" s="157"/>
      <c r="AGH63" s="158"/>
      <c r="AGI63" s="159"/>
      <c r="AGJ63" s="159"/>
      <c r="AGK63" s="157"/>
      <c r="AGL63" s="158"/>
      <c r="AGM63" s="159"/>
      <c r="AGN63" s="159"/>
      <c r="AGO63" s="157"/>
      <c r="AGP63" s="158"/>
      <c r="AGQ63" s="159"/>
      <c r="AGR63" s="159"/>
      <c r="AGS63" s="157"/>
      <c r="AGT63" s="158"/>
      <c r="AGU63" s="159"/>
      <c r="AGV63" s="159"/>
      <c r="AGW63" s="157"/>
      <c r="AGX63" s="158"/>
      <c r="AGY63" s="159"/>
      <c r="AGZ63" s="159"/>
      <c r="AHA63" s="157"/>
      <c r="AHB63" s="158"/>
      <c r="AHC63" s="159"/>
      <c r="AHD63" s="159"/>
      <c r="AHE63" s="157"/>
      <c r="AHF63" s="158"/>
      <c r="AHG63" s="159"/>
      <c r="AHH63" s="159"/>
      <c r="AHI63" s="157"/>
      <c r="AHJ63" s="158"/>
      <c r="AHK63" s="159"/>
      <c r="AHL63" s="159"/>
      <c r="AHM63" s="157"/>
      <c r="AHN63" s="158"/>
      <c r="AHO63" s="159"/>
      <c r="AHP63" s="159"/>
      <c r="AHQ63" s="157"/>
      <c r="AHR63" s="158"/>
      <c r="AHS63" s="159"/>
      <c r="AHT63" s="159"/>
      <c r="AHU63" s="157"/>
      <c r="AHV63" s="158"/>
      <c r="AHW63" s="159"/>
      <c r="AHX63" s="159"/>
      <c r="AHY63" s="157"/>
      <c r="AHZ63" s="158"/>
      <c r="AIA63" s="159"/>
      <c r="AIB63" s="159"/>
      <c r="AIC63" s="157"/>
      <c r="AID63" s="158"/>
      <c r="AIE63" s="159"/>
      <c r="AIF63" s="159"/>
      <c r="AIG63" s="157"/>
      <c r="AIH63" s="158"/>
      <c r="AII63" s="159"/>
      <c r="AIJ63" s="159"/>
      <c r="AIK63" s="157"/>
      <c r="AIL63" s="158"/>
      <c r="AIM63" s="159"/>
      <c r="AIN63" s="159"/>
      <c r="AIO63" s="157"/>
      <c r="AIP63" s="158"/>
      <c r="AIQ63" s="159"/>
      <c r="AIR63" s="159"/>
      <c r="AIS63" s="157"/>
      <c r="AIT63" s="158"/>
      <c r="AIU63" s="159"/>
      <c r="AIV63" s="159"/>
      <c r="AIW63" s="157"/>
      <c r="AIX63" s="158"/>
      <c r="AIY63" s="159"/>
      <c r="AIZ63" s="159"/>
      <c r="AJA63" s="157"/>
      <c r="AJB63" s="158"/>
      <c r="AJC63" s="159"/>
      <c r="AJD63" s="159"/>
      <c r="AJE63" s="157"/>
      <c r="AJF63" s="158"/>
      <c r="AJG63" s="159"/>
      <c r="AJH63" s="159"/>
      <c r="AJI63" s="157"/>
      <c r="AJJ63" s="158"/>
      <c r="AJK63" s="159"/>
      <c r="AJL63" s="159"/>
      <c r="AJM63" s="157"/>
      <c r="AJN63" s="158"/>
      <c r="AJO63" s="159"/>
      <c r="AJP63" s="159"/>
      <c r="AJQ63" s="157"/>
      <c r="AJR63" s="158"/>
      <c r="AJS63" s="159"/>
      <c r="AJT63" s="159"/>
      <c r="AJU63" s="157"/>
      <c r="AJV63" s="158"/>
      <c r="AJW63" s="159"/>
      <c r="AJX63" s="159"/>
      <c r="AJY63" s="157"/>
      <c r="AJZ63" s="158"/>
      <c r="AKA63" s="159"/>
      <c r="AKB63" s="159"/>
      <c r="AKC63" s="157"/>
      <c r="AKD63" s="158"/>
      <c r="AKE63" s="159"/>
      <c r="AKF63" s="159"/>
      <c r="AKG63" s="157"/>
      <c r="AKH63" s="158"/>
      <c r="AKI63" s="159"/>
      <c r="AKJ63" s="159"/>
      <c r="AKK63" s="157"/>
      <c r="AKL63" s="158"/>
      <c r="AKM63" s="159"/>
      <c r="AKN63" s="159"/>
      <c r="AKO63" s="157"/>
      <c r="AKP63" s="158"/>
      <c r="AKQ63" s="159"/>
      <c r="AKR63" s="159"/>
      <c r="AKS63" s="157"/>
      <c r="AKT63" s="158"/>
      <c r="AKU63" s="159"/>
      <c r="AKV63" s="159"/>
      <c r="AKW63" s="157"/>
      <c r="AKX63" s="158"/>
      <c r="AKY63" s="159"/>
      <c r="AKZ63" s="159"/>
      <c r="ALA63" s="157"/>
      <c r="ALB63" s="158"/>
      <c r="ALC63" s="159"/>
      <c r="ALD63" s="159"/>
      <c r="ALE63" s="157"/>
      <c r="ALF63" s="158"/>
      <c r="ALG63" s="159"/>
      <c r="ALH63" s="159"/>
      <c r="ALI63" s="157"/>
      <c r="ALJ63" s="158"/>
      <c r="ALK63" s="159"/>
      <c r="ALL63" s="159"/>
      <c r="ALM63" s="157"/>
      <c r="ALN63" s="158"/>
      <c r="ALO63" s="159"/>
      <c r="ALP63" s="159"/>
      <c r="ALQ63" s="157"/>
      <c r="ALR63" s="158"/>
      <c r="ALS63" s="159"/>
      <c r="ALT63" s="159"/>
      <c r="ALU63" s="157"/>
      <c r="ALV63" s="158"/>
      <c r="ALW63" s="159"/>
      <c r="ALX63" s="159"/>
      <c r="ALY63" s="157"/>
      <c r="ALZ63" s="158"/>
      <c r="AMA63" s="159"/>
      <c r="AMB63" s="159"/>
      <c r="AMC63" s="157"/>
      <c r="AMD63" s="158"/>
      <c r="AME63" s="159"/>
      <c r="AMF63" s="159"/>
      <c r="AMG63" s="157"/>
      <c r="AMH63" s="158"/>
      <c r="AMI63" s="159"/>
      <c r="AMJ63" s="159"/>
      <c r="AMK63" s="157"/>
      <c r="AML63" s="158"/>
      <c r="AMM63" s="159"/>
      <c r="AMN63" s="159"/>
      <c r="AMO63" s="157"/>
      <c r="AMP63" s="158"/>
      <c r="AMQ63" s="159"/>
      <c r="AMR63" s="159"/>
      <c r="AMS63" s="157"/>
      <c r="AMT63" s="158"/>
      <c r="AMU63" s="159"/>
      <c r="AMV63" s="159"/>
      <c r="AMW63" s="157"/>
      <c r="AMX63" s="158"/>
      <c r="AMY63" s="159"/>
      <c r="AMZ63" s="159"/>
      <c r="ANA63" s="157"/>
      <c r="ANB63" s="158"/>
      <c r="ANC63" s="159"/>
      <c r="AND63" s="159"/>
      <c r="ANE63" s="157"/>
      <c r="ANF63" s="158"/>
      <c r="ANG63" s="159"/>
      <c r="ANH63" s="159"/>
      <c r="ANI63" s="157"/>
      <c r="ANJ63" s="158"/>
      <c r="ANK63" s="159"/>
      <c r="ANL63" s="159"/>
      <c r="ANM63" s="157"/>
      <c r="ANN63" s="158"/>
      <c r="ANO63" s="159"/>
      <c r="ANP63" s="159"/>
      <c r="ANQ63" s="157"/>
      <c r="ANR63" s="158"/>
      <c r="ANS63" s="159"/>
      <c r="ANT63" s="159"/>
      <c r="ANU63" s="157"/>
      <c r="ANV63" s="158"/>
      <c r="ANW63" s="159"/>
      <c r="ANX63" s="159"/>
      <c r="ANY63" s="157"/>
      <c r="ANZ63" s="158"/>
      <c r="AOA63" s="159"/>
      <c r="AOB63" s="159"/>
      <c r="AOC63" s="157"/>
      <c r="AOD63" s="158"/>
      <c r="AOE63" s="159"/>
      <c r="AOF63" s="159"/>
      <c r="AOG63" s="157"/>
      <c r="AOH63" s="158"/>
      <c r="AOI63" s="159"/>
      <c r="AOJ63" s="159"/>
      <c r="AOK63" s="157"/>
      <c r="AOL63" s="158"/>
      <c r="AOM63" s="159"/>
      <c r="AON63" s="159"/>
      <c r="AOO63" s="157"/>
      <c r="AOP63" s="158"/>
      <c r="AOQ63" s="159"/>
      <c r="AOR63" s="159"/>
      <c r="AOS63" s="157"/>
      <c r="AOT63" s="158"/>
      <c r="AOU63" s="159"/>
      <c r="AOV63" s="159"/>
      <c r="AOW63" s="157"/>
      <c r="AOX63" s="158"/>
      <c r="AOY63" s="159"/>
      <c r="AOZ63" s="159"/>
      <c r="APA63" s="157"/>
      <c r="APB63" s="158"/>
      <c r="APC63" s="159"/>
      <c r="APD63" s="159"/>
      <c r="APE63" s="157"/>
      <c r="APF63" s="158"/>
      <c r="APG63" s="159"/>
      <c r="APH63" s="159"/>
      <c r="API63" s="157"/>
      <c r="APJ63" s="158"/>
      <c r="APK63" s="159"/>
      <c r="APL63" s="159"/>
      <c r="APM63" s="157"/>
      <c r="APN63" s="158"/>
      <c r="APO63" s="159"/>
      <c r="APP63" s="159"/>
      <c r="APQ63" s="157"/>
      <c r="APR63" s="158"/>
      <c r="APS63" s="159"/>
      <c r="APT63" s="159"/>
      <c r="APU63" s="157"/>
      <c r="APV63" s="158"/>
      <c r="APW63" s="159"/>
      <c r="APX63" s="159"/>
      <c r="APY63" s="157"/>
      <c r="APZ63" s="158"/>
      <c r="AQA63" s="159"/>
      <c r="AQB63" s="159"/>
      <c r="AQC63" s="157"/>
      <c r="AQD63" s="158"/>
      <c r="AQE63" s="159"/>
      <c r="AQF63" s="159"/>
      <c r="AQG63" s="157"/>
      <c r="AQH63" s="158"/>
      <c r="AQI63" s="159"/>
      <c r="AQJ63" s="159"/>
      <c r="AQK63" s="157"/>
      <c r="AQL63" s="158"/>
      <c r="AQM63" s="159"/>
      <c r="AQN63" s="159"/>
      <c r="AQO63" s="157"/>
      <c r="AQP63" s="158"/>
      <c r="AQQ63" s="159"/>
      <c r="AQR63" s="159"/>
      <c r="AQS63" s="157"/>
      <c r="AQT63" s="158"/>
      <c r="AQU63" s="159"/>
      <c r="AQV63" s="159"/>
      <c r="AQW63" s="157"/>
      <c r="AQX63" s="158"/>
      <c r="AQY63" s="159"/>
      <c r="AQZ63" s="159"/>
      <c r="ARA63" s="157"/>
      <c r="ARB63" s="158"/>
      <c r="ARC63" s="159"/>
      <c r="ARD63" s="159"/>
      <c r="ARE63" s="157"/>
      <c r="ARF63" s="158"/>
      <c r="ARG63" s="159"/>
      <c r="ARH63" s="159"/>
      <c r="ARI63" s="157"/>
      <c r="ARJ63" s="158"/>
      <c r="ARK63" s="159"/>
      <c r="ARL63" s="159"/>
      <c r="ARM63" s="157"/>
      <c r="ARN63" s="158"/>
      <c r="ARO63" s="159"/>
      <c r="ARP63" s="159"/>
      <c r="ARQ63" s="157"/>
      <c r="ARR63" s="158"/>
      <c r="ARS63" s="159"/>
      <c r="ART63" s="159"/>
      <c r="ARU63" s="157"/>
      <c r="ARV63" s="158"/>
      <c r="ARW63" s="159"/>
      <c r="ARX63" s="159"/>
      <c r="ARY63" s="157"/>
      <c r="ARZ63" s="158"/>
      <c r="ASA63" s="159"/>
      <c r="ASB63" s="159"/>
      <c r="ASC63" s="157"/>
      <c r="ASD63" s="158"/>
      <c r="ASE63" s="159"/>
      <c r="ASF63" s="159"/>
      <c r="ASG63" s="157"/>
      <c r="ASH63" s="158"/>
      <c r="ASI63" s="159"/>
      <c r="ASJ63" s="159"/>
      <c r="ASK63" s="157"/>
      <c r="ASL63" s="158"/>
      <c r="ASM63" s="159"/>
      <c r="ASN63" s="159"/>
      <c r="ASO63" s="157"/>
      <c r="ASP63" s="158"/>
      <c r="ASQ63" s="159"/>
      <c r="ASR63" s="159"/>
      <c r="ASS63" s="157"/>
      <c r="AST63" s="158"/>
      <c r="ASU63" s="159"/>
      <c r="ASV63" s="159"/>
      <c r="ASW63" s="157"/>
      <c r="ASX63" s="158"/>
      <c r="ASY63" s="159"/>
      <c r="ASZ63" s="159"/>
      <c r="ATA63" s="157"/>
      <c r="ATB63" s="158"/>
      <c r="ATC63" s="159"/>
      <c r="ATD63" s="159"/>
      <c r="ATE63" s="157"/>
      <c r="ATF63" s="158"/>
      <c r="ATG63" s="159"/>
      <c r="ATH63" s="159"/>
      <c r="ATI63" s="157"/>
      <c r="ATJ63" s="158"/>
      <c r="ATK63" s="159"/>
      <c r="ATL63" s="159"/>
      <c r="ATM63" s="157"/>
      <c r="ATN63" s="158"/>
      <c r="ATO63" s="159"/>
      <c r="ATP63" s="159"/>
      <c r="ATQ63" s="157"/>
      <c r="ATR63" s="158"/>
      <c r="ATS63" s="159"/>
      <c r="ATT63" s="159"/>
      <c r="ATU63" s="157"/>
      <c r="ATV63" s="158"/>
      <c r="ATW63" s="159"/>
      <c r="ATX63" s="159"/>
      <c r="ATY63" s="157"/>
      <c r="ATZ63" s="158"/>
      <c r="AUA63" s="159"/>
      <c r="AUB63" s="159"/>
      <c r="AUC63" s="157"/>
      <c r="AUD63" s="158"/>
      <c r="AUE63" s="159"/>
      <c r="AUF63" s="159"/>
      <c r="AUG63" s="157"/>
      <c r="AUH63" s="158"/>
      <c r="AUI63" s="159"/>
      <c r="AUJ63" s="159"/>
      <c r="AUK63" s="157"/>
      <c r="AUL63" s="158"/>
      <c r="AUM63" s="159"/>
      <c r="AUN63" s="159"/>
      <c r="AUO63" s="157"/>
      <c r="AUP63" s="158"/>
      <c r="AUQ63" s="159"/>
      <c r="AUR63" s="159"/>
      <c r="AUS63" s="157"/>
      <c r="AUT63" s="158"/>
      <c r="AUU63" s="159"/>
      <c r="AUV63" s="159"/>
      <c r="AUW63" s="157"/>
      <c r="AUX63" s="158"/>
      <c r="AUY63" s="159"/>
      <c r="AUZ63" s="159"/>
      <c r="AVA63" s="157"/>
      <c r="AVB63" s="158"/>
      <c r="AVC63" s="159"/>
      <c r="AVD63" s="159"/>
      <c r="AVE63" s="157"/>
      <c r="AVF63" s="158"/>
      <c r="AVG63" s="159"/>
      <c r="AVH63" s="159"/>
      <c r="AVI63" s="157"/>
      <c r="AVJ63" s="158"/>
      <c r="AVK63" s="159"/>
      <c r="AVL63" s="159"/>
      <c r="AVM63" s="157"/>
      <c r="AVN63" s="158"/>
      <c r="AVO63" s="159"/>
      <c r="AVP63" s="159"/>
      <c r="AVQ63" s="157"/>
      <c r="AVR63" s="158"/>
      <c r="AVS63" s="159"/>
      <c r="AVT63" s="159"/>
      <c r="AVU63" s="157"/>
      <c r="AVV63" s="158"/>
      <c r="AVW63" s="159"/>
      <c r="AVX63" s="159"/>
      <c r="AVY63" s="157"/>
      <c r="AVZ63" s="158"/>
      <c r="AWA63" s="159"/>
      <c r="AWB63" s="159"/>
      <c r="AWC63" s="157"/>
      <c r="AWD63" s="158"/>
      <c r="AWE63" s="159"/>
      <c r="AWF63" s="159"/>
      <c r="AWG63" s="157"/>
      <c r="AWH63" s="158"/>
      <c r="AWI63" s="159"/>
      <c r="AWJ63" s="159"/>
      <c r="AWK63" s="157"/>
      <c r="AWL63" s="158"/>
      <c r="AWM63" s="159"/>
      <c r="AWN63" s="159"/>
      <c r="AWO63" s="157"/>
      <c r="AWP63" s="158"/>
      <c r="AWQ63" s="159"/>
      <c r="AWR63" s="159"/>
      <c r="AWS63" s="157"/>
      <c r="AWT63" s="158"/>
      <c r="AWU63" s="159"/>
      <c r="AWV63" s="159"/>
      <c r="AWW63" s="157"/>
      <c r="AWX63" s="158"/>
      <c r="AWY63" s="159"/>
      <c r="AWZ63" s="159"/>
      <c r="AXA63" s="157"/>
      <c r="AXB63" s="158"/>
      <c r="AXC63" s="159"/>
      <c r="AXD63" s="159"/>
      <c r="AXE63" s="157"/>
      <c r="AXF63" s="158"/>
      <c r="AXG63" s="159"/>
      <c r="AXH63" s="159"/>
      <c r="AXI63" s="157"/>
      <c r="AXJ63" s="158"/>
      <c r="AXK63" s="159"/>
      <c r="AXL63" s="159"/>
      <c r="AXM63" s="157"/>
      <c r="AXN63" s="158"/>
      <c r="AXO63" s="159"/>
      <c r="AXP63" s="159"/>
      <c r="AXQ63" s="157"/>
      <c r="AXR63" s="158"/>
      <c r="AXS63" s="159"/>
      <c r="AXT63" s="159"/>
      <c r="AXU63" s="157"/>
      <c r="AXV63" s="158"/>
      <c r="AXW63" s="159"/>
      <c r="AXX63" s="159"/>
      <c r="AXY63" s="157"/>
      <c r="AXZ63" s="158"/>
      <c r="AYA63" s="159"/>
      <c r="AYB63" s="159"/>
      <c r="AYC63" s="157"/>
      <c r="AYD63" s="158"/>
      <c r="AYE63" s="159"/>
      <c r="AYF63" s="159"/>
      <c r="AYG63" s="157"/>
      <c r="AYH63" s="158"/>
      <c r="AYI63" s="159"/>
      <c r="AYJ63" s="159"/>
      <c r="AYK63" s="157"/>
      <c r="AYL63" s="158"/>
      <c r="AYM63" s="159"/>
      <c r="AYN63" s="159"/>
      <c r="AYO63" s="157"/>
      <c r="AYP63" s="158"/>
      <c r="AYQ63" s="159"/>
      <c r="AYR63" s="159"/>
      <c r="AYS63" s="157"/>
      <c r="AYT63" s="158"/>
      <c r="AYU63" s="159"/>
      <c r="AYV63" s="159"/>
      <c r="AYW63" s="157"/>
      <c r="AYX63" s="158"/>
      <c r="AYY63" s="159"/>
      <c r="AYZ63" s="159"/>
      <c r="AZA63" s="157"/>
      <c r="AZB63" s="158"/>
      <c r="AZC63" s="159"/>
      <c r="AZD63" s="159"/>
      <c r="AZE63" s="157"/>
      <c r="AZF63" s="158"/>
      <c r="AZG63" s="159"/>
      <c r="AZH63" s="159"/>
      <c r="AZI63" s="157"/>
      <c r="AZJ63" s="158"/>
      <c r="AZK63" s="159"/>
      <c r="AZL63" s="159"/>
      <c r="AZM63" s="157"/>
      <c r="AZN63" s="158"/>
      <c r="AZO63" s="159"/>
      <c r="AZP63" s="159"/>
      <c r="AZQ63" s="157"/>
      <c r="AZR63" s="158"/>
      <c r="AZS63" s="159"/>
      <c r="AZT63" s="159"/>
      <c r="AZU63" s="157"/>
      <c r="AZV63" s="158"/>
      <c r="AZW63" s="159"/>
      <c r="AZX63" s="159"/>
      <c r="AZY63" s="157"/>
      <c r="AZZ63" s="158"/>
      <c r="BAA63" s="159"/>
      <c r="BAB63" s="159"/>
      <c r="BAC63" s="157"/>
      <c r="BAD63" s="158"/>
      <c r="BAE63" s="159"/>
      <c r="BAF63" s="159"/>
      <c r="BAG63" s="157"/>
      <c r="BAH63" s="158"/>
      <c r="BAI63" s="159"/>
      <c r="BAJ63" s="159"/>
      <c r="BAK63" s="157"/>
      <c r="BAL63" s="158"/>
      <c r="BAM63" s="159"/>
      <c r="BAN63" s="159"/>
      <c r="BAO63" s="157"/>
      <c r="BAP63" s="158"/>
      <c r="BAQ63" s="159"/>
      <c r="BAR63" s="159"/>
      <c r="BAS63" s="157"/>
      <c r="BAT63" s="158"/>
      <c r="BAU63" s="159"/>
      <c r="BAV63" s="159"/>
      <c r="BAW63" s="157"/>
      <c r="BAX63" s="158"/>
      <c r="BAY63" s="159"/>
      <c r="BAZ63" s="159"/>
      <c r="BBA63" s="157"/>
      <c r="BBB63" s="158"/>
      <c r="BBC63" s="159"/>
      <c r="BBD63" s="159"/>
      <c r="BBE63" s="157"/>
      <c r="BBF63" s="158"/>
      <c r="BBG63" s="159"/>
      <c r="BBH63" s="159"/>
      <c r="BBI63" s="157"/>
      <c r="BBJ63" s="158"/>
      <c r="BBK63" s="159"/>
      <c r="BBL63" s="159"/>
      <c r="BBM63" s="157"/>
      <c r="BBN63" s="158"/>
      <c r="BBO63" s="159"/>
      <c r="BBP63" s="159"/>
      <c r="BBQ63" s="157"/>
      <c r="BBR63" s="158"/>
      <c r="BBS63" s="159"/>
      <c r="BBT63" s="159"/>
      <c r="BBU63" s="157"/>
      <c r="BBV63" s="158"/>
      <c r="BBW63" s="159"/>
      <c r="BBX63" s="159"/>
      <c r="BBY63" s="157"/>
      <c r="BBZ63" s="158"/>
      <c r="BCA63" s="159"/>
      <c r="BCB63" s="159"/>
      <c r="BCC63" s="157"/>
      <c r="BCD63" s="158"/>
      <c r="BCE63" s="159"/>
      <c r="BCF63" s="159"/>
      <c r="BCG63" s="157"/>
      <c r="BCH63" s="158"/>
      <c r="BCI63" s="159"/>
      <c r="BCJ63" s="159"/>
      <c r="BCK63" s="157"/>
      <c r="BCL63" s="158"/>
      <c r="BCM63" s="159"/>
      <c r="BCN63" s="159"/>
      <c r="BCO63" s="157"/>
      <c r="BCP63" s="158"/>
      <c r="BCQ63" s="159"/>
      <c r="BCR63" s="159"/>
      <c r="BCS63" s="157"/>
      <c r="BCT63" s="158"/>
      <c r="BCU63" s="159"/>
      <c r="BCV63" s="159"/>
      <c r="BCW63" s="157"/>
      <c r="BCX63" s="158"/>
      <c r="BCY63" s="159"/>
      <c r="BCZ63" s="159"/>
      <c r="BDA63" s="157"/>
      <c r="BDB63" s="158"/>
      <c r="BDC63" s="159"/>
      <c r="BDD63" s="159"/>
      <c r="BDE63" s="157"/>
      <c r="BDF63" s="158"/>
      <c r="BDG63" s="159"/>
      <c r="BDH63" s="159"/>
      <c r="BDI63" s="157"/>
      <c r="BDJ63" s="158"/>
      <c r="BDK63" s="159"/>
      <c r="BDL63" s="159"/>
      <c r="BDM63" s="157"/>
      <c r="BDN63" s="158"/>
      <c r="BDO63" s="159"/>
      <c r="BDP63" s="159"/>
      <c r="BDQ63" s="157"/>
      <c r="BDR63" s="158"/>
      <c r="BDS63" s="159"/>
      <c r="BDT63" s="159"/>
      <c r="BDU63" s="157"/>
      <c r="BDV63" s="158"/>
      <c r="BDW63" s="159"/>
      <c r="BDX63" s="159"/>
      <c r="BDY63" s="157"/>
      <c r="BDZ63" s="158"/>
      <c r="BEA63" s="159"/>
      <c r="BEB63" s="159"/>
      <c r="BEC63" s="157"/>
      <c r="BED63" s="158"/>
      <c r="BEE63" s="159"/>
      <c r="BEF63" s="159"/>
      <c r="BEG63" s="157"/>
      <c r="BEH63" s="158"/>
      <c r="BEI63" s="159"/>
      <c r="BEJ63" s="159"/>
      <c r="BEK63" s="157"/>
      <c r="BEL63" s="158"/>
      <c r="BEM63" s="159"/>
      <c r="BEN63" s="159"/>
      <c r="BEO63" s="157"/>
      <c r="BEP63" s="158"/>
      <c r="BEQ63" s="159"/>
      <c r="BER63" s="159"/>
      <c r="BES63" s="157"/>
      <c r="BET63" s="158"/>
      <c r="BEU63" s="159"/>
      <c r="BEV63" s="159"/>
      <c r="BEW63" s="157"/>
      <c r="BEX63" s="158"/>
      <c r="BEY63" s="159"/>
      <c r="BEZ63" s="159"/>
      <c r="BFA63" s="157"/>
      <c r="BFB63" s="158"/>
      <c r="BFC63" s="159"/>
      <c r="BFD63" s="159"/>
      <c r="BFE63" s="157"/>
      <c r="BFF63" s="158"/>
      <c r="BFG63" s="159"/>
      <c r="BFH63" s="159"/>
      <c r="BFI63" s="157"/>
      <c r="BFJ63" s="158"/>
      <c r="BFK63" s="159"/>
      <c r="BFL63" s="159"/>
      <c r="BFM63" s="157"/>
      <c r="BFN63" s="158"/>
      <c r="BFO63" s="159"/>
      <c r="BFP63" s="159"/>
      <c r="BFQ63" s="157"/>
      <c r="BFR63" s="158"/>
      <c r="BFS63" s="159"/>
      <c r="BFT63" s="159"/>
      <c r="BFU63" s="157"/>
      <c r="BFV63" s="158"/>
      <c r="BFW63" s="159"/>
      <c r="BFX63" s="159"/>
      <c r="BFY63" s="157"/>
      <c r="BFZ63" s="158"/>
      <c r="BGA63" s="159"/>
      <c r="BGB63" s="159"/>
      <c r="BGC63" s="157"/>
      <c r="BGD63" s="158"/>
      <c r="BGE63" s="159"/>
      <c r="BGF63" s="159"/>
      <c r="BGG63" s="157"/>
      <c r="BGH63" s="158"/>
      <c r="BGI63" s="159"/>
      <c r="BGJ63" s="159"/>
      <c r="BGK63" s="157"/>
      <c r="BGL63" s="158"/>
      <c r="BGM63" s="159"/>
      <c r="BGN63" s="159"/>
      <c r="BGO63" s="157"/>
      <c r="BGP63" s="158"/>
      <c r="BGQ63" s="159"/>
      <c r="BGR63" s="159"/>
      <c r="BGS63" s="157"/>
      <c r="BGT63" s="158"/>
      <c r="BGU63" s="159"/>
      <c r="BGV63" s="159"/>
      <c r="BGW63" s="157"/>
      <c r="BGX63" s="158"/>
      <c r="BGY63" s="159"/>
      <c r="BGZ63" s="159"/>
      <c r="BHA63" s="157"/>
      <c r="BHB63" s="158"/>
      <c r="BHC63" s="159"/>
      <c r="BHD63" s="159"/>
      <c r="BHE63" s="157"/>
      <c r="BHF63" s="158"/>
      <c r="BHG63" s="159"/>
      <c r="BHH63" s="159"/>
      <c r="BHI63" s="157"/>
      <c r="BHJ63" s="158"/>
      <c r="BHK63" s="159"/>
      <c r="BHL63" s="159"/>
      <c r="BHM63" s="157"/>
      <c r="BHN63" s="158"/>
      <c r="BHO63" s="159"/>
      <c r="BHP63" s="159"/>
      <c r="BHQ63" s="157"/>
      <c r="BHR63" s="158"/>
      <c r="BHS63" s="159"/>
      <c r="BHT63" s="159"/>
      <c r="BHU63" s="157"/>
      <c r="BHV63" s="158"/>
      <c r="BHW63" s="159"/>
      <c r="BHX63" s="159"/>
      <c r="BHY63" s="157"/>
      <c r="BHZ63" s="158"/>
      <c r="BIA63" s="159"/>
      <c r="BIB63" s="159"/>
      <c r="BIC63" s="157"/>
      <c r="BID63" s="158"/>
      <c r="BIE63" s="159"/>
      <c r="BIF63" s="159"/>
      <c r="BIG63" s="157"/>
      <c r="BIH63" s="158"/>
      <c r="BII63" s="159"/>
      <c r="BIJ63" s="159"/>
      <c r="BIK63" s="157"/>
      <c r="BIL63" s="158"/>
      <c r="BIM63" s="159"/>
      <c r="BIN63" s="159"/>
      <c r="BIO63" s="157"/>
      <c r="BIP63" s="158"/>
      <c r="BIQ63" s="159"/>
      <c r="BIR63" s="159"/>
      <c r="BIS63" s="157"/>
      <c r="BIT63" s="158"/>
      <c r="BIU63" s="159"/>
      <c r="BIV63" s="159"/>
      <c r="BIW63" s="157"/>
      <c r="BIX63" s="158"/>
      <c r="BIY63" s="159"/>
      <c r="BIZ63" s="159"/>
      <c r="BJA63" s="157"/>
      <c r="BJB63" s="158"/>
      <c r="BJC63" s="159"/>
      <c r="BJD63" s="159"/>
      <c r="BJE63" s="157"/>
      <c r="BJF63" s="158"/>
      <c r="BJG63" s="159"/>
      <c r="BJH63" s="159"/>
      <c r="BJI63" s="157"/>
      <c r="BJJ63" s="158"/>
      <c r="BJK63" s="159"/>
      <c r="BJL63" s="159"/>
      <c r="BJM63" s="157"/>
      <c r="BJN63" s="158"/>
      <c r="BJO63" s="159"/>
      <c r="BJP63" s="159"/>
      <c r="BJQ63" s="157"/>
      <c r="BJR63" s="158"/>
      <c r="BJS63" s="159"/>
      <c r="BJT63" s="159"/>
      <c r="BJU63" s="157"/>
      <c r="BJV63" s="158"/>
      <c r="BJW63" s="159"/>
      <c r="BJX63" s="159"/>
      <c r="BJY63" s="157"/>
      <c r="BJZ63" s="158"/>
      <c r="BKA63" s="159"/>
      <c r="BKB63" s="159"/>
      <c r="BKC63" s="157"/>
      <c r="BKD63" s="158"/>
      <c r="BKE63" s="159"/>
      <c r="BKF63" s="159"/>
      <c r="BKG63" s="157"/>
      <c r="BKH63" s="158"/>
      <c r="BKI63" s="159"/>
      <c r="BKJ63" s="159"/>
      <c r="BKK63" s="157"/>
      <c r="BKL63" s="158"/>
      <c r="BKM63" s="159"/>
      <c r="BKN63" s="159"/>
      <c r="BKO63" s="157"/>
      <c r="BKP63" s="158"/>
      <c r="BKQ63" s="159"/>
      <c r="BKR63" s="159"/>
      <c r="BKS63" s="157"/>
      <c r="BKT63" s="158"/>
      <c r="BKU63" s="159"/>
      <c r="BKV63" s="159"/>
      <c r="BKW63" s="157"/>
      <c r="BKX63" s="158"/>
      <c r="BKY63" s="159"/>
      <c r="BKZ63" s="159"/>
      <c r="BLA63" s="157"/>
      <c r="BLB63" s="158"/>
      <c r="BLC63" s="159"/>
      <c r="BLD63" s="159"/>
      <c r="BLE63" s="157"/>
      <c r="BLF63" s="158"/>
      <c r="BLG63" s="159"/>
      <c r="BLH63" s="159"/>
      <c r="BLI63" s="157"/>
      <c r="BLJ63" s="158"/>
      <c r="BLK63" s="159"/>
      <c r="BLL63" s="159"/>
      <c r="BLM63" s="157"/>
      <c r="BLN63" s="158"/>
      <c r="BLO63" s="159"/>
      <c r="BLP63" s="159"/>
      <c r="BLQ63" s="157"/>
      <c r="BLR63" s="158"/>
      <c r="BLS63" s="159"/>
      <c r="BLT63" s="159"/>
      <c r="BLU63" s="157"/>
      <c r="BLV63" s="158"/>
      <c r="BLW63" s="159"/>
      <c r="BLX63" s="159"/>
      <c r="BLY63" s="157"/>
      <c r="BLZ63" s="158"/>
      <c r="BMA63" s="159"/>
      <c r="BMB63" s="159"/>
      <c r="BMC63" s="157"/>
      <c r="BMD63" s="158"/>
      <c r="BME63" s="159"/>
      <c r="BMF63" s="159"/>
      <c r="BMG63" s="157"/>
      <c r="BMH63" s="158"/>
      <c r="BMI63" s="159"/>
      <c r="BMJ63" s="159"/>
      <c r="BMK63" s="157"/>
      <c r="BML63" s="158"/>
      <c r="BMM63" s="159"/>
      <c r="BMN63" s="159"/>
      <c r="BMO63" s="157"/>
      <c r="BMP63" s="158"/>
      <c r="BMQ63" s="159"/>
      <c r="BMR63" s="159"/>
      <c r="BMS63" s="157"/>
      <c r="BMT63" s="158"/>
      <c r="BMU63" s="159"/>
      <c r="BMV63" s="159"/>
      <c r="BMW63" s="157"/>
      <c r="BMX63" s="158"/>
      <c r="BMY63" s="159"/>
      <c r="BMZ63" s="159"/>
      <c r="BNA63" s="157"/>
      <c r="BNB63" s="158"/>
      <c r="BNC63" s="159"/>
      <c r="BND63" s="159"/>
      <c r="BNE63" s="157"/>
      <c r="BNF63" s="158"/>
      <c r="BNG63" s="159"/>
      <c r="BNH63" s="159"/>
      <c r="BNI63" s="157"/>
      <c r="BNJ63" s="158"/>
      <c r="BNK63" s="159"/>
      <c r="BNL63" s="159"/>
      <c r="BNM63" s="157"/>
      <c r="BNN63" s="158"/>
      <c r="BNO63" s="159"/>
      <c r="BNP63" s="159"/>
      <c r="BNQ63" s="157"/>
      <c r="BNR63" s="158"/>
      <c r="BNS63" s="159"/>
      <c r="BNT63" s="159"/>
      <c r="BNU63" s="157"/>
      <c r="BNV63" s="158"/>
      <c r="BNW63" s="159"/>
      <c r="BNX63" s="159"/>
      <c r="BNY63" s="157"/>
      <c r="BNZ63" s="158"/>
      <c r="BOA63" s="159"/>
      <c r="BOB63" s="159"/>
      <c r="BOC63" s="157"/>
      <c r="BOD63" s="158"/>
      <c r="BOE63" s="159"/>
      <c r="BOF63" s="159"/>
      <c r="BOG63" s="157"/>
      <c r="BOH63" s="158"/>
      <c r="BOI63" s="159"/>
      <c r="BOJ63" s="159"/>
      <c r="BOK63" s="157"/>
      <c r="BOL63" s="158"/>
      <c r="BOM63" s="159"/>
      <c r="BON63" s="159"/>
      <c r="BOO63" s="157"/>
      <c r="BOP63" s="158"/>
      <c r="BOQ63" s="159"/>
      <c r="BOR63" s="159"/>
      <c r="BOS63" s="157"/>
      <c r="BOT63" s="158"/>
      <c r="BOU63" s="159"/>
      <c r="BOV63" s="159"/>
      <c r="BOW63" s="157"/>
      <c r="BOX63" s="158"/>
      <c r="BOY63" s="159"/>
      <c r="BOZ63" s="159"/>
      <c r="BPA63" s="157"/>
      <c r="BPB63" s="158"/>
      <c r="BPC63" s="159"/>
      <c r="BPD63" s="159"/>
      <c r="BPE63" s="157"/>
      <c r="BPF63" s="158"/>
      <c r="BPG63" s="159"/>
      <c r="BPH63" s="159"/>
      <c r="BPI63" s="157"/>
      <c r="BPJ63" s="158"/>
      <c r="BPK63" s="159"/>
      <c r="BPL63" s="159"/>
      <c r="BPM63" s="157"/>
      <c r="BPN63" s="158"/>
      <c r="BPO63" s="159"/>
      <c r="BPP63" s="159"/>
      <c r="BPQ63" s="157"/>
      <c r="BPR63" s="158"/>
      <c r="BPS63" s="159"/>
      <c r="BPT63" s="159"/>
      <c r="BPU63" s="157"/>
      <c r="BPV63" s="158"/>
      <c r="BPW63" s="159"/>
      <c r="BPX63" s="159"/>
      <c r="BPY63" s="157"/>
      <c r="BPZ63" s="158"/>
      <c r="BQA63" s="159"/>
      <c r="BQB63" s="159"/>
      <c r="BQC63" s="157"/>
      <c r="BQD63" s="158"/>
      <c r="BQE63" s="159"/>
      <c r="BQF63" s="159"/>
      <c r="BQG63" s="157"/>
      <c r="BQH63" s="158"/>
      <c r="BQI63" s="159"/>
      <c r="BQJ63" s="159"/>
      <c r="BQK63" s="157"/>
      <c r="BQL63" s="158"/>
      <c r="BQM63" s="159"/>
      <c r="BQN63" s="159"/>
      <c r="BQO63" s="157"/>
      <c r="BQP63" s="158"/>
      <c r="BQQ63" s="159"/>
      <c r="BQR63" s="159"/>
      <c r="BQS63" s="157"/>
      <c r="BQT63" s="158"/>
      <c r="BQU63" s="159"/>
      <c r="BQV63" s="159"/>
      <c r="BQW63" s="157"/>
      <c r="BQX63" s="158"/>
      <c r="BQY63" s="159"/>
      <c r="BQZ63" s="159"/>
      <c r="BRA63" s="157"/>
      <c r="BRB63" s="158"/>
      <c r="BRC63" s="159"/>
      <c r="BRD63" s="159"/>
      <c r="BRE63" s="157"/>
      <c r="BRF63" s="158"/>
      <c r="BRG63" s="159"/>
      <c r="BRH63" s="159"/>
      <c r="BRI63" s="157"/>
      <c r="BRJ63" s="158"/>
      <c r="BRK63" s="159"/>
      <c r="BRL63" s="159"/>
      <c r="BRM63" s="157"/>
      <c r="BRN63" s="158"/>
      <c r="BRO63" s="159"/>
      <c r="BRP63" s="159"/>
      <c r="BRQ63" s="157"/>
      <c r="BRR63" s="158"/>
      <c r="BRS63" s="159"/>
      <c r="BRT63" s="159"/>
      <c r="BRU63" s="157"/>
      <c r="BRV63" s="158"/>
      <c r="BRW63" s="159"/>
      <c r="BRX63" s="159"/>
      <c r="BRY63" s="157"/>
      <c r="BRZ63" s="158"/>
      <c r="BSA63" s="159"/>
      <c r="BSB63" s="159"/>
      <c r="BSC63" s="157"/>
      <c r="BSD63" s="158"/>
      <c r="BSE63" s="159"/>
      <c r="BSF63" s="159"/>
      <c r="BSG63" s="157"/>
      <c r="BSH63" s="158"/>
      <c r="BSI63" s="159"/>
      <c r="BSJ63" s="159"/>
      <c r="BSK63" s="157"/>
      <c r="BSL63" s="158"/>
      <c r="BSM63" s="159"/>
      <c r="BSN63" s="159"/>
      <c r="BSO63" s="157"/>
      <c r="BSP63" s="158"/>
      <c r="BSQ63" s="159"/>
      <c r="BSR63" s="159"/>
      <c r="BSS63" s="157"/>
      <c r="BST63" s="158"/>
      <c r="BSU63" s="159"/>
      <c r="BSV63" s="159"/>
      <c r="BSW63" s="157"/>
      <c r="BSX63" s="158"/>
      <c r="BSY63" s="159"/>
      <c r="BSZ63" s="159"/>
      <c r="BTA63" s="157"/>
      <c r="BTB63" s="158"/>
      <c r="BTC63" s="159"/>
      <c r="BTD63" s="159"/>
      <c r="BTE63" s="157"/>
      <c r="BTF63" s="158"/>
      <c r="BTG63" s="159"/>
      <c r="BTH63" s="159"/>
      <c r="BTI63" s="157"/>
      <c r="BTJ63" s="158"/>
      <c r="BTK63" s="159"/>
      <c r="BTL63" s="159"/>
      <c r="BTM63" s="157"/>
      <c r="BTN63" s="158"/>
      <c r="BTO63" s="159"/>
      <c r="BTP63" s="159"/>
      <c r="BTQ63" s="157"/>
      <c r="BTR63" s="158"/>
      <c r="BTS63" s="159"/>
      <c r="BTT63" s="159"/>
      <c r="BTU63" s="157"/>
      <c r="BTV63" s="158"/>
      <c r="BTW63" s="159"/>
      <c r="BTX63" s="159"/>
      <c r="BTY63" s="157"/>
      <c r="BTZ63" s="158"/>
      <c r="BUA63" s="159"/>
      <c r="BUB63" s="159"/>
      <c r="BUC63" s="157"/>
      <c r="BUD63" s="158"/>
      <c r="BUE63" s="159"/>
      <c r="BUF63" s="159"/>
      <c r="BUG63" s="157"/>
      <c r="BUH63" s="158"/>
      <c r="BUI63" s="159"/>
      <c r="BUJ63" s="159"/>
      <c r="BUK63" s="157"/>
      <c r="BUL63" s="158"/>
      <c r="BUM63" s="159"/>
      <c r="BUN63" s="159"/>
      <c r="BUO63" s="157"/>
      <c r="BUP63" s="158"/>
      <c r="BUQ63" s="159"/>
      <c r="BUR63" s="159"/>
      <c r="BUS63" s="157"/>
      <c r="BUT63" s="158"/>
      <c r="BUU63" s="159"/>
      <c r="BUV63" s="159"/>
      <c r="BUW63" s="157"/>
      <c r="BUX63" s="158"/>
      <c r="BUY63" s="159"/>
      <c r="BUZ63" s="159"/>
      <c r="BVA63" s="157"/>
      <c r="BVB63" s="158"/>
      <c r="BVC63" s="159"/>
      <c r="BVD63" s="159"/>
      <c r="BVE63" s="157"/>
      <c r="BVF63" s="158"/>
      <c r="BVG63" s="159"/>
      <c r="BVH63" s="159"/>
      <c r="BVI63" s="157"/>
      <c r="BVJ63" s="158"/>
      <c r="BVK63" s="159"/>
      <c r="BVL63" s="159"/>
      <c r="BVM63" s="157"/>
      <c r="BVN63" s="158"/>
      <c r="BVO63" s="159"/>
      <c r="BVP63" s="159"/>
      <c r="BVQ63" s="157"/>
      <c r="BVR63" s="158"/>
      <c r="BVS63" s="159"/>
      <c r="BVT63" s="159"/>
      <c r="BVU63" s="157"/>
      <c r="BVV63" s="158"/>
      <c r="BVW63" s="159"/>
      <c r="BVX63" s="159"/>
      <c r="BVY63" s="157"/>
      <c r="BVZ63" s="158"/>
      <c r="BWA63" s="159"/>
      <c r="BWB63" s="159"/>
      <c r="BWC63" s="157"/>
      <c r="BWD63" s="158"/>
      <c r="BWE63" s="159"/>
      <c r="BWF63" s="159"/>
      <c r="BWG63" s="157"/>
      <c r="BWH63" s="158"/>
      <c r="BWI63" s="159"/>
      <c r="BWJ63" s="159"/>
      <c r="BWK63" s="157"/>
      <c r="BWL63" s="158"/>
      <c r="BWM63" s="159"/>
      <c r="BWN63" s="159"/>
      <c r="BWO63" s="157"/>
      <c r="BWP63" s="158"/>
      <c r="BWQ63" s="159"/>
      <c r="BWR63" s="159"/>
      <c r="BWS63" s="157"/>
      <c r="BWT63" s="158"/>
      <c r="BWU63" s="159"/>
      <c r="BWV63" s="159"/>
      <c r="BWW63" s="157"/>
      <c r="BWX63" s="158"/>
      <c r="BWY63" s="159"/>
      <c r="BWZ63" s="159"/>
      <c r="BXA63" s="157"/>
      <c r="BXB63" s="158"/>
      <c r="BXC63" s="159"/>
      <c r="BXD63" s="159"/>
      <c r="BXE63" s="157"/>
      <c r="BXF63" s="158"/>
      <c r="BXG63" s="159"/>
      <c r="BXH63" s="159"/>
      <c r="BXI63" s="157"/>
      <c r="BXJ63" s="158"/>
      <c r="BXK63" s="159"/>
      <c r="BXL63" s="159"/>
      <c r="BXM63" s="157"/>
      <c r="BXN63" s="158"/>
      <c r="BXO63" s="159"/>
      <c r="BXP63" s="159"/>
      <c r="BXQ63" s="157"/>
      <c r="BXR63" s="158"/>
      <c r="BXS63" s="159"/>
      <c r="BXT63" s="159"/>
      <c r="BXU63" s="157"/>
      <c r="BXV63" s="158"/>
      <c r="BXW63" s="159"/>
      <c r="BXX63" s="159"/>
      <c r="BXY63" s="157"/>
      <c r="BXZ63" s="158"/>
      <c r="BYA63" s="159"/>
      <c r="BYB63" s="159"/>
      <c r="BYC63" s="157"/>
      <c r="BYD63" s="158"/>
      <c r="BYE63" s="159"/>
      <c r="BYF63" s="159"/>
      <c r="BYG63" s="157"/>
      <c r="BYH63" s="158"/>
      <c r="BYI63" s="159"/>
      <c r="BYJ63" s="159"/>
      <c r="BYK63" s="157"/>
      <c r="BYL63" s="158"/>
      <c r="BYM63" s="159"/>
      <c r="BYN63" s="159"/>
      <c r="BYO63" s="157"/>
      <c r="BYP63" s="158"/>
      <c r="BYQ63" s="159"/>
      <c r="BYR63" s="159"/>
      <c r="BYS63" s="157"/>
      <c r="BYT63" s="158"/>
      <c r="BYU63" s="159"/>
      <c r="BYV63" s="159"/>
      <c r="BYW63" s="157"/>
      <c r="BYX63" s="158"/>
      <c r="BYY63" s="159"/>
      <c r="BYZ63" s="159"/>
      <c r="BZA63" s="157"/>
      <c r="BZB63" s="158"/>
      <c r="BZC63" s="159"/>
      <c r="BZD63" s="159"/>
      <c r="BZE63" s="157"/>
      <c r="BZF63" s="158"/>
      <c r="BZG63" s="159"/>
      <c r="BZH63" s="159"/>
      <c r="BZI63" s="157"/>
      <c r="BZJ63" s="158"/>
      <c r="BZK63" s="159"/>
      <c r="BZL63" s="159"/>
      <c r="BZM63" s="157"/>
      <c r="BZN63" s="158"/>
      <c r="BZO63" s="159"/>
      <c r="BZP63" s="159"/>
      <c r="BZQ63" s="157"/>
      <c r="BZR63" s="158"/>
      <c r="BZS63" s="159"/>
      <c r="BZT63" s="159"/>
      <c r="BZU63" s="157"/>
      <c r="BZV63" s="158"/>
      <c r="BZW63" s="159"/>
      <c r="BZX63" s="159"/>
      <c r="BZY63" s="157"/>
      <c r="BZZ63" s="158"/>
      <c r="CAA63" s="159"/>
      <c r="CAB63" s="159"/>
      <c r="CAC63" s="157"/>
      <c r="CAD63" s="158"/>
      <c r="CAE63" s="159"/>
      <c r="CAF63" s="159"/>
      <c r="CAG63" s="157"/>
      <c r="CAH63" s="158"/>
      <c r="CAI63" s="159"/>
      <c r="CAJ63" s="159"/>
      <c r="CAK63" s="157"/>
      <c r="CAL63" s="158"/>
      <c r="CAM63" s="159"/>
      <c r="CAN63" s="159"/>
      <c r="CAO63" s="157"/>
      <c r="CAP63" s="158"/>
      <c r="CAQ63" s="159"/>
      <c r="CAR63" s="159"/>
      <c r="CAS63" s="157"/>
      <c r="CAT63" s="158"/>
      <c r="CAU63" s="159"/>
      <c r="CAV63" s="159"/>
      <c r="CAW63" s="157"/>
      <c r="CAX63" s="158"/>
      <c r="CAY63" s="159"/>
      <c r="CAZ63" s="159"/>
      <c r="CBA63" s="157"/>
      <c r="CBB63" s="158"/>
      <c r="CBC63" s="159"/>
      <c r="CBD63" s="159"/>
      <c r="CBE63" s="157"/>
      <c r="CBF63" s="158"/>
      <c r="CBG63" s="159"/>
      <c r="CBH63" s="159"/>
      <c r="CBI63" s="157"/>
      <c r="CBJ63" s="158"/>
      <c r="CBK63" s="159"/>
      <c r="CBL63" s="159"/>
      <c r="CBM63" s="157"/>
      <c r="CBN63" s="158"/>
      <c r="CBO63" s="159"/>
      <c r="CBP63" s="159"/>
      <c r="CBQ63" s="157"/>
      <c r="CBR63" s="158"/>
      <c r="CBS63" s="159"/>
      <c r="CBT63" s="159"/>
      <c r="CBU63" s="157"/>
      <c r="CBV63" s="158"/>
      <c r="CBW63" s="159"/>
      <c r="CBX63" s="159"/>
      <c r="CBY63" s="157"/>
      <c r="CBZ63" s="158"/>
      <c r="CCA63" s="159"/>
      <c r="CCB63" s="159"/>
      <c r="CCC63" s="157"/>
      <c r="CCD63" s="158"/>
      <c r="CCE63" s="159"/>
      <c r="CCF63" s="159"/>
      <c r="CCG63" s="157"/>
      <c r="CCH63" s="158"/>
      <c r="CCI63" s="159"/>
      <c r="CCJ63" s="159"/>
      <c r="CCK63" s="157"/>
      <c r="CCL63" s="158"/>
      <c r="CCM63" s="159"/>
      <c r="CCN63" s="159"/>
      <c r="CCO63" s="157"/>
      <c r="CCP63" s="158"/>
      <c r="CCQ63" s="159"/>
      <c r="CCR63" s="159"/>
      <c r="CCS63" s="157"/>
      <c r="CCT63" s="158"/>
      <c r="CCU63" s="159"/>
      <c r="CCV63" s="159"/>
      <c r="CCW63" s="157"/>
      <c r="CCX63" s="158"/>
      <c r="CCY63" s="159"/>
      <c r="CCZ63" s="159"/>
      <c r="CDA63" s="157"/>
      <c r="CDB63" s="158"/>
      <c r="CDC63" s="159"/>
      <c r="CDD63" s="159"/>
      <c r="CDE63" s="157"/>
      <c r="CDF63" s="158"/>
      <c r="CDG63" s="159"/>
      <c r="CDH63" s="159"/>
      <c r="CDI63" s="157"/>
      <c r="CDJ63" s="158"/>
      <c r="CDK63" s="159"/>
      <c r="CDL63" s="159"/>
      <c r="CDM63" s="157"/>
      <c r="CDN63" s="158"/>
      <c r="CDO63" s="159"/>
      <c r="CDP63" s="159"/>
      <c r="CDQ63" s="157"/>
      <c r="CDR63" s="158"/>
      <c r="CDS63" s="159"/>
      <c r="CDT63" s="159"/>
      <c r="CDU63" s="157"/>
      <c r="CDV63" s="158"/>
      <c r="CDW63" s="159"/>
      <c r="CDX63" s="159"/>
      <c r="CDY63" s="157"/>
      <c r="CDZ63" s="158"/>
      <c r="CEA63" s="159"/>
      <c r="CEB63" s="159"/>
      <c r="CEC63" s="157"/>
      <c r="CED63" s="158"/>
      <c r="CEE63" s="159"/>
      <c r="CEF63" s="159"/>
      <c r="CEG63" s="157"/>
      <c r="CEH63" s="158"/>
      <c r="CEI63" s="159"/>
      <c r="CEJ63" s="159"/>
      <c r="CEK63" s="157"/>
      <c r="CEL63" s="158"/>
      <c r="CEM63" s="159"/>
      <c r="CEN63" s="159"/>
      <c r="CEO63" s="157"/>
      <c r="CEP63" s="158"/>
      <c r="CEQ63" s="159"/>
      <c r="CER63" s="159"/>
      <c r="CES63" s="157"/>
      <c r="CET63" s="158"/>
      <c r="CEU63" s="159"/>
      <c r="CEV63" s="159"/>
      <c r="CEW63" s="157"/>
      <c r="CEX63" s="158"/>
      <c r="CEY63" s="159"/>
      <c r="CEZ63" s="159"/>
      <c r="CFA63" s="157"/>
      <c r="CFB63" s="158"/>
      <c r="CFC63" s="159"/>
      <c r="CFD63" s="159"/>
      <c r="CFE63" s="157"/>
      <c r="CFF63" s="158"/>
      <c r="CFG63" s="159"/>
      <c r="CFH63" s="159"/>
      <c r="CFI63" s="157"/>
      <c r="CFJ63" s="158"/>
      <c r="CFK63" s="159"/>
      <c r="CFL63" s="159"/>
      <c r="CFM63" s="157"/>
      <c r="CFN63" s="158"/>
      <c r="CFO63" s="159"/>
      <c r="CFP63" s="159"/>
      <c r="CFQ63" s="157"/>
      <c r="CFR63" s="158"/>
      <c r="CFS63" s="159"/>
      <c r="CFT63" s="159"/>
      <c r="CFU63" s="157"/>
      <c r="CFV63" s="158"/>
      <c r="CFW63" s="159"/>
      <c r="CFX63" s="159"/>
      <c r="CFY63" s="157"/>
      <c r="CFZ63" s="158"/>
      <c r="CGA63" s="159"/>
      <c r="CGB63" s="159"/>
      <c r="CGC63" s="157"/>
      <c r="CGD63" s="158"/>
      <c r="CGE63" s="159"/>
      <c r="CGF63" s="159"/>
      <c r="CGG63" s="157"/>
      <c r="CGH63" s="158"/>
      <c r="CGI63" s="159"/>
      <c r="CGJ63" s="159"/>
      <c r="CGK63" s="157"/>
      <c r="CGL63" s="158"/>
      <c r="CGM63" s="159"/>
      <c r="CGN63" s="159"/>
      <c r="CGO63" s="157"/>
      <c r="CGP63" s="158"/>
      <c r="CGQ63" s="159"/>
      <c r="CGR63" s="159"/>
      <c r="CGS63" s="157"/>
      <c r="CGT63" s="158"/>
      <c r="CGU63" s="159"/>
      <c r="CGV63" s="159"/>
      <c r="CGW63" s="157"/>
      <c r="CGX63" s="158"/>
      <c r="CGY63" s="159"/>
      <c r="CGZ63" s="159"/>
      <c r="CHA63" s="157"/>
      <c r="CHB63" s="158"/>
      <c r="CHC63" s="159"/>
      <c r="CHD63" s="159"/>
      <c r="CHE63" s="157"/>
      <c r="CHF63" s="158"/>
      <c r="CHG63" s="159"/>
      <c r="CHH63" s="159"/>
      <c r="CHI63" s="157"/>
      <c r="CHJ63" s="158"/>
      <c r="CHK63" s="159"/>
      <c r="CHL63" s="159"/>
      <c r="CHM63" s="157"/>
      <c r="CHN63" s="158"/>
      <c r="CHO63" s="159"/>
      <c r="CHP63" s="159"/>
      <c r="CHQ63" s="157"/>
      <c r="CHR63" s="158"/>
      <c r="CHS63" s="159"/>
      <c r="CHT63" s="159"/>
      <c r="CHU63" s="157"/>
      <c r="CHV63" s="158"/>
      <c r="CHW63" s="159"/>
      <c r="CHX63" s="159"/>
      <c r="CHY63" s="157"/>
      <c r="CHZ63" s="158"/>
      <c r="CIA63" s="159"/>
      <c r="CIB63" s="159"/>
      <c r="CIC63" s="157"/>
      <c r="CID63" s="158"/>
      <c r="CIE63" s="159"/>
      <c r="CIF63" s="159"/>
      <c r="CIG63" s="157"/>
      <c r="CIH63" s="158"/>
      <c r="CII63" s="159"/>
      <c r="CIJ63" s="159"/>
      <c r="CIK63" s="157"/>
      <c r="CIL63" s="158"/>
      <c r="CIM63" s="159"/>
      <c r="CIN63" s="159"/>
      <c r="CIO63" s="157"/>
      <c r="CIP63" s="158"/>
      <c r="CIQ63" s="159"/>
      <c r="CIR63" s="159"/>
      <c r="CIS63" s="157"/>
      <c r="CIT63" s="158"/>
      <c r="CIU63" s="159"/>
      <c r="CIV63" s="159"/>
      <c r="CIW63" s="157"/>
      <c r="CIX63" s="158"/>
      <c r="CIY63" s="159"/>
      <c r="CIZ63" s="159"/>
      <c r="CJA63" s="157"/>
      <c r="CJB63" s="158"/>
      <c r="CJC63" s="159"/>
      <c r="CJD63" s="159"/>
      <c r="CJE63" s="157"/>
      <c r="CJF63" s="158"/>
      <c r="CJG63" s="159"/>
      <c r="CJH63" s="159"/>
      <c r="CJI63" s="157"/>
      <c r="CJJ63" s="158"/>
      <c r="CJK63" s="159"/>
      <c r="CJL63" s="159"/>
      <c r="CJM63" s="157"/>
      <c r="CJN63" s="158"/>
      <c r="CJO63" s="159"/>
      <c r="CJP63" s="159"/>
      <c r="CJQ63" s="157"/>
      <c r="CJR63" s="158"/>
      <c r="CJS63" s="159"/>
      <c r="CJT63" s="159"/>
      <c r="CJU63" s="157"/>
      <c r="CJV63" s="158"/>
      <c r="CJW63" s="159"/>
      <c r="CJX63" s="159"/>
      <c r="CJY63" s="157"/>
      <c r="CJZ63" s="158"/>
      <c r="CKA63" s="159"/>
      <c r="CKB63" s="159"/>
      <c r="CKC63" s="157"/>
      <c r="CKD63" s="158"/>
      <c r="CKE63" s="159"/>
      <c r="CKF63" s="159"/>
      <c r="CKG63" s="157"/>
      <c r="CKH63" s="158"/>
      <c r="CKI63" s="159"/>
      <c r="CKJ63" s="159"/>
      <c r="CKK63" s="157"/>
      <c r="CKL63" s="158"/>
      <c r="CKM63" s="159"/>
      <c r="CKN63" s="159"/>
      <c r="CKO63" s="157"/>
      <c r="CKP63" s="158"/>
      <c r="CKQ63" s="159"/>
      <c r="CKR63" s="159"/>
      <c r="CKS63" s="157"/>
      <c r="CKT63" s="158"/>
      <c r="CKU63" s="159"/>
      <c r="CKV63" s="159"/>
      <c r="CKW63" s="157"/>
      <c r="CKX63" s="158"/>
      <c r="CKY63" s="159"/>
      <c r="CKZ63" s="159"/>
      <c r="CLA63" s="157"/>
      <c r="CLB63" s="158"/>
      <c r="CLC63" s="159"/>
      <c r="CLD63" s="159"/>
      <c r="CLE63" s="157"/>
      <c r="CLF63" s="158"/>
      <c r="CLG63" s="159"/>
      <c r="CLH63" s="159"/>
      <c r="CLI63" s="157"/>
      <c r="CLJ63" s="158"/>
      <c r="CLK63" s="159"/>
      <c r="CLL63" s="159"/>
      <c r="CLM63" s="157"/>
      <c r="CLN63" s="158"/>
      <c r="CLO63" s="159"/>
      <c r="CLP63" s="159"/>
      <c r="CLQ63" s="157"/>
      <c r="CLR63" s="158"/>
      <c r="CLS63" s="159"/>
      <c r="CLT63" s="159"/>
      <c r="CLU63" s="157"/>
      <c r="CLV63" s="158"/>
      <c r="CLW63" s="159"/>
      <c r="CLX63" s="159"/>
      <c r="CLY63" s="157"/>
      <c r="CLZ63" s="158"/>
      <c r="CMA63" s="159"/>
      <c r="CMB63" s="159"/>
      <c r="CMC63" s="157"/>
      <c r="CMD63" s="158"/>
      <c r="CME63" s="159"/>
      <c r="CMF63" s="159"/>
      <c r="CMG63" s="157"/>
      <c r="CMH63" s="158"/>
      <c r="CMI63" s="159"/>
      <c r="CMJ63" s="159"/>
      <c r="CMK63" s="157"/>
      <c r="CML63" s="158"/>
      <c r="CMM63" s="159"/>
      <c r="CMN63" s="159"/>
      <c r="CMO63" s="157"/>
      <c r="CMP63" s="158"/>
      <c r="CMQ63" s="159"/>
      <c r="CMR63" s="159"/>
      <c r="CMS63" s="157"/>
      <c r="CMT63" s="158"/>
      <c r="CMU63" s="159"/>
      <c r="CMV63" s="159"/>
      <c r="CMW63" s="157"/>
      <c r="CMX63" s="158"/>
      <c r="CMY63" s="159"/>
      <c r="CMZ63" s="159"/>
      <c r="CNA63" s="157"/>
      <c r="CNB63" s="158"/>
      <c r="CNC63" s="159"/>
      <c r="CND63" s="159"/>
      <c r="CNE63" s="157"/>
      <c r="CNF63" s="158"/>
      <c r="CNG63" s="159"/>
      <c r="CNH63" s="159"/>
      <c r="CNI63" s="157"/>
      <c r="CNJ63" s="158"/>
      <c r="CNK63" s="159"/>
      <c r="CNL63" s="159"/>
      <c r="CNM63" s="157"/>
      <c r="CNN63" s="158"/>
      <c r="CNO63" s="159"/>
      <c r="CNP63" s="159"/>
      <c r="CNQ63" s="157"/>
      <c r="CNR63" s="158"/>
      <c r="CNS63" s="159"/>
      <c r="CNT63" s="159"/>
      <c r="CNU63" s="157"/>
      <c r="CNV63" s="158"/>
      <c r="CNW63" s="159"/>
      <c r="CNX63" s="159"/>
      <c r="CNY63" s="157"/>
      <c r="CNZ63" s="158"/>
      <c r="COA63" s="159"/>
      <c r="COB63" s="159"/>
      <c r="COC63" s="157"/>
      <c r="COD63" s="158"/>
      <c r="COE63" s="159"/>
      <c r="COF63" s="159"/>
      <c r="COG63" s="157"/>
      <c r="COH63" s="158"/>
      <c r="COI63" s="159"/>
      <c r="COJ63" s="159"/>
      <c r="COK63" s="157"/>
      <c r="COL63" s="158"/>
      <c r="COM63" s="159"/>
      <c r="CON63" s="159"/>
      <c r="COO63" s="157"/>
      <c r="COP63" s="158"/>
      <c r="COQ63" s="159"/>
      <c r="COR63" s="159"/>
      <c r="COS63" s="157"/>
      <c r="COT63" s="158"/>
      <c r="COU63" s="159"/>
      <c r="COV63" s="159"/>
      <c r="COW63" s="157"/>
      <c r="COX63" s="158"/>
      <c r="COY63" s="159"/>
      <c r="COZ63" s="159"/>
      <c r="CPA63" s="157"/>
      <c r="CPB63" s="158"/>
      <c r="CPC63" s="159"/>
      <c r="CPD63" s="159"/>
      <c r="CPE63" s="157"/>
      <c r="CPF63" s="158"/>
      <c r="CPG63" s="159"/>
      <c r="CPH63" s="159"/>
      <c r="CPI63" s="157"/>
      <c r="CPJ63" s="158"/>
      <c r="CPK63" s="159"/>
      <c r="CPL63" s="159"/>
      <c r="CPM63" s="157"/>
      <c r="CPN63" s="158"/>
      <c r="CPO63" s="159"/>
      <c r="CPP63" s="159"/>
      <c r="CPQ63" s="157"/>
      <c r="CPR63" s="158"/>
      <c r="CPS63" s="159"/>
      <c r="CPT63" s="159"/>
      <c r="CPU63" s="157"/>
      <c r="CPV63" s="158"/>
      <c r="CPW63" s="159"/>
      <c r="CPX63" s="159"/>
      <c r="CPY63" s="157"/>
      <c r="CPZ63" s="158"/>
      <c r="CQA63" s="159"/>
      <c r="CQB63" s="159"/>
      <c r="CQC63" s="157"/>
      <c r="CQD63" s="158"/>
      <c r="CQE63" s="159"/>
      <c r="CQF63" s="159"/>
      <c r="CQG63" s="157"/>
      <c r="CQH63" s="158"/>
      <c r="CQI63" s="159"/>
      <c r="CQJ63" s="159"/>
      <c r="CQK63" s="157"/>
      <c r="CQL63" s="158"/>
      <c r="CQM63" s="159"/>
      <c r="CQN63" s="159"/>
      <c r="CQO63" s="157"/>
      <c r="CQP63" s="158"/>
      <c r="CQQ63" s="159"/>
      <c r="CQR63" s="159"/>
      <c r="CQS63" s="157"/>
      <c r="CQT63" s="158"/>
      <c r="CQU63" s="159"/>
      <c r="CQV63" s="159"/>
      <c r="CQW63" s="157"/>
      <c r="CQX63" s="158"/>
      <c r="CQY63" s="159"/>
      <c r="CQZ63" s="159"/>
      <c r="CRA63" s="157"/>
      <c r="CRB63" s="158"/>
      <c r="CRC63" s="159"/>
      <c r="CRD63" s="159"/>
      <c r="CRE63" s="157"/>
      <c r="CRF63" s="158"/>
      <c r="CRG63" s="159"/>
      <c r="CRH63" s="159"/>
      <c r="CRI63" s="157"/>
      <c r="CRJ63" s="158"/>
      <c r="CRK63" s="159"/>
      <c r="CRL63" s="159"/>
      <c r="CRM63" s="157"/>
      <c r="CRN63" s="158"/>
      <c r="CRO63" s="159"/>
      <c r="CRP63" s="159"/>
      <c r="CRQ63" s="157"/>
      <c r="CRR63" s="158"/>
      <c r="CRS63" s="159"/>
      <c r="CRT63" s="159"/>
      <c r="CRU63" s="157"/>
      <c r="CRV63" s="158"/>
      <c r="CRW63" s="159"/>
      <c r="CRX63" s="159"/>
      <c r="CRY63" s="157"/>
      <c r="CRZ63" s="158"/>
      <c r="CSA63" s="159"/>
      <c r="CSB63" s="159"/>
      <c r="CSC63" s="157"/>
      <c r="CSD63" s="158"/>
      <c r="CSE63" s="159"/>
      <c r="CSF63" s="159"/>
      <c r="CSG63" s="157"/>
      <c r="CSH63" s="158"/>
      <c r="CSI63" s="159"/>
      <c r="CSJ63" s="159"/>
      <c r="CSK63" s="157"/>
      <c r="CSL63" s="158"/>
      <c r="CSM63" s="159"/>
      <c r="CSN63" s="159"/>
      <c r="CSO63" s="157"/>
      <c r="CSP63" s="158"/>
      <c r="CSQ63" s="159"/>
      <c r="CSR63" s="159"/>
      <c r="CSS63" s="157"/>
      <c r="CST63" s="158"/>
      <c r="CSU63" s="159"/>
      <c r="CSV63" s="159"/>
      <c r="CSW63" s="157"/>
      <c r="CSX63" s="158"/>
      <c r="CSY63" s="159"/>
      <c r="CSZ63" s="159"/>
      <c r="CTA63" s="157"/>
      <c r="CTB63" s="158"/>
      <c r="CTC63" s="159"/>
      <c r="CTD63" s="159"/>
      <c r="CTE63" s="157"/>
      <c r="CTF63" s="158"/>
      <c r="CTG63" s="159"/>
      <c r="CTH63" s="159"/>
      <c r="CTI63" s="157"/>
      <c r="CTJ63" s="158"/>
      <c r="CTK63" s="159"/>
      <c r="CTL63" s="159"/>
      <c r="CTM63" s="157"/>
      <c r="CTN63" s="158"/>
      <c r="CTO63" s="159"/>
      <c r="CTP63" s="159"/>
      <c r="CTQ63" s="157"/>
      <c r="CTR63" s="158"/>
      <c r="CTS63" s="159"/>
      <c r="CTT63" s="159"/>
      <c r="CTU63" s="157"/>
      <c r="CTV63" s="158"/>
      <c r="CTW63" s="159"/>
      <c r="CTX63" s="159"/>
      <c r="CTY63" s="157"/>
      <c r="CTZ63" s="158"/>
      <c r="CUA63" s="159"/>
      <c r="CUB63" s="159"/>
      <c r="CUC63" s="157"/>
      <c r="CUD63" s="158"/>
      <c r="CUE63" s="159"/>
      <c r="CUF63" s="159"/>
      <c r="CUG63" s="157"/>
      <c r="CUH63" s="158"/>
      <c r="CUI63" s="159"/>
      <c r="CUJ63" s="159"/>
      <c r="CUK63" s="157"/>
      <c r="CUL63" s="158"/>
      <c r="CUM63" s="159"/>
      <c r="CUN63" s="159"/>
      <c r="CUO63" s="157"/>
      <c r="CUP63" s="158"/>
      <c r="CUQ63" s="159"/>
      <c r="CUR63" s="159"/>
      <c r="CUS63" s="157"/>
      <c r="CUT63" s="158"/>
      <c r="CUU63" s="159"/>
      <c r="CUV63" s="159"/>
      <c r="CUW63" s="157"/>
      <c r="CUX63" s="158"/>
      <c r="CUY63" s="159"/>
      <c r="CUZ63" s="159"/>
      <c r="CVA63" s="157"/>
      <c r="CVB63" s="158"/>
      <c r="CVC63" s="159"/>
      <c r="CVD63" s="159"/>
      <c r="CVE63" s="157"/>
      <c r="CVF63" s="158"/>
      <c r="CVG63" s="159"/>
      <c r="CVH63" s="159"/>
      <c r="CVI63" s="157"/>
      <c r="CVJ63" s="158"/>
      <c r="CVK63" s="159"/>
      <c r="CVL63" s="159"/>
      <c r="CVM63" s="157"/>
      <c r="CVN63" s="158"/>
      <c r="CVO63" s="159"/>
      <c r="CVP63" s="159"/>
      <c r="CVQ63" s="157"/>
      <c r="CVR63" s="158"/>
      <c r="CVS63" s="159"/>
      <c r="CVT63" s="159"/>
      <c r="CVU63" s="157"/>
      <c r="CVV63" s="158"/>
      <c r="CVW63" s="159"/>
      <c r="CVX63" s="159"/>
      <c r="CVY63" s="157"/>
      <c r="CVZ63" s="158"/>
      <c r="CWA63" s="159"/>
      <c r="CWB63" s="159"/>
      <c r="CWC63" s="157"/>
      <c r="CWD63" s="158"/>
      <c r="CWE63" s="159"/>
      <c r="CWF63" s="159"/>
      <c r="CWG63" s="157"/>
      <c r="CWH63" s="158"/>
      <c r="CWI63" s="159"/>
      <c r="CWJ63" s="159"/>
      <c r="CWK63" s="157"/>
      <c r="CWL63" s="158"/>
      <c r="CWM63" s="159"/>
      <c r="CWN63" s="159"/>
      <c r="CWO63" s="157"/>
      <c r="CWP63" s="158"/>
      <c r="CWQ63" s="159"/>
      <c r="CWR63" s="159"/>
      <c r="CWS63" s="157"/>
      <c r="CWT63" s="158"/>
      <c r="CWU63" s="159"/>
      <c r="CWV63" s="159"/>
      <c r="CWW63" s="157"/>
      <c r="CWX63" s="158"/>
      <c r="CWY63" s="159"/>
      <c r="CWZ63" s="159"/>
      <c r="CXA63" s="157"/>
      <c r="CXB63" s="158"/>
      <c r="CXC63" s="159"/>
      <c r="CXD63" s="159"/>
      <c r="CXE63" s="157"/>
      <c r="CXF63" s="158"/>
      <c r="CXG63" s="159"/>
      <c r="CXH63" s="159"/>
      <c r="CXI63" s="157"/>
      <c r="CXJ63" s="158"/>
      <c r="CXK63" s="159"/>
      <c r="CXL63" s="159"/>
      <c r="CXM63" s="157"/>
      <c r="CXN63" s="158"/>
      <c r="CXO63" s="159"/>
      <c r="CXP63" s="159"/>
      <c r="CXQ63" s="157"/>
      <c r="CXR63" s="158"/>
      <c r="CXS63" s="159"/>
      <c r="CXT63" s="159"/>
      <c r="CXU63" s="157"/>
      <c r="CXV63" s="158"/>
      <c r="CXW63" s="159"/>
      <c r="CXX63" s="159"/>
      <c r="CXY63" s="157"/>
      <c r="CXZ63" s="158"/>
      <c r="CYA63" s="159"/>
      <c r="CYB63" s="159"/>
      <c r="CYC63" s="157"/>
      <c r="CYD63" s="158"/>
      <c r="CYE63" s="159"/>
      <c r="CYF63" s="159"/>
      <c r="CYG63" s="157"/>
      <c r="CYH63" s="158"/>
      <c r="CYI63" s="159"/>
      <c r="CYJ63" s="159"/>
      <c r="CYK63" s="157"/>
      <c r="CYL63" s="158"/>
      <c r="CYM63" s="159"/>
      <c r="CYN63" s="159"/>
      <c r="CYO63" s="157"/>
      <c r="CYP63" s="158"/>
      <c r="CYQ63" s="159"/>
      <c r="CYR63" s="159"/>
      <c r="CYS63" s="157"/>
      <c r="CYT63" s="158"/>
      <c r="CYU63" s="159"/>
      <c r="CYV63" s="159"/>
      <c r="CYW63" s="157"/>
      <c r="CYX63" s="158"/>
      <c r="CYY63" s="159"/>
      <c r="CYZ63" s="159"/>
      <c r="CZA63" s="157"/>
      <c r="CZB63" s="158"/>
      <c r="CZC63" s="159"/>
      <c r="CZD63" s="159"/>
      <c r="CZE63" s="157"/>
      <c r="CZF63" s="158"/>
      <c r="CZG63" s="159"/>
      <c r="CZH63" s="159"/>
      <c r="CZI63" s="157"/>
      <c r="CZJ63" s="158"/>
      <c r="CZK63" s="159"/>
      <c r="CZL63" s="159"/>
      <c r="CZM63" s="157"/>
      <c r="CZN63" s="158"/>
      <c r="CZO63" s="159"/>
      <c r="CZP63" s="159"/>
      <c r="CZQ63" s="157"/>
      <c r="CZR63" s="158"/>
      <c r="CZS63" s="159"/>
      <c r="CZT63" s="159"/>
      <c r="CZU63" s="157"/>
      <c r="CZV63" s="158"/>
      <c r="CZW63" s="159"/>
      <c r="CZX63" s="159"/>
      <c r="CZY63" s="157"/>
      <c r="CZZ63" s="158"/>
      <c r="DAA63" s="159"/>
      <c r="DAB63" s="159"/>
      <c r="DAC63" s="157"/>
      <c r="DAD63" s="158"/>
      <c r="DAE63" s="159"/>
      <c r="DAF63" s="159"/>
      <c r="DAG63" s="157"/>
      <c r="DAH63" s="158"/>
      <c r="DAI63" s="159"/>
      <c r="DAJ63" s="159"/>
      <c r="DAK63" s="157"/>
      <c r="DAL63" s="158"/>
      <c r="DAM63" s="159"/>
      <c r="DAN63" s="159"/>
      <c r="DAO63" s="157"/>
      <c r="DAP63" s="158"/>
      <c r="DAQ63" s="159"/>
      <c r="DAR63" s="159"/>
      <c r="DAS63" s="157"/>
      <c r="DAT63" s="158"/>
      <c r="DAU63" s="159"/>
      <c r="DAV63" s="159"/>
      <c r="DAW63" s="157"/>
      <c r="DAX63" s="158"/>
      <c r="DAY63" s="159"/>
      <c r="DAZ63" s="159"/>
      <c r="DBA63" s="157"/>
      <c r="DBB63" s="158"/>
      <c r="DBC63" s="159"/>
      <c r="DBD63" s="159"/>
      <c r="DBE63" s="157"/>
      <c r="DBF63" s="158"/>
      <c r="DBG63" s="159"/>
      <c r="DBH63" s="159"/>
      <c r="DBI63" s="157"/>
      <c r="DBJ63" s="158"/>
      <c r="DBK63" s="159"/>
      <c r="DBL63" s="159"/>
      <c r="DBM63" s="157"/>
      <c r="DBN63" s="158"/>
      <c r="DBO63" s="159"/>
      <c r="DBP63" s="159"/>
      <c r="DBQ63" s="157"/>
      <c r="DBR63" s="158"/>
      <c r="DBS63" s="159"/>
      <c r="DBT63" s="159"/>
      <c r="DBU63" s="157"/>
      <c r="DBV63" s="158"/>
      <c r="DBW63" s="159"/>
      <c r="DBX63" s="159"/>
      <c r="DBY63" s="157"/>
      <c r="DBZ63" s="158"/>
      <c r="DCA63" s="159"/>
      <c r="DCB63" s="159"/>
      <c r="DCC63" s="157"/>
      <c r="DCD63" s="158"/>
      <c r="DCE63" s="159"/>
      <c r="DCF63" s="159"/>
      <c r="DCG63" s="157"/>
      <c r="DCH63" s="158"/>
      <c r="DCI63" s="159"/>
      <c r="DCJ63" s="159"/>
      <c r="DCK63" s="157"/>
      <c r="DCL63" s="158"/>
      <c r="DCM63" s="159"/>
      <c r="DCN63" s="159"/>
      <c r="DCO63" s="157"/>
      <c r="DCP63" s="158"/>
      <c r="DCQ63" s="159"/>
      <c r="DCR63" s="159"/>
      <c r="DCS63" s="157"/>
      <c r="DCT63" s="158"/>
      <c r="DCU63" s="159"/>
      <c r="DCV63" s="159"/>
      <c r="DCW63" s="157"/>
      <c r="DCX63" s="158"/>
      <c r="DCY63" s="159"/>
      <c r="DCZ63" s="159"/>
      <c r="DDA63" s="157"/>
      <c r="DDB63" s="158"/>
      <c r="DDC63" s="159"/>
      <c r="DDD63" s="159"/>
      <c r="DDE63" s="157"/>
      <c r="DDF63" s="158"/>
      <c r="DDG63" s="159"/>
      <c r="DDH63" s="159"/>
      <c r="DDI63" s="157"/>
      <c r="DDJ63" s="158"/>
      <c r="DDK63" s="159"/>
      <c r="DDL63" s="159"/>
      <c r="DDM63" s="157"/>
      <c r="DDN63" s="158"/>
      <c r="DDO63" s="159"/>
      <c r="DDP63" s="159"/>
      <c r="DDQ63" s="157"/>
      <c r="DDR63" s="158"/>
      <c r="DDS63" s="159"/>
      <c r="DDT63" s="159"/>
      <c r="DDU63" s="157"/>
      <c r="DDV63" s="158"/>
      <c r="DDW63" s="159"/>
      <c r="DDX63" s="159"/>
      <c r="DDY63" s="157"/>
      <c r="DDZ63" s="158"/>
      <c r="DEA63" s="159"/>
      <c r="DEB63" s="159"/>
      <c r="DEC63" s="157"/>
      <c r="DED63" s="158"/>
      <c r="DEE63" s="159"/>
      <c r="DEF63" s="159"/>
      <c r="DEG63" s="157"/>
      <c r="DEH63" s="158"/>
      <c r="DEI63" s="159"/>
      <c r="DEJ63" s="159"/>
      <c r="DEK63" s="157"/>
      <c r="DEL63" s="158"/>
      <c r="DEM63" s="159"/>
      <c r="DEN63" s="159"/>
      <c r="DEO63" s="157"/>
      <c r="DEP63" s="158"/>
      <c r="DEQ63" s="159"/>
      <c r="DER63" s="159"/>
      <c r="DES63" s="157"/>
      <c r="DET63" s="158"/>
      <c r="DEU63" s="159"/>
      <c r="DEV63" s="159"/>
      <c r="DEW63" s="157"/>
      <c r="DEX63" s="158"/>
      <c r="DEY63" s="159"/>
      <c r="DEZ63" s="159"/>
      <c r="DFA63" s="157"/>
      <c r="DFB63" s="158"/>
      <c r="DFC63" s="159"/>
      <c r="DFD63" s="159"/>
      <c r="DFE63" s="157"/>
      <c r="DFF63" s="158"/>
      <c r="DFG63" s="159"/>
      <c r="DFH63" s="159"/>
      <c r="DFI63" s="157"/>
      <c r="DFJ63" s="158"/>
      <c r="DFK63" s="159"/>
      <c r="DFL63" s="159"/>
      <c r="DFM63" s="157"/>
      <c r="DFN63" s="158"/>
      <c r="DFO63" s="159"/>
      <c r="DFP63" s="159"/>
      <c r="DFQ63" s="157"/>
      <c r="DFR63" s="158"/>
      <c r="DFS63" s="159"/>
      <c r="DFT63" s="159"/>
      <c r="DFU63" s="157"/>
      <c r="DFV63" s="158"/>
      <c r="DFW63" s="159"/>
      <c r="DFX63" s="159"/>
      <c r="DFY63" s="157"/>
      <c r="DFZ63" s="158"/>
      <c r="DGA63" s="159"/>
      <c r="DGB63" s="159"/>
      <c r="DGC63" s="157"/>
      <c r="DGD63" s="158"/>
      <c r="DGE63" s="159"/>
      <c r="DGF63" s="159"/>
      <c r="DGG63" s="157"/>
      <c r="DGH63" s="158"/>
      <c r="DGI63" s="159"/>
      <c r="DGJ63" s="159"/>
      <c r="DGK63" s="157"/>
      <c r="DGL63" s="158"/>
      <c r="DGM63" s="159"/>
      <c r="DGN63" s="159"/>
      <c r="DGO63" s="157"/>
      <c r="DGP63" s="158"/>
      <c r="DGQ63" s="159"/>
      <c r="DGR63" s="159"/>
      <c r="DGS63" s="157"/>
      <c r="DGT63" s="158"/>
      <c r="DGU63" s="159"/>
      <c r="DGV63" s="159"/>
      <c r="DGW63" s="157"/>
      <c r="DGX63" s="158"/>
      <c r="DGY63" s="159"/>
      <c r="DGZ63" s="159"/>
      <c r="DHA63" s="157"/>
      <c r="DHB63" s="158"/>
      <c r="DHC63" s="159"/>
      <c r="DHD63" s="159"/>
      <c r="DHE63" s="157"/>
      <c r="DHF63" s="158"/>
      <c r="DHG63" s="159"/>
      <c r="DHH63" s="159"/>
      <c r="DHI63" s="157"/>
      <c r="DHJ63" s="158"/>
      <c r="DHK63" s="159"/>
      <c r="DHL63" s="159"/>
      <c r="DHM63" s="157"/>
      <c r="DHN63" s="158"/>
      <c r="DHO63" s="159"/>
      <c r="DHP63" s="159"/>
      <c r="DHQ63" s="157"/>
      <c r="DHR63" s="158"/>
      <c r="DHS63" s="159"/>
      <c r="DHT63" s="159"/>
      <c r="DHU63" s="157"/>
      <c r="DHV63" s="158"/>
      <c r="DHW63" s="159"/>
      <c r="DHX63" s="159"/>
      <c r="DHY63" s="157"/>
      <c r="DHZ63" s="158"/>
      <c r="DIA63" s="159"/>
      <c r="DIB63" s="159"/>
      <c r="DIC63" s="157"/>
      <c r="DID63" s="158"/>
      <c r="DIE63" s="159"/>
      <c r="DIF63" s="159"/>
      <c r="DIG63" s="157"/>
      <c r="DIH63" s="158"/>
      <c r="DII63" s="159"/>
      <c r="DIJ63" s="159"/>
      <c r="DIK63" s="157"/>
      <c r="DIL63" s="158"/>
      <c r="DIM63" s="159"/>
      <c r="DIN63" s="159"/>
      <c r="DIO63" s="157"/>
      <c r="DIP63" s="158"/>
      <c r="DIQ63" s="159"/>
      <c r="DIR63" s="159"/>
      <c r="DIS63" s="157"/>
      <c r="DIT63" s="158"/>
      <c r="DIU63" s="159"/>
      <c r="DIV63" s="159"/>
      <c r="DIW63" s="157"/>
      <c r="DIX63" s="158"/>
      <c r="DIY63" s="159"/>
      <c r="DIZ63" s="159"/>
      <c r="DJA63" s="157"/>
      <c r="DJB63" s="158"/>
      <c r="DJC63" s="159"/>
      <c r="DJD63" s="159"/>
      <c r="DJE63" s="157"/>
      <c r="DJF63" s="158"/>
      <c r="DJG63" s="159"/>
      <c r="DJH63" s="159"/>
      <c r="DJI63" s="157"/>
      <c r="DJJ63" s="158"/>
      <c r="DJK63" s="159"/>
      <c r="DJL63" s="159"/>
      <c r="DJM63" s="157"/>
      <c r="DJN63" s="158"/>
      <c r="DJO63" s="159"/>
      <c r="DJP63" s="159"/>
      <c r="DJQ63" s="157"/>
      <c r="DJR63" s="158"/>
      <c r="DJS63" s="159"/>
      <c r="DJT63" s="159"/>
      <c r="DJU63" s="157"/>
      <c r="DJV63" s="158"/>
      <c r="DJW63" s="159"/>
      <c r="DJX63" s="159"/>
      <c r="DJY63" s="157"/>
      <c r="DJZ63" s="158"/>
      <c r="DKA63" s="159"/>
      <c r="DKB63" s="159"/>
      <c r="DKC63" s="157"/>
      <c r="DKD63" s="158"/>
      <c r="DKE63" s="159"/>
      <c r="DKF63" s="159"/>
      <c r="DKG63" s="157"/>
      <c r="DKH63" s="158"/>
      <c r="DKI63" s="159"/>
      <c r="DKJ63" s="159"/>
      <c r="DKK63" s="157"/>
      <c r="DKL63" s="158"/>
      <c r="DKM63" s="159"/>
      <c r="DKN63" s="159"/>
      <c r="DKO63" s="157"/>
      <c r="DKP63" s="158"/>
      <c r="DKQ63" s="159"/>
      <c r="DKR63" s="159"/>
      <c r="DKS63" s="157"/>
      <c r="DKT63" s="158"/>
      <c r="DKU63" s="159"/>
      <c r="DKV63" s="159"/>
      <c r="DKW63" s="157"/>
      <c r="DKX63" s="158"/>
      <c r="DKY63" s="159"/>
      <c r="DKZ63" s="159"/>
      <c r="DLA63" s="157"/>
      <c r="DLB63" s="158"/>
      <c r="DLC63" s="159"/>
      <c r="DLD63" s="159"/>
      <c r="DLE63" s="157"/>
      <c r="DLF63" s="158"/>
      <c r="DLG63" s="159"/>
      <c r="DLH63" s="159"/>
      <c r="DLI63" s="157"/>
      <c r="DLJ63" s="158"/>
      <c r="DLK63" s="159"/>
      <c r="DLL63" s="159"/>
      <c r="DLM63" s="157"/>
      <c r="DLN63" s="158"/>
      <c r="DLO63" s="159"/>
      <c r="DLP63" s="159"/>
      <c r="DLQ63" s="157"/>
      <c r="DLR63" s="158"/>
      <c r="DLS63" s="159"/>
      <c r="DLT63" s="159"/>
      <c r="DLU63" s="157"/>
      <c r="DLV63" s="158"/>
      <c r="DLW63" s="159"/>
      <c r="DLX63" s="159"/>
      <c r="DLY63" s="157"/>
      <c r="DLZ63" s="158"/>
      <c r="DMA63" s="159"/>
      <c r="DMB63" s="159"/>
      <c r="DMC63" s="157"/>
      <c r="DMD63" s="158"/>
      <c r="DME63" s="159"/>
      <c r="DMF63" s="159"/>
      <c r="DMG63" s="157"/>
      <c r="DMH63" s="158"/>
      <c r="DMI63" s="159"/>
      <c r="DMJ63" s="159"/>
      <c r="DMK63" s="157"/>
      <c r="DML63" s="158"/>
      <c r="DMM63" s="159"/>
      <c r="DMN63" s="159"/>
      <c r="DMO63" s="157"/>
      <c r="DMP63" s="158"/>
      <c r="DMQ63" s="159"/>
      <c r="DMR63" s="159"/>
      <c r="DMS63" s="157"/>
      <c r="DMT63" s="158"/>
      <c r="DMU63" s="159"/>
      <c r="DMV63" s="159"/>
      <c r="DMW63" s="157"/>
      <c r="DMX63" s="158"/>
      <c r="DMY63" s="159"/>
      <c r="DMZ63" s="159"/>
      <c r="DNA63" s="157"/>
      <c r="DNB63" s="158"/>
      <c r="DNC63" s="159"/>
      <c r="DND63" s="159"/>
      <c r="DNE63" s="157"/>
      <c r="DNF63" s="158"/>
      <c r="DNG63" s="159"/>
      <c r="DNH63" s="159"/>
      <c r="DNI63" s="157"/>
      <c r="DNJ63" s="158"/>
      <c r="DNK63" s="159"/>
      <c r="DNL63" s="159"/>
      <c r="DNM63" s="157"/>
      <c r="DNN63" s="158"/>
      <c r="DNO63" s="159"/>
      <c r="DNP63" s="159"/>
      <c r="DNQ63" s="157"/>
      <c r="DNR63" s="158"/>
      <c r="DNS63" s="159"/>
      <c r="DNT63" s="159"/>
      <c r="DNU63" s="157"/>
      <c r="DNV63" s="158"/>
      <c r="DNW63" s="159"/>
      <c r="DNX63" s="159"/>
      <c r="DNY63" s="157"/>
      <c r="DNZ63" s="158"/>
      <c r="DOA63" s="159"/>
      <c r="DOB63" s="159"/>
      <c r="DOC63" s="157"/>
      <c r="DOD63" s="158"/>
      <c r="DOE63" s="159"/>
      <c r="DOF63" s="159"/>
      <c r="DOG63" s="157"/>
      <c r="DOH63" s="158"/>
      <c r="DOI63" s="159"/>
      <c r="DOJ63" s="159"/>
      <c r="DOK63" s="157"/>
      <c r="DOL63" s="158"/>
      <c r="DOM63" s="159"/>
      <c r="DON63" s="159"/>
      <c r="DOO63" s="157"/>
      <c r="DOP63" s="158"/>
      <c r="DOQ63" s="159"/>
      <c r="DOR63" s="159"/>
      <c r="DOS63" s="157"/>
      <c r="DOT63" s="158"/>
      <c r="DOU63" s="159"/>
      <c r="DOV63" s="159"/>
      <c r="DOW63" s="157"/>
      <c r="DOX63" s="158"/>
      <c r="DOY63" s="159"/>
      <c r="DOZ63" s="159"/>
      <c r="DPA63" s="157"/>
      <c r="DPB63" s="158"/>
      <c r="DPC63" s="159"/>
      <c r="DPD63" s="159"/>
      <c r="DPE63" s="157"/>
      <c r="DPF63" s="158"/>
      <c r="DPG63" s="159"/>
      <c r="DPH63" s="159"/>
      <c r="DPI63" s="157"/>
      <c r="DPJ63" s="158"/>
      <c r="DPK63" s="159"/>
      <c r="DPL63" s="159"/>
      <c r="DPM63" s="157"/>
      <c r="DPN63" s="158"/>
      <c r="DPO63" s="159"/>
      <c r="DPP63" s="159"/>
      <c r="DPQ63" s="157"/>
      <c r="DPR63" s="158"/>
      <c r="DPS63" s="159"/>
      <c r="DPT63" s="159"/>
      <c r="DPU63" s="157"/>
      <c r="DPV63" s="158"/>
      <c r="DPW63" s="159"/>
      <c r="DPX63" s="159"/>
      <c r="DPY63" s="157"/>
      <c r="DPZ63" s="158"/>
      <c r="DQA63" s="159"/>
      <c r="DQB63" s="159"/>
      <c r="DQC63" s="157"/>
      <c r="DQD63" s="158"/>
      <c r="DQE63" s="159"/>
      <c r="DQF63" s="159"/>
      <c r="DQG63" s="157"/>
      <c r="DQH63" s="158"/>
      <c r="DQI63" s="159"/>
      <c r="DQJ63" s="159"/>
      <c r="DQK63" s="157"/>
      <c r="DQL63" s="158"/>
      <c r="DQM63" s="159"/>
      <c r="DQN63" s="159"/>
      <c r="DQO63" s="157"/>
      <c r="DQP63" s="158"/>
      <c r="DQQ63" s="159"/>
      <c r="DQR63" s="159"/>
      <c r="DQS63" s="157"/>
      <c r="DQT63" s="158"/>
      <c r="DQU63" s="159"/>
      <c r="DQV63" s="159"/>
      <c r="DQW63" s="157"/>
      <c r="DQX63" s="158"/>
      <c r="DQY63" s="159"/>
      <c r="DQZ63" s="159"/>
      <c r="DRA63" s="157"/>
      <c r="DRB63" s="158"/>
      <c r="DRC63" s="159"/>
      <c r="DRD63" s="159"/>
      <c r="DRE63" s="157"/>
      <c r="DRF63" s="158"/>
      <c r="DRG63" s="159"/>
      <c r="DRH63" s="159"/>
      <c r="DRI63" s="157"/>
      <c r="DRJ63" s="158"/>
      <c r="DRK63" s="159"/>
      <c r="DRL63" s="159"/>
      <c r="DRM63" s="157"/>
      <c r="DRN63" s="158"/>
      <c r="DRO63" s="159"/>
      <c r="DRP63" s="159"/>
      <c r="DRQ63" s="157"/>
      <c r="DRR63" s="158"/>
      <c r="DRS63" s="159"/>
      <c r="DRT63" s="159"/>
      <c r="DRU63" s="157"/>
      <c r="DRV63" s="158"/>
      <c r="DRW63" s="159"/>
      <c r="DRX63" s="159"/>
      <c r="DRY63" s="157"/>
      <c r="DRZ63" s="158"/>
      <c r="DSA63" s="159"/>
      <c r="DSB63" s="159"/>
      <c r="DSC63" s="157"/>
      <c r="DSD63" s="158"/>
      <c r="DSE63" s="159"/>
      <c r="DSF63" s="159"/>
      <c r="DSG63" s="157"/>
      <c r="DSH63" s="158"/>
      <c r="DSI63" s="159"/>
      <c r="DSJ63" s="159"/>
      <c r="DSK63" s="157"/>
      <c r="DSL63" s="158"/>
      <c r="DSM63" s="159"/>
      <c r="DSN63" s="159"/>
      <c r="DSO63" s="157"/>
      <c r="DSP63" s="158"/>
      <c r="DSQ63" s="159"/>
      <c r="DSR63" s="159"/>
      <c r="DSS63" s="157"/>
      <c r="DST63" s="158"/>
      <c r="DSU63" s="159"/>
      <c r="DSV63" s="159"/>
      <c r="DSW63" s="157"/>
      <c r="DSX63" s="158"/>
      <c r="DSY63" s="159"/>
      <c r="DSZ63" s="159"/>
      <c r="DTA63" s="157"/>
      <c r="DTB63" s="158"/>
      <c r="DTC63" s="159"/>
      <c r="DTD63" s="159"/>
      <c r="DTE63" s="157"/>
      <c r="DTF63" s="158"/>
      <c r="DTG63" s="159"/>
      <c r="DTH63" s="159"/>
      <c r="DTI63" s="157"/>
      <c r="DTJ63" s="158"/>
      <c r="DTK63" s="159"/>
      <c r="DTL63" s="159"/>
      <c r="DTM63" s="157"/>
      <c r="DTN63" s="158"/>
      <c r="DTO63" s="159"/>
      <c r="DTP63" s="159"/>
      <c r="DTQ63" s="157"/>
      <c r="DTR63" s="158"/>
      <c r="DTS63" s="159"/>
      <c r="DTT63" s="159"/>
      <c r="DTU63" s="157"/>
      <c r="DTV63" s="158"/>
      <c r="DTW63" s="159"/>
      <c r="DTX63" s="159"/>
      <c r="DTY63" s="157"/>
      <c r="DTZ63" s="158"/>
      <c r="DUA63" s="159"/>
      <c r="DUB63" s="159"/>
      <c r="DUC63" s="157"/>
      <c r="DUD63" s="158"/>
      <c r="DUE63" s="159"/>
      <c r="DUF63" s="159"/>
      <c r="DUG63" s="157"/>
      <c r="DUH63" s="158"/>
      <c r="DUI63" s="159"/>
      <c r="DUJ63" s="159"/>
      <c r="DUK63" s="157"/>
      <c r="DUL63" s="158"/>
      <c r="DUM63" s="159"/>
      <c r="DUN63" s="159"/>
      <c r="DUO63" s="157"/>
      <c r="DUP63" s="158"/>
      <c r="DUQ63" s="159"/>
      <c r="DUR63" s="159"/>
      <c r="DUS63" s="157"/>
      <c r="DUT63" s="158"/>
      <c r="DUU63" s="159"/>
      <c r="DUV63" s="159"/>
      <c r="DUW63" s="157"/>
      <c r="DUX63" s="158"/>
      <c r="DUY63" s="159"/>
      <c r="DUZ63" s="159"/>
      <c r="DVA63" s="157"/>
      <c r="DVB63" s="158"/>
      <c r="DVC63" s="159"/>
      <c r="DVD63" s="159"/>
      <c r="DVE63" s="157"/>
      <c r="DVF63" s="158"/>
      <c r="DVG63" s="159"/>
      <c r="DVH63" s="159"/>
      <c r="DVI63" s="157"/>
      <c r="DVJ63" s="158"/>
      <c r="DVK63" s="159"/>
      <c r="DVL63" s="159"/>
      <c r="DVM63" s="157"/>
      <c r="DVN63" s="158"/>
      <c r="DVO63" s="159"/>
      <c r="DVP63" s="159"/>
      <c r="DVQ63" s="157"/>
      <c r="DVR63" s="158"/>
      <c r="DVS63" s="159"/>
      <c r="DVT63" s="159"/>
      <c r="DVU63" s="157"/>
      <c r="DVV63" s="158"/>
      <c r="DVW63" s="159"/>
      <c r="DVX63" s="159"/>
      <c r="DVY63" s="157"/>
      <c r="DVZ63" s="158"/>
      <c r="DWA63" s="159"/>
      <c r="DWB63" s="159"/>
      <c r="DWC63" s="157"/>
      <c r="DWD63" s="158"/>
      <c r="DWE63" s="159"/>
      <c r="DWF63" s="159"/>
      <c r="DWG63" s="157"/>
      <c r="DWH63" s="158"/>
      <c r="DWI63" s="159"/>
      <c r="DWJ63" s="159"/>
      <c r="DWK63" s="157"/>
      <c r="DWL63" s="158"/>
      <c r="DWM63" s="159"/>
      <c r="DWN63" s="159"/>
      <c r="DWO63" s="157"/>
      <c r="DWP63" s="158"/>
      <c r="DWQ63" s="159"/>
      <c r="DWR63" s="159"/>
      <c r="DWS63" s="157"/>
      <c r="DWT63" s="158"/>
      <c r="DWU63" s="159"/>
      <c r="DWV63" s="159"/>
      <c r="DWW63" s="157"/>
      <c r="DWX63" s="158"/>
      <c r="DWY63" s="159"/>
      <c r="DWZ63" s="159"/>
      <c r="DXA63" s="157"/>
      <c r="DXB63" s="158"/>
      <c r="DXC63" s="159"/>
      <c r="DXD63" s="159"/>
      <c r="DXE63" s="157"/>
      <c r="DXF63" s="158"/>
      <c r="DXG63" s="159"/>
      <c r="DXH63" s="159"/>
      <c r="DXI63" s="157"/>
      <c r="DXJ63" s="158"/>
      <c r="DXK63" s="159"/>
      <c r="DXL63" s="159"/>
      <c r="DXM63" s="157"/>
      <c r="DXN63" s="158"/>
      <c r="DXO63" s="159"/>
      <c r="DXP63" s="159"/>
      <c r="DXQ63" s="157"/>
      <c r="DXR63" s="158"/>
      <c r="DXS63" s="159"/>
      <c r="DXT63" s="159"/>
      <c r="DXU63" s="157"/>
      <c r="DXV63" s="158"/>
      <c r="DXW63" s="159"/>
      <c r="DXX63" s="159"/>
      <c r="DXY63" s="157"/>
      <c r="DXZ63" s="158"/>
      <c r="DYA63" s="159"/>
      <c r="DYB63" s="159"/>
      <c r="DYC63" s="157"/>
      <c r="DYD63" s="158"/>
      <c r="DYE63" s="159"/>
      <c r="DYF63" s="159"/>
      <c r="DYG63" s="157"/>
      <c r="DYH63" s="158"/>
      <c r="DYI63" s="159"/>
      <c r="DYJ63" s="159"/>
      <c r="DYK63" s="157"/>
      <c r="DYL63" s="158"/>
      <c r="DYM63" s="159"/>
      <c r="DYN63" s="159"/>
      <c r="DYO63" s="157"/>
      <c r="DYP63" s="158"/>
      <c r="DYQ63" s="159"/>
      <c r="DYR63" s="159"/>
      <c r="DYS63" s="157"/>
      <c r="DYT63" s="158"/>
      <c r="DYU63" s="159"/>
      <c r="DYV63" s="159"/>
      <c r="DYW63" s="157"/>
      <c r="DYX63" s="158"/>
      <c r="DYY63" s="159"/>
      <c r="DYZ63" s="159"/>
      <c r="DZA63" s="157"/>
      <c r="DZB63" s="158"/>
      <c r="DZC63" s="159"/>
      <c r="DZD63" s="159"/>
      <c r="DZE63" s="157"/>
      <c r="DZF63" s="158"/>
      <c r="DZG63" s="159"/>
      <c r="DZH63" s="159"/>
      <c r="DZI63" s="157"/>
      <c r="DZJ63" s="158"/>
      <c r="DZK63" s="159"/>
      <c r="DZL63" s="159"/>
      <c r="DZM63" s="157"/>
      <c r="DZN63" s="158"/>
      <c r="DZO63" s="159"/>
      <c r="DZP63" s="159"/>
      <c r="DZQ63" s="157"/>
      <c r="DZR63" s="158"/>
      <c r="DZS63" s="159"/>
      <c r="DZT63" s="159"/>
      <c r="DZU63" s="157"/>
      <c r="DZV63" s="158"/>
      <c r="DZW63" s="159"/>
      <c r="DZX63" s="159"/>
      <c r="DZY63" s="157"/>
      <c r="DZZ63" s="158"/>
      <c r="EAA63" s="159"/>
      <c r="EAB63" s="159"/>
      <c r="EAC63" s="157"/>
      <c r="EAD63" s="158"/>
      <c r="EAE63" s="159"/>
      <c r="EAF63" s="159"/>
      <c r="EAG63" s="157"/>
      <c r="EAH63" s="158"/>
      <c r="EAI63" s="159"/>
      <c r="EAJ63" s="159"/>
      <c r="EAK63" s="157"/>
      <c r="EAL63" s="158"/>
      <c r="EAM63" s="159"/>
      <c r="EAN63" s="159"/>
      <c r="EAO63" s="157"/>
      <c r="EAP63" s="158"/>
      <c r="EAQ63" s="159"/>
      <c r="EAR63" s="159"/>
      <c r="EAS63" s="157"/>
      <c r="EAT63" s="158"/>
      <c r="EAU63" s="159"/>
      <c r="EAV63" s="159"/>
      <c r="EAW63" s="157"/>
      <c r="EAX63" s="158"/>
      <c r="EAY63" s="159"/>
      <c r="EAZ63" s="159"/>
      <c r="EBA63" s="157"/>
      <c r="EBB63" s="158"/>
      <c r="EBC63" s="159"/>
      <c r="EBD63" s="159"/>
      <c r="EBE63" s="157"/>
      <c r="EBF63" s="158"/>
      <c r="EBG63" s="159"/>
      <c r="EBH63" s="159"/>
      <c r="EBI63" s="157"/>
      <c r="EBJ63" s="158"/>
      <c r="EBK63" s="159"/>
      <c r="EBL63" s="159"/>
      <c r="EBM63" s="157"/>
      <c r="EBN63" s="158"/>
      <c r="EBO63" s="159"/>
      <c r="EBP63" s="159"/>
      <c r="EBQ63" s="157"/>
      <c r="EBR63" s="158"/>
      <c r="EBS63" s="159"/>
      <c r="EBT63" s="159"/>
      <c r="EBU63" s="157"/>
      <c r="EBV63" s="158"/>
      <c r="EBW63" s="159"/>
      <c r="EBX63" s="159"/>
      <c r="EBY63" s="157"/>
      <c r="EBZ63" s="158"/>
      <c r="ECA63" s="159"/>
      <c r="ECB63" s="159"/>
      <c r="ECC63" s="157"/>
      <c r="ECD63" s="158"/>
      <c r="ECE63" s="159"/>
      <c r="ECF63" s="159"/>
      <c r="ECG63" s="157"/>
      <c r="ECH63" s="158"/>
      <c r="ECI63" s="159"/>
      <c r="ECJ63" s="159"/>
      <c r="ECK63" s="157"/>
      <c r="ECL63" s="158"/>
      <c r="ECM63" s="159"/>
      <c r="ECN63" s="159"/>
      <c r="ECO63" s="157"/>
      <c r="ECP63" s="158"/>
      <c r="ECQ63" s="159"/>
      <c r="ECR63" s="159"/>
      <c r="ECS63" s="157"/>
      <c r="ECT63" s="158"/>
      <c r="ECU63" s="159"/>
      <c r="ECV63" s="159"/>
      <c r="ECW63" s="157"/>
      <c r="ECX63" s="158"/>
      <c r="ECY63" s="159"/>
      <c r="ECZ63" s="159"/>
      <c r="EDA63" s="157"/>
      <c r="EDB63" s="158"/>
      <c r="EDC63" s="159"/>
      <c r="EDD63" s="159"/>
      <c r="EDE63" s="157"/>
      <c r="EDF63" s="158"/>
      <c r="EDG63" s="159"/>
      <c r="EDH63" s="159"/>
      <c r="EDI63" s="157"/>
      <c r="EDJ63" s="158"/>
      <c r="EDK63" s="159"/>
      <c r="EDL63" s="159"/>
      <c r="EDM63" s="157"/>
      <c r="EDN63" s="158"/>
      <c r="EDO63" s="159"/>
      <c r="EDP63" s="159"/>
      <c r="EDQ63" s="157"/>
      <c r="EDR63" s="158"/>
      <c r="EDS63" s="159"/>
      <c r="EDT63" s="159"/>
      <c r="EDU63" s="157"/>
      <c r="EDV63" s="158"/>
      <c r="EDW63" s="159"/>
      <c r="EDX63" s="159"/>
      <c r="EDY63" s="157"/>
      <c r="EDZ63" s="158"/>
      <c r="EEA63" s="159"/>
      <c r="EEB63" s="159"/>
      <c r="EEC63" s="157"/>
      <c r="EED63" s="158"/>
      <c r="EEE63" s="159"/>
      <c r="EEF63" s="159"/>
      <c r="EEG63" s="157"/>
      <c r="EEH63" s="158"/>
      <c r="EEI63" s="159"/>
      <c r="EEJ63" s="159"/>
      <c r="EEK63" s="157"/>
      <c r="EEL63" s="158"/>
      <c r="EEM63" s="159"/>
      <c r="EEN63" s="159"/>
      <c r="EEO63" s="157"/>
      <c r="EEP63" s="158"/>
      <c r="EEQ63" s="159"/>
      <c r="EER63" s="159"/>
      <c r="EES63" s="157"/>
      <c r="EET63" s="158"/>
      <c r="EEU63" s="159"/>
      <c r="EEV63" s="159"/>
      <c r="EEW63" s="157"/>
      <c r="EEX63" s="158"/>
      <c r="EEY63" s="159"/>
      <c r="EEZ63" s="159"/>
      <c r="EFA63" s="157"/>
      <c r="EFB63" s="158"/>
      <c r="EFC63" s="159"/>
      <c r="EFD63" s="159"/>
      <c r="EFE63" s="157"/>
      <c r="EFF63" s="158"/>
      <c r="EFG63" s="159"/>
      <c r="EFH63" s="159"/>
      <c r="EFI63" s="157"/>
      <c r="EFJ63" s="158"/>
      <c r="EFK63" s="159"/>
      <c r="EFL63" s="159"/>
      <c r="EFM63" s="157"/>
      <c r="EFN63" s="158"/>
      <c r="EFO63" s="159"/>
      <c r="EFP63" s="159"/>
      <c r="EFQ63" s="157"/>
      <c r="EFR63" s="158"/>
      <c r="EFS63" s="159"/>
      <c r="EFT63" s="159"/>
      <c r="EFU63" s="157"/>
      <c r="EFV63" s="158"/>
      <c r="EFW63" s="159"/>
      <c r="EFX63" s="159"/>
      <c r="EFY63" s="157"/>
      <c r="EFZ63" s="158"/>
      <c r="EGA63" s="159"/>
      <c r="EGB63" s="159"/>
      <c r="EGC63" s="157"/>
      <c r="EGD63" s="158"/>
      <c r="EGE63" s="159"/>
      <c r="EGF63" s="159"/>
      <c r="EGG63" s="157"/>
      <c r="EGH63" s="158"/>
      <c r="EGI63" s="159"/>
      <c r="EGJ63" s="159"/>
      <c r="EGK63" s="157"/>
      <c r="EGL63" s="158"/>
      <c r="EGM63" s="159"/>
      <c r="EGN63" s="159"/>
      <c r="EGO63" s="157"/>
      <c r="EGP63" s="158"/>
      <c r="EGQ63" s="159"/>
      <c r="EGR63" s="159"/>
      <c r="EGS63" s="157"/>
      <c r="EGT63" s="158"/>
      <c r="EGU63" s="159"/>
      <c r="EGV63" s="159"/>
      <c r="EGW63" s="157"/>
      <c r="EGX63" s="158"/>
      <c r="EGY63" s="159"/>
      <c r="EGZ63" s="159"/>
      <c r="EHA63" s="157"/>
      <c r="EHB63" s="158"/>
      <c r="EHC63" s="159"/>
      <c r="EHD63" s="159"/>
      <c r="EHE63" s="157"/>
      <c r="EHF63" s="158"/>
      <c r="EHG63" s="159"/>
      <c r="EHH63" s="159"/>
      <c r="EHI63" s="157"/>
      <c r="EHJ63" s="158"/>
      <c r="EHK63" s="159"/>
      <c r="EHL63" s="159"/>
      <c r="EHM63" s="157"/>
      <c r="EHN63" s="158"/>
      <c r="EHO63" s="159"/>
      <c r="EHP63" s="159"/>
      <c r="EHQ63" s="157"/>
      <c r="EHR63" s="158"/>
      <c r="EHS63" s="159"/>
      <c r="EHT63" s="159"/>
      <c r="EHU63" s="157"/>
      <c r="EHV63" s="158"/>
      <c r="EHW63" s="159"/>
      <c r="EHX63" s="159"/>
      <c r="EHY63" s="157"/>
      <c r="EHZ63" s="158"/>
      <c r="EIA63" s="159"/>
      <c r="EIB63" s="159"/>
      <c r="EIC63" s="157"/>
      <c r="EID63" s="158"/>
      <c r="EIE63" s="159"/>
      <c r="EIF63" s="159"/>
      <c r="EIG63" s="157"/>
      <c r="EIH63" s="158"/>
      <c r="EII63" s="159"/>
      <c r="EIJ63" s="159"/>
      <c r="EIK63" s="157"/>
      <c r="EIL63" s="158"/>
      <c r="EIM63" s="159"/>
      <c r="EIN63" s="159"/>
      <c r="EIO63" s="157"/>
      <c r="EIP63" s="158"/>
      <c r="EIQ63" s="159"/>
      <c r="EIR63" s="159"/>
      <c r="EIS63" s="157"/>
      <c r="EIT63" s="158"/>
      <c r="EIU63" s="159"/>
      <c r="EIV63" s="159"/>
      <c r="EIW63" s="157"/>
      <c r="EIX63" s="158"/>
      <c r="EIY63" s="159"/>
      <c r="EIZ63" s="159"/>
      <c r="EJA63" s="157"/>
      <c r="EJB63" s="158"/>
      <c r="EJC63" s="159"/>
      <c r="EJD63" s="159"/>
      <c r="EJE63" s="157"/>
      <c r="EJF63" s="158"/>
      <c r="EJG63" s="159"/>
      <c r="EJH63" s="159"/>
      <c r="EJI63" s="157"/>
      <c r="EJJ63" s="158"/>
      <c r="EJK63" s="159"/>
      <c r="EJL63" s="159"/>
      <c r="EJM63" s="157"/>
      <c r="EJN63" s="158"/>
      <c r="EJO63" s="159"/>
      <c r="EJP63" s="159"/>
      <c r="EJQ63" s="157"/>
      <c r="EJR63" s="158"/>
      <c r="EJS63" s="159"/>
      <c r="EJT63" s="159"/>
      <c r="EJU63" s="157"/>
      <c r="EJV63" s="158"/>
      <c r="EJW63" s="159"/>
      <c r="EJX63" s="159"/>
      <c r="EJY63" s="157"/>
      <c r="EJZ63" s="158"/>
      <c r="EKA63" s="159"/>
      <c r="EKB63" s="159"/>
      <c r="EKC63" s="157"/>
      <c r="EKD63" s="158"/>
      <c r="EKE63" s="159"/>
      <c r="EKF63" s="159"/>
      <c r="EKG63" s="157"/>
      <c r="EKH63" s="158"/>
      <c r="EKI63" s="159"/>
      <c r="EKJ63" s="159"/>
      <c r="EKK63" s="157"/>
      <c r="EKL63" s="158"/>
      <c r="EKM63" s="159"/>
      <c r="EKN63" s="159"/>
      <c r="EKO63" s="157"/>
      <c r="EKP63" s="158"/>
      <c r="EKQ63" s="159"/>
      <c r="EKR63" s="159"/>
      <c r="EKS63" s="157"/>
      <c r="EKT63" s="158"/>
      <c r="EKU63" s="159"/>
      <c r="EKV63" s="159"/>
      <c r="EKW63" s="157"/>
      <c r="EKX63" s="158"/>
      <c r="EKY63" s="159"/>
      <c r="EKZ63" s="159"/>
      <c r="ELA63" s="157"/>
      <c r="ELB63" s="158"/>
      <c r="ELC63" s="159"/>
      <c r="ELD63" s="159"/>
      <c r="ELE63" s="157"/>
      <c r="ELF63" s="158"/>
      <c r="ELG63" s="159"/>
      <c r="ELH63" s="159"/>
      <c r="ELI63" s="157"/>
      <c r="ELJ63" s="158"/>
      <c r="ELK63" s="159"/>
      <c r="ELL63" s="159"/>
      <c r="ELM63" s="157"/>
      <c r="ELN63" s="158"/>
      <c r="ELO63" s="159"/>
      <c r="ELP63" s="159"/>
      <c r="ELQ63" s="157"/>
      <c r="ELR63" s="158"/>
      <c r="ELS63" s="159"/>
      <c r="ELT63" s="159"/>
      <c r="ELU63" s="157"/>
      <c r="ELV63" s="158"/>
      <c r="ELW63" s="159"/>
      <c r="ELX63" s="159"/>
      <c r="ELY63" s="157"/>
      <c r="ELZ63" s="158"/>
      <c r="EMA63" s="159"/>
      <c r="EMB63" s="159"/>
      <c r="EMC63" s="157"/>
      <c r="EMD63" s="158"/>
      <c r="EME63" s="159"/>
      <c r="EMF63" s="159"/>
      <c r="EMG63" s="157"/>
      <c r="EMH63" s="158"/>
      <c r="EMI63" s="159"/>
      <c r="EMJ63" s="159"/>
      <c r="EMK63" s="157"/>
      <c r="EML63" s="158"/>
      <c r="EMM63" s="159"/>
      <c r="EMN63" s="159"/>
      <c r="EMO63" s="157"/>
      <c r="EMP63" s="158"/>
      <c r="EMQ63" s="159"/>
      <c r="EMR63" s="159"/>
      <c r="EMS63" s="157"/>
      <c r="EMT63" s="158"/>
      <c r="EMU63" s="159"/>
      <c r="EMV63" s="159"/>
      <c r="EMW63" s="157"/>
      <c r="EMX63" s="158"/>
      <c r="EMY63" s="159"/>
      <c r="EMZ63" s="159"/>
      <c r="ENA63" s="157"/>
      <c r="ENB63" s="158"/>
      <c r="ENC63" s="159"/>
      <c r="END63" s="159"/>
      <c r="ENE63" s="157"/>
      <c r="ENF63" s="158"/>
      <c r="ENG63" s="159"/>
      <c r="ENH63" s="159"/>
      <c r="ENI63" s="157"/>
      <c r="ENJ63" s="158"/>
      <c r="ENK63" s="159"/>
      <c r="ENL63" s="159"/>
      <c r="ENM63" s="157"/>
      <c r="ENN63" s="158"/>
      <c r="ENO63" s="159"/>
      <c r="ENP63" s="159"/>
      <c r="ENQ63" s="157"/>
      <c r="ENR63" s="158"/>
      <c r="ENS63" s="159"/>
      <c r="ENT63" s="159"/>
      <c r="ENU63" s="157"/>
      <c r="ENV63" s="158"/>
      <c r="ENW63" s="159"/>
      <c r="ENX63" s="159"/>
      <c r="ENY63" s="157"/>
      <c r="ENZ63" s="158"/>
      <c r="EOA63" s="159"/>
      <c r="EOB63" s="159"/>
      <c r="EOC63" s="157"/>
      <c r="EOD63" s="158"/>
      <c r="EOE63" s="159"/>
      <c r="EOF63" s="159"/>
      <c r="EOG63" s="157"/>
      <c r="EOH63" s="158"/>
      <c r="EOI63" s="159"/>
      <c r="EOJ63" s="159"/>
      <c r="EOK63" s="157"/>
      <c r="EOL63" s="158"/>
      <c r="EOM63" s="159"/>
      <c r="EON63" s="159"/>
      <c r="EOO63" s="157"/>
      <c r="EOP63" s="158"/>
      <c r="EOQ63" s="159"/>
      <c r="EOR63" s="159"/>
      <c r="EOS63" s="157"/>
      <c r="EOT63" s="158"/>
      <c r="EOU63" s="159"/>
      <c r="EOV63" s="159"/>
      <c r="EOW63" s="157"/>
      <c r="EOX63" s="158"/>
      <c r="EOY63" s="159"/>
      <c r="EOZ63" s="159"/>
      <c r="EPA63" s="157"/>
      <c r="EPB63" s="158"/>
      <c r="EPC63" s="159"/>
      <c r="EPD63" s="159"/>
      <c r="EPE63" s="157"/>
      <c r="EPF63" s="158"/>
      <c r="EPG63" s="159"/>
      <c r="EPH63" s="159"/>
      <c r="EPI63" s="157"/>
      <c r="EPJ63" s="158"/>
      <c r="EPK63" s="159"/>
      <c r="EPL63" s="159"/>
      <c r="EPM63" s="157"/>
      <c r="EPN63" s="158"/>
      <c r="EPO63" s="159"/>
      <c r="EPP63" s="159"/>
      <c r="EPQ63" s="157"/>
      <c r="EPR63" s="158"/>
      <c r="EPS63" s="159"/>
      <c r="EPT63" s="159"/>
      <c r="EPU63" s="157"/>
      <c r="EPV63" s="158"/>
      <c r="EPW63" s="159"/>
      <c r="EPX63" s="159"/>
      <c r="EPY63" s="157"/>
      <c r="EPZ63" s="158"/>
      <c r="EQA63" s="159"/>
      <c r="EQB63" s="159"/>
      <c r="EQC63" s="157"/>
      <c r="EQD63" s="158"/>
      <c r="EQE63" s="159"/>
      <c r="EQF63" s="159"/>
      <c r="EQG63" s="157"/>
      <c r="EQH63" s="158"/>
      <c r="EQI63" s="159"/>
      <c r="EQJ63" s="159"/>
      <c r="EQK63" s="157"/>
      <c r="EQL63" s="158"/>
      <c r="EQM63" s="159"/>
      <c r="EQN63" s="159"/>
      <c r="EQO63" s="157"/>
      <c r="EQP63" s="158"/>
      <c r="EQQ63" s="159"/>
      <c r="EQR63" s="159"/>
      <c r="EQS63" s="157"/>
      <c r="EQT63" s="158"/>
      <c r="EQU63" s="159"/>
      <c r="EQV63" s="159"/>
      <c r="EQW63" s="157"/>
      <c r="EQX63" s="158"/>
      <c r="EQY63" s="159"/>
      <c r="EQZ63" s="159"/>
      <c r="ERA63" s="157"/>
      <c r="ERB63" s="158"/>
      <c r="ERC63" s="159"/>
      <c r="ERD63" s="159"/>
      <c r="ERE63" s="157"/>
      <c r="ERF63" s="158"/>
      <c r="ERG63" s="159"/>
      <c r="ERH63" s="159"/>
      <c r="ERI63" s="157"/>
      <c r="ERJ63" s="158"/>
      <c r="ERK63" s="159"/>
      <c r="ERL63" s="159"/>
      <c r="ERM63" s="157"/>
      <c r="ERN63" s="158"/>
      <c r="ERO63" s="159"/>
      <c r="ERP63" s="159"/>
      <c r="ERQ63" s="157"/>
      <c r="ERR63" s="158"/>
      <c r="ERS63" s="159"/>
      <c r="ERT63" s="159"/>
      <c r="ERU63" s="157"/>
      <c r="ERV63" s="158"/>
      <c r="ERW63" s="159"/>
      <c r="ERX63" s="159"/>
      <c r="ERY63" s="157"/>
      <c r="ERZ63" s="158"/>
      <c r="ESA63" s="159"/>
      <c r="ESB63" s="159"/>
      <c r="ESC63" s="157"/>
      <c r="ESD63" s="158"/>
      <c r="ESE63" s="159"/>
      <c r="ESF63" s="159"/>
      <c r="ESG63" s="157"/>
      <c r="ESH63" s="158"/>
      <c r="ESI63" s="159"/>
      <c r="ESJ63" s="159"/>
      <c r="ESK63" s="157"/>
      <c r="ESL63" s="158"/>
      <c r="ESM63" s="159"/>
      <c r="ESN63" s="159"/>
      <c r="ESO63" s="157"/>
      <c r="ESP63" s="158"/>
      <c r="ESQ63" s="159"/>
      <c r="ESR63" s="159"/>
      <c r="ESS63" s="157"/>
      <c r="EST63" s="158"/>
      <c r="ESU63" s="159"/>
      <c r="ESV63" s="159"/>
      <c r="ESW63" s="157"/>
      <c r="ESX63" s="158"/>
      <c r="ESY63" s="159"/>
      <c r="ESZ63" s="159"/>
      <c r="ETA63" s="157"/>
      <c r="ETB63" s="158"/>
      <c r="ETC63" s="159"/>
      <c r="ETD63" s="159"/>
      <c r="ETE63" s="157"/>
      <c r="ETF63" s="158"/>
      <c r="ETG63" s="159"/>
      <c r="ETH63" s="159"/>
      <c r="ETI63" s="157"/>
      <c r="ETJ63" s="158"/>
      <c r="ETK63" s="159"/>
      <c r="ETL63" s="159"/>
      <c r="ETM63" s="157"/>
      <c r="ETN63" s="158"/>
      <c r="ETO63" s="159"/>
      <c r="ETP63" s="159"/>
      <c r="ETQ63" s="157"/>
      <c r="ETR63" s="158"/>
      <c r="ETS63" s="159"/>
      <c r="ETT63" s="159"/>
      <c r="ETU63" s="157"/>
      <c r="ETV63" s="158"/>
      <c r="ETW63" s="159"/>
      <c r="ETX63" s="159"/>
      <c r="ETY63" s="157"/>
      <c r="ETZ63" s="158"/>
      <c r="EUA63" s="159"/>
      <c r="EUB63" s="159"/>
      <c r="EUC63" s="157"/>
      <c r="EUD63" s="158"/>
      <c r="EUE63" s="159"/>
      <c r="EUF63" s="159"/>
      <c r="EUG63" s="157"/>
      <c r="EUH63" s="158"/>
      <c r="EUI63" s="159"/>
      <c r="EUJ63" s="159"/>
      <c r="EUK63" s="157"/>
      <c r="EUL63" s="158"/>
      <c r="EUM63" s="159"/>
      <c r="EUN63" s="159"/>
      <c r="EUO63" s="157"/>
      <c r="EUP63" s="158"/>
      <c r="EUQ63" s="159"/>
      <c r="EUR63" s="159"/>
      <c r="EUS63" s="157"/>
      <c r="EUT63" s="158"/>
      <c r="EUU63" s="159"/>
      <c r="EUV63" s="159"/>
      <c r="EUW63" s="157"/>
      <c r="EUX63" s="158"/>
      <c r="EUY63" s="159"/>
      <c r="EUZ63" s="159"/>
      <c r="EVA63" s="157"/>
      <c r="EVB63" s="158"/>
      <c r="EVC63" s="159"/>
      <c r="EVD63" s="159"/>
      <c r="EVE63" s="157"/>
      <c r="EVF63" s="158"/>
      <c r="EVG63" s="159"/>
      <c r="EVH63" s="159"/>
      <c r="EVI63" s="157"/>
      <c r="EVJ63" s="158"/>
      <c r="EVK63" s="159"/>
      <c r="EVL63" s="159"/>
      <c r="EVM63" s="157"/>
      <c r="EVN63" s="158"/>
      <c r="EVO63" s="159"/>
      <c r="EVP63" s="159"/>
      <c r="EVQ63" s="157"/>
      <c r="EVR63" s="158"/>
      <c r="EVS63" s="159"/>
      <c r="EVT63" s="159"/>
      <c r="EVU63" s="157"/>
      <c r="EVV63" s="158"/>
      <c r="EVW63" s="159"/>
      <c r="EVX63" s="159"/>
      <c r="EVY63" s="157"/>
      <c r="EVZ63" s="158"/>
      <c r="EWA63" s="159"/>
      <c r="EWB63" s="159"/>
      <c r="EWC63" s="157"/>
      <c r="EWD63" s="158"/>
      <c r="EWE63" s="159"/>
      <c r="EWF63" s="159"/>
      <c r="EWG63" s="157"/>
      <c r="EWH63" s="158"/>
      <c r="EWI63" s="159"/>
      <c r="EWJ63" s="159"/>
      <c r="EWK63" s="157"/>
      <c r="EWL63" s="158"/>
      <c r="EWM63" s="159"/>
      <c r="EWN63" s="159"/>
      <c r="EWO63" s="157"/>
      <c r="EWP63" s="158"/>
      <c r="EWQ63" s="159"/>
      <c r="EWR63" s="159"/>
      <c r="EWS63" s="157"/>
      <c r="EWT63" s="158"/>
      <c r="EWU63" s="159"/>
      <c r="EWV63" s="159"/>
      <c r="EWW63" s="157"/>
      <c r="EWX63" s="158"/>
      <c r="EWY63" s="159"/>
      <c r="EWZ63" s="159"/>
      <c r="EXA63" s="157"/>
      <c r="EXB63" s="158"/>
      <c r="EXC63" s="159"/>
      <c r="EXD63" s="159"/>
      <c r="EXE63" s="157"/>
      <c r="EXF63" s="158"/>
      <c r="EXG63" s="159"/>
      <c r="EXH63" s="159"/>
      <c r="EXI63" s="157"/>
      <c r="EXJ63" s="158"/>
      <c r="EXK63" s="159"/>
      <c r="EXL63" s="159"/>
      <c r="EXM63" s="157"/>
      <c r="EXN63" s="158"/>
      <c r="EXO63" s="159"/>
      <c r="EXP63" s="159"/>
      <c r="EXQ63" s="157"/>
      <c r="EXR63" s="158"/>
      <c r="EXS63" s="159"/>
      <c r="EXT63" s="159"/>
      <c r="EXU63" s="157"/>
      <c r="EXV63" s="158"/>
      <c r="EXW63" s="159"/>
      <c r="EXX63" s="159"/>
      <c r="EXY63" s="157"/>
      <c r="EXZ63" s="158"/>
      <c r="EYA63" s="159"/>
      <c r="EYB63" s="159"/>
      <c r="EYC63" s="157"/>
      <c r="EYD63" s="158"/>
      <c r="EYE63" s="159"/>
      <c r="EYF63" s="159"/>
      <c r="EYG63" s="157"/>
      <c r="EYH63" s="158"/>
      <c r="EYI63" s="159"/>
      <c r="EYJ63" s="159"/>
      <c r="EYK63" s="157"/>
      <c r="EYL63" s="158"/>
      <c r="EYM63" s="159"/>
      <c r="EYN63" s="159"/>
      <c r="EYO63" s="157"/>
      <c r="EYP63" s="158"/>
      <c r="EYQ63" s="159"/>
      <c r="EYR63" s="159"/>
      <c r="EYS63" s="157"/>
      <c r="EYT63" s="158"/>
      <c r="EYU63" s="159"/>
      <c r="EYV63" s="159"/>
      <c r="EYW63" s="157"/>
      <c r="EYX63" s="158"/>
      <c r="EYY63" s="159"/>
      <c r="EYZ63" s="159"/>
      <c r="EZA63" s="157"/>
      <c r="EZB63" s="158"/>
      <c r="EZC63" s="159"/>
      <c r="EZD63" s="159"/>
      <c r="EZE63" s="157"/>
      <c r="EZF63" s="158"/>
      <c r="EZG63" s="159"/>
      <c r="EZH63" s="159"/>
      <c r="EZI63" s="157"/>
      <c r="EZJ63" s="158"/>
      <c r="EZK63" s="159"/>
      <c r="EZL63" s="159"/>
      <c r="EZM63" s="157"/>
      <c r="EZN63" s="158"/>
      <c r="EZO63" s="159"/>
      <c r="EZP63" s="159"/>
      <c r="EZQ63" s="157"/>
      <c r="EZR63" s="158"/>
      <c r="EZS63" s="159"/>
      <c r="EZT63" s="159"/>
      <c r="EZU63" s="157"/>
      <c r="EZV63" s="158"/>
      <c r="EZW63" s="159"/>
      <c r="EZX63" s="159"/>
      <c r="EZY63" s="157"/>
      <c r="EZZ63" s="158"/>
      <c r="FAA63" s="159"/>
      <c r="FAB63" s="159"/>
      <c r="FAC63" s="157"/>
      <c r="FAD63" s="158"/>
      <c r="FAE63" s="159"/>
      <c r="FAF63" s="159"/>
      <c r="FAG63" s="157"/>
      <c r="FAH63" s="158"/>
      <c r="FAI63" s="159"/>
      <c r="FAJ63" s="159"/>
      <c r="FAK63" s="157"/>
      <c r="FAL63" s="158"/>
      <c r="FAM63" s="159"/>
      <c r="FAN63" s="159"/>
      <c r="FAO63" s="157"/>
      <c r="FAP63" s="158"/>
      <c r="FAQ63" s="159"/>
      <c r="FAR63" s="159"/>
      <c r="FAS63" s="157"/>
      <c r="FAT63" s="158"/>
      <c r="FAU63" s="159"/>
      <c r="FAV63" s="159"/>
      <c r="FAW63" s="157"/>
      <c r="FAX63" s="158"/>
      <c r="FAY63" s="159"/>
      <c r="FAZ63" s="159"/>
      <c r="FBA63" s="157"/>
      <c r="FBB63" s="158"/>
      <c r="FBC63" s="159"/>
      <c r="FBD63" s="159"/>
      <c r="FBE63" s="157"/>
      <c r="FBF63" s="158"/>
      <c r="FBG63" s="159"/>
      <c r="FBH63" s="159"/>
      <c r="FBI63" s="157"/>
      <c r="FBJ63" s="158"/>
      <c r="FBK63" s="159"/>
      <c r="FBL63" s="159"/>
      <c r="FBM63" s="157"/>
      <c r="FBN63" s="158"/>
      <c r="FBO63" s="159"/>
      <c r="FBP63" s="159"/>
      <c r="FBQ63" s="157"/>
      <c r="FBR63" s="158"/>
      <c r="FBS63" s="159"/>
      <c r="FBT63" s="159"/>
      <c r="FBU63" s="157"/>
      <c r="FBV63" s="158"/>
      <c r="FBW63" s="159"/>
      <c r="FBX63" s="159"/>
      <c r="FBY63" s="157"/>
      <c r="FBZ63" s="158"/>
      <c r="FCA63" s="159"/>
      <c r="FCB63" s="159"/>
      <c r="FCC63" s="157"/>
      <c r="FCD63" s="158"/>
      <c r="FCE63" s="159"/>
      <c r="FCF63" s="159"/>
      <c r="FCG63" s="157"/>
      <c r="FCH63" s="158"/>
      <c r="FCI63" s="159"/>
      <c r="FCJ63" s="159"/>
      <c r="FCK63" s="157"/>
      <c r="FCL63" s="158"/>
      <c r="FCM63" s="159"/>
      <c r="FCN63" s="159"/>
      <c r="FCO63" s="157"/>
      <c r="FCP63" s="158"/>
      <c r="FCQ63" s="159"/>
      <c r="FCR63" s="159"/>
      <c r="FCS63" s="157"/>
      <c r="FCT63" s="158"/>
      <c r="FCU63" s="159"/>
      <c r="FCV63" s="159"/>
      <c r="FCW63" s="157"/>
      <c r="FCX63" s="158"/>
      <c r="FCY63" s="159"/>
      <c r="FCZ63" s="159"/>
      <c r="FDA63" s="157"/>
      <c r="FDB63" s="158"/>
      <c r="FDC63" s="159"/>
      <c r="FDD63" s="159"/>
      <c r="FDE63" s="157"/>
      <c r="FDF63" s="158"/>
      <c r="FDG63" s="159"/>
      <c r="FDH63" s="159"/>
      <c r="FDI63" s="157"/>
      <c r="FDJ63" s="158"/>
      <c r="FDK63" s="159"/>
      <c r="FDL63" s="159"/>
      <c r="FDM63" s="157"/>
      <c r="FDN63" s="158"/>
      <c r="FDO63" s="159"/>
      <c r="FDP63" s="159"/>
      <c r="FDQ63" s="157"/>
      <c r="FDR63" s="158"/>
      <c r="FDS63" s="159"/>
      <c r="FDT63" s="159"/>
      <c r="FDU63" s="157"/>
      <c r="FDV63" s="158"/>
      <c r="FDW63" s="159"/>
      <c r="FDX63" s="159"/>
      <c r="FDY63" s="157"/>
      <c r="FDZ63" s="158"/>
      <c r="FEA63" s="159"/>
      <c r="FEB63" s="159"/>
      <c r="FEC63" s="157"/>
      <c r="FED63" s="158"/>
      <c r="FEE63" s="159"/>
      <c r="FEF63" s="159"/>
      <c r="FEG63" s="157"/>
      <c r="FEH63" s="158"/>
      <c r="FEI63" s="159"/>
      <c r="FEJ63" s="159"/>
      <c r="FEK63" s="157"/>
      <c r="FEL63" s="158"/>
      <c r="FEM63" s="159"/>
      <c r="FEN63" s="159"/>
      <c r="FEO63" s="157"/>
      <c r="FEP63" s="158"/>
      <c r="FEQ63" s="159"/>
      <c r="FER63" s="159"/>
      <c r="FES63" s="157"/>
      <c r="FET63" s="158"/>
      <c r="FEU63" s="159"/>
      <c r="FEV63" s="159"/>
      <c r="FEW63" s="157"/>
      <c r="FEX63" s="158"/>
      <c r="FEY63" s="159"/>
      <c r="FEZ63" s="159"/>
      <c r="FFA63" s="157"/>
      <c r="FFB63" s="158"/>
      <c r="FFC63" s="159"/>
      <c r="FFD63" s="159"/>
      <c r="FFE63" s="157"/>
      <c r="FFF63" s="158"/>
      <c r="FFG63" s="159"/>
      <c r="FFH63" s="159"/>
      <c r="FFI63" s="157"/>
      <c r="FFJ63" s="158"/>
      <c r="FFK63" s="159"/>
      <c r="FFL63" s="159"/>
      <c r="FFM63" s="157"/>
      <c r="FFN63" s="158"/>
      <c r="FFO63" s="159"/>
      <c r="FFP63" s="159"/>
      <c r="FFQ63" s="157"/>
      <c r="FFR63" s="158"/>
      <c r="FFS63" s="159"/>
      <c r="FFT63" s="159"/>
      <c r="FFU63" s="157"/>
      <c r="FFV63" s="158"/>
      <c r="FFW63" s="159"/>
      <c r="FFX63" s="159"/>
      <c r="FFY63" s="157"/>
      <c r="FFZ63" s="158"/>
      <c r="FGA63" s="159"/>
      <c r="FGB63" s="159"/>
      <c r="FGC63" s="157"/>
      <c r="FGD63" s="158"/>
      <c r="FGE63" s="159"/>
      <c r="FGF63" s="159"/>
      <c r="FGG63" s="157"/>
      <c r="FGH63" s="158"/>
      <c r="FGI63" s="159"/>
      <c r="FGJ63" s="159"/>
      <c r="FGK63" s="157"/>
      <c r="FGL63" s="158"/>
      <c r="FGM63" s="159"/>
      <c r="FGN63" s="159"/>
      <c r="FGO63" s="157"/>
      <c r="FGP63" s="158"/>
      <c r="FGQ63" s="159"/>
      <c r="FGR63" s="159"/>
      <c r="FGS63" s="157"/>
      <c r="FGT63" s="158"/>
      <c r="FGU63" s="159"/>
      <c r="FGV63" s="159"/>
      <c r="FGW63" s="157"/>
      <c r="FGX63" s="158"/>
      <c r="FGY63" s="159"/>
      <c r="FGZ63" s="159"/>
      <c r="FHA63" s="157"/>
      <c r="FHB63" s="158"/>
      <c r="FHC63" s="159"/>
      <c r="FHD63" s="159"/>
      <c r="FHE63" s="157"/>
      <c r="FHF63" s="158"/>
      <c r="FHG63" s="159"/>
      <c r="FHH63" s="159"/>
      <c r="FHI63" s="157"/>
      <c r="FHJ63" s="158"/>
      <c r="FHK63" s="159"/>
      <c r="FHL63" s="159"/>
      <c r="FHM63" s="157"/>
      <c r="FHN63" s="158"/>
      <c r="FHO63" s="159"/>
      <c r="FHP63" s="159"/>
      <c r="FHQ63" s="157"/>
      <c r="FHR63" s="158"/>
      <c r="FHS63" s="159"/>
      <c r="FHT63" s="159"/>
      <c r="FHU63" s="157"/>
      <c r="FHV63" s="158"/>
      <c r="FHW63" s="159"/>
      <c r="FHX63" s="159"/>
      <c r="FHY63" s="157"/>
      <c r="FHZ63" s="158"/>
      <c r="FIA63" s="159"/>
      <c r="FIB63" s="159"/>
      <c r="FIC63" s="157"/>
      <c r="FID63" s="158"/>
      <c r="FIE63" s="159"/>
      <c r="FIF63" s="159"/>
      <c r="FIG63" s="157"/>
      <c r="FIH63" s="158"/>
      <c r="FII63" s="159"/>
      <c r="FIJ63" s="159"/>
      <c r="FIK63" s="157"/>
      <c r="FIL63" s="158"/>
      <c r="FIM63" s="159"/>
      <c r="FIN63" s="159"/>
      <c r="FIO63" s="157"/>
      <c r="FIP63" s="158"/>
      <c r="FIQ63" s="159"/>
      <c r="FIR63" s="159"/>
      <c r="FIS63" s="157"/>
      <c r="FIT63" s="158"/>
      <c r="FIU63" s="159"/>
      <c r="FIV63" s="159"/>
      <c r="FIW63" s="157"/>
      <c r="FIX63" s="158"/>
      <c r="FIY63" s="159"/>
      <c r="FIZ63" s="159"/>
      <c r="FJA63" s="157"/>
      <c r="FJB63" s="158"/>
      <c r="FJC63" s="159"/>
      <c r="FJD63" s="159"/>
      <c r="FJE63" s="157"/>
      <c r="FJF63" s="158"/>
      <c r="FJG63" s="159"/>
      <c r="FJH63" s="159"/>
      <c r="FJI63" s="157"/>
      <c r="FJJ63" s="158"/>
      <c r="FJK63" s="159"/>
      <c r="FJL63" s="159"/>
      <c r="FJM63" s="157"/>
      <c r="FJN63" s="158"/>
      <c r="FJO63" s="159"/>
      <c r="FJP63" s="159"/>
      <c r="FJQ63" s="157"/>
      <c r="FJR63" s="158"/>
      <c r="FJS63" s="159"/>
      <c r="FJT63" s="159"/>
      <c r="FJU63" s="157"/>
      <c r="FJV63" s="158"/>
      <c r="FJW63" s="159"/>
      <c r="FJX63" s="159"/>
      <c r="FJY63" s="157"/>
      <c r="FJZ63" s="158"/>
      <c r="FKA63" s="159"/>
      <c r="FKB63" s="159"/>
      <c r="FKC63" s="157"/>
      <c r="FKD63" s="158"/>
      <c r="FKE63" s="159"/>
      <c r="FKF63" s="159"/>
      <c r="FKG63" s="157"/>
      <c r="FKH63" s="158"/>
      <c r="FKI63" s="159"/>
      <c r="FKJ63" s="159"/>
      <c r="FKK63" s="157"/>
      <c r="FKL63" s="158"/>
      <c r="FKM63" s="159"/>
      <c r="FKN63" s="159"/>
      <c r="FKO63" s="157"/>
      <c r="FKP63" s="158"/>
      <c r="FKQ63" s="159"/>
      <c r="FKR63" s="159"/>
      <c r="FKS63" s="157"/>
      <c r="FKT63" s="158"/>
      <c r="FKU63" s="159"/>
      <c r="FKV63" s="159"/>
      <c r="FKW63" s="157"/>
      <c r="FKX63" s="158"/>
      <c r="FKY63" s="159"/>
      <c r="FKZ63" s="159"/>
      <c r="FLA63" s="157"/>
      <c r="FLB63" s="158"/>
      <c r="FLC63" s="159"/>
      <c r="FLD63" s="159"/>
      <c r="FLE63" s="157"/>
      <c r="FLF63" s="158"/>
      <c r="FLG63" s="159"/>
      <c r="FLH63" s="159"/>
      <c r="FLI63" s="157"/>
      <c r="FLJ63" s="158"/>
      <c r="FLK63" s="159"/>
      <c r="FLL63" s="159"/>
      <c r="FLM63" s="157"/>
      <c r="FLN63" s="158"/>
      <c r="FLO63" s="159"/>
      <c r="FLP63" s="159"/>
      <c r="FLQ63" s="157"/>
      <c r="FLR63" s="158"/>
      <c r="FLS63" s="159"/>
      <c r="FLT63" s="159"/>
      <c r="FLU63" s="157"/>
      <c r="FLV63" s="158"/>
      <c r="FLW63" s="159"/>
      <c r="FLX63" s="159"/>
      <c r="FLY63" s="157"/>
      <c r="FLZ63" s="158"/>
      <c r="FMA63" s="159"/>
      <c r="FMB63" s="159"/>
      <c r="FMC63" s="157"/>
      <c r="FMD63" s="158"/>
      <c r="FME63" s="159"/>
      <c r="FMF63" s="159"/>
      <c r="FMG63" s="157"/>
      <c r="FMH63" s="158"/>
      <c r="FMI63" s="159"/>
      <c r="FMJ63" s="159"/>
      <c r="FMK63" s="157"/>
      <c r="FML63" s="158"/>
      <c r="FMM63" s="159"/>
      <c r="FMN63" s="159"/>
      <c r="FMO63" s="157"/>
      <c r="FMP63" s="158"/>
      <c r="FMQ63" s="159"/>
      <c r="FMR63" s="159"/>
      <c r="FMS63" s="157"/>
      <c r="FMT63" s="158"/>
      <c r="FMU63" s="159"/>
      <c r="FMV63" s="159"/>
      <c r="FMW63" s="157"/>
      <c r="FMX63" s="158"/>
      <c r="FMY63" s="159"/>
      <c r="FMZ63" s="159"/>
      <c r="FNA63" s="157"/>
      <c r="FNB63" s="158"/>
      <c r="FNC63" s="159"/>
      <c r="FND63" s="159"/>
      <c r="FNE63" s="157"/>
      <c r="FNF63" s="158"/>
      <c r="FNG63" s="159"/>
      <c r="FNH63" s="159"/>
      <c r="FNI63" s="157"/>
      <c r="FNJ63" s="158"/>
      <c r="FNK63" s="159"/>
      <c r="FNL63" s="159"/>
      <c r="FNM63" s="157"/>
      <c r="FNN63" s="158"/>
      <c r="FNO63" s="159"/>
      <c r="FNP63" s="159"/>
      <c r="FNQ63" s="157"/>
      <c r="FNR63" s="158"/>
      <c r="FNS63" s="159"/>
      <c r="FNT63" s="159"/>
      <c r="FNU63" s="157"/>
      <c r="FNV63" s="158"/>
      <c r="FNW63" s="159"/>
      <c r="FNX63" s="159"/>
      <c r="FNY63" s="157"/>
      <c r="FNZ63" s="158"/>
      <c r="FOA63" s="159"/>
      <c r="FOB63" s="159"/>
      <c r="FOC63" s="157"/>
      <c r="FOD63" s="158"/>
      <c r="FOE63" s="159"/>
      <c r="FOF63" s="159"/>
      <c r="FOG63" s="157"/>
      <c r="FOH63" s="158"/>
      <c r="FOI63" s="159"/>
      <c r="FOJ63" s="159"/>
      <c r="FOK63" s="157"/>
      <c r="FOL63" s="158"/>
      <c r="FOM63" s="159"/>
      <c r="FON63" s="159"/>
      <c r="FOO63" s="157"/>
      <c r="FOP63" s="158"/>
      <c r="FOQ63" s="159"/>
      <c r="FOR63" s="159"/>
      <c r="FOS63" s="157"/>
      <c r="FOT63" s="158"/>
      <c r="FOU63" s="159"/>
      <c r="FOV63" s="159"/>
      <c r="FOW63" s="157"/>
      <c r="FOX63" s="158"/>
      <c r="FOY63" s="159"/>
      <c r="FOZ63" s="159"/>
      <c r="FPA63" s="157"/>
      <c r="FPB63" s="158"/>
      <c r="FPC63" s="159"/>
      <c r="FPD63" s="159"/>
      <c r="FPE63" s="157"/>
      <c r="FPF63" s="158"/>
      <c r="FPG63" s="159"/>
      <c r="FPH63" s="159"/>
      <c r="FPI63" s="157"/>
      <c r="FPJ63" s="158"/>
      <c r="FPK63" s="159"/>
      <c r="FPL63" s="159"/>
      <c r="FPM63" s="157"/>
      <c r="FPN63" s="158"/>
      <c r="FPO63" s="159"/>
      <c r="FPP63" s="159"/>
      <c r="FPQ63" s="157"/>
      <c r="FPR63" s="158"/>
      <c r="FPS63" s="159"/>
      <c r="FPT63" s="159"/>
      <c r="FPU63" s="157"/>
      <c r="FPV63" s="158"/>
      <c r="FPW63" s="159"/>
      <c r="FPX63" s="159"/>
      <c r="FPY63" s="157"/>
      <c r="FPZ63" s="158"/>
      <c r="FQA63" s="159"/>
      <c r="FQB63" s="159"/>
      <c r="FQC63" s="157"/>
      <c r="FQD63" s="158"/>
      <c r="FQE63" s="159"/>
      <c r="FQF63" s="159"/>
      <c r="FQG63" s="157"/>
      <c r="FQH63" s="158"/>
      <c r="FQI63" s="159"/>
      <c r="FQJ63" s="159"/>
      <c r="FQK63" s="157"/>
      <c r="FQL63" s="158"/>
      <c r="FQM63" s="159"/>
      <c r="FQN63" s="159"/>
      <c r="FQO63" s="157"/>
      <c r="FQP63" s="158"/>
      <c r="FQQ63" s="159"/>
      <c r="FQR63" s="159"/>
      <c r="FQS63" s="157"/>
      <c r="FQT63" s="158"/>
      <c r="FQU63" s="159"/>
      <c r="FQV63" s="159"/>
      <c r="FQW63" s="157"/>
      <c r="FQX63" s="158"/>
      <c r="FQY63" s="159"/>
      <c r="FQZ63" s="159"/>
      <c r="FRA63" s="157"/>
      <c r="FRB63" s="158"/>
      <c r="FRC63" s="159"/>
      <c r="FRD63" s="159"/>
      <c r="FRE63" s="157"/>
      <c r="FRF63" s="158"/>
      <c r="FRG63" s="159"/>
      <c r="FRH63" s="159"/>
      <c r="FRI63" s="157"/>
      <c r="FRJ63" s="158"/>
      <c r="FRK63" s="159"/>
      <c r="FRL63" s="159"/>
      <c r="FRM63" s="157"/>
      <c r="FRN63" s="158"/>
      <c r="FRO63" s="159"/>
      <c r="FRP63" s="159"/>
      <c r="FRQ63" s="157"/>
      <c r="FRR63" s="158"/>
      <c r="FRS63" s="159"/>
      <c r="FRT63" s="159"/>
      <c r="FRU63" s="157"/>
      <c r="FRV63" s="158"/>
      <c r="FRW63" s="159"/>
      <c r="FRX63" s="159"/>
      <c r="FRY63" s="157"/>
      <c r="FRZ63" s="158"/>
      <c r="FSA63" s="159"/>
      <c r="FSB63" s="159"/>
      <c r="FSC63" s="157"/>
      <c r="FSD63" s="158"/>
      <c r="FSE63" s="159"/>
      <c r="FSF63" s="159"/>
      <c r="FSG63" s="157"/>
      <c r="FSH63" s="158"/>
      <c r="FSI63" s="159"/>
      <c r="FSJ63" s="159"/>
      <c r="FSK63" s="157"/>
      <c r="FSL63" s="158"/>
      <c r="FSM63" s="159"/>
      <c r="FSN63" s="159"/>
      <c r="FSO63" s="157"/>
      <c r="FSP63" s="158"/>
      <c r="FSQ63" s="159"/>
      <c r="FSR63" s="159"/>
      <c r="FSS63" s="157"/>
      <c r="FST63" s="158"/>
      <c r="FSU63" s="159"/>
      <c r="FSV63" s="159"/>
      <c r="FSW63" s="157"/>
      <c r="FSX63" s="158"/>
      <c r="FSY63" s="159"/>
      <c r="FSZ63" s="159"/>
      <c r="FTA63" s="157"/>
      <c r="FTB63" s="158"/>
      <c r="FTC63" s="159"/>
      <c r="FTD63" s="159"/>
      <c r="FTE63" s="157"/>
      <c r="FTF63" s="158"/>
      <c r="FTG63" s="159"/>
      <c r="FTH63" s="159"/>
      <c r="FTI63" s="157"/>
      <c r="FTJ63" s="158"/>
      <c r="FTK63" s="159"/>
      <c r="FTL63" s="159"/>
      <c r="FTM63" s="157"/>
      <c r="FTN63" s="158"/>
      <c r="FTO63" s="159"/>
      <c r="FTP63" s="159"/>
      <c r="FTQ63" s="157"/>
      <c r="FTR63" s="158"/>
      <c r="FTS63" s="159"/>
      <c r="FTT63" s="159"/>
      <c r="FTU63" s="157"/>
      <c r="FTV63" s="158"/>
      <c r="FTW63" s="159"/>
      <c r="FTX63" s="159"/>
      <c r="FTY63" s="157"/>
      <c r="FTZ63" s="158"/>
      <c r="FUA63" s="159"/>
      <c r="FUB63" s="159"/>
      <c r="FUC63" s="157"/>
      <c r="FUD63" s="158"/>
      <c r="FUE63" s="159"/>
      <c r="FUF63" s="159"/>
      <c r="FUG63" s="157"/>
      <c r="FUH63" s="158"/>
      <c r="FUI63" s="159"/>
      <c r="FUJ63" s="159"/>
      <c r="FUK63" s="157"/>
      <c r="FUL63" s="158"/>
      <c r="FUM63" s="159"/>
      <c r="FUN63" s="159"/>
      <c r="FUO63" s="157"/>
      <c r="FUP63" s="158"/>
      <c r="FUQ63" s="159"/>
      <c r="FUR63" s="159"/>
      <c r="FUS63" s="157"/>
      <c r="FUT63" s="158"/>
      <c r="FUU63" s="159"/>
      <c r="FUV63" s="159"/>
      <c r="FUW63" s="157"/>
      <c r="FUX63" s="158"/>
      <c r="FUY63" s="159"/>
      <c r="FUZ63" s="159"/>
      <c r="FVA63" s="157"/>
      <c r="FVB63" s="158"/>
      <c r="FVC63" s="159"/>
      <c r="FVD63" s="159"/>
      <c r="FVE63" s="157"/>
      <c r="FVF63" s="158"/>
      <c r="FVG63" s="159"/>
      <c r="FVH63" s="159"/>
      <c r="FVI63" s="157"/>
      <c r="FVJ63" s="158"/>
      <c r="FVK63" s="159"/>
      <c r="FVL63" s="159"/>
      <c r="FVM63" s="157"/>
      <c r="FVN63" s="158"/>
      <c r="FVO63" s="159"/>
      <c r="FVP63" s="159"/>
      <c r="FVQ63" s="157"/>
      <c r="FVR63" s="158"/>
      <c r="FVS63" s="159"/>
      <c r="FVT63" s="159"/>
      <c r="FVU63" s="157"/>
      <c r="FVV63" s="158"/>
      <c r="FVW63" s="159"/>
      <c r="FVX63" s="159"/>
      <c r="FVY63" s="157"/>
      <c r="FVZ63" s="158"/>
      <c r="FWA63" s="159"/>
      <c r="FWB63" s="159"/>
      <c r="FWC63" s="157"/>
      <c r="FWD63" s="158"/>
      <c r="FWE63" s="159"/>
      <c r="FWF63" s="159"/>
      <c r="FWG63" s="157"/>
      <c r="FWH63" s="158"/>
      <c r="FWI63" s="159"/>
      <c r="FWJ63" s="159"/>
      <c r="FWK63" s="157"/>
      <c r="FWL63" s="158"/>
      <c r="FWM63" s="159"/>
      <c r="FWN63" s="159"/>
      <c r="FWO63" s="157"/>
      <c r="FWP63" s="158"/>
      <c r="FWQ63" s="159"/>
      <c r="FWR63" s="159"/>
      <c r="FWS63" s="157"/>
      <c r="FWT63" s="158"/>
      <c r="FWU63" s="159"/>
      <c r="FWV63" s="159"/>
      <c r="FWW63" s="157"/>
      <c r="FWX63" s="158"/>
      <c r="FWY63" s="159"/>
      <c r="FWZ63" s="159"/>
      <c r="FXA63" s="157"/>
      <c r="FXB63" s="158"/>
      <c r="FXC63" s="159"/>
      <c r="FXD63" s="159"/>
      <c r="FXE63" s="157"/>
      <c r="FXF63" s="158"/>
      <c r="FXG63" s="159"/>
      <c r="FXH63" s="159"/>
      <c r="FXI63" s="157"/>
      <c r="FXJ63" s="158"/>
      <c r="FXK63" s="159"/>
      <c r="FXL63" s="159"/>
      <c r="FXM63" s="157"/>
      <c r="FXN63" s="158"/>
      <c r="FXO63" s="159"/>
      <c r="FXP63" s="159"/>
      <c r="FXQ63" s="157"/>
      <c r="FXR63" s="158"/>
      <c r="FXS63" s="159"/>
      <c r="FXT63" s="159"/>
      <c r="FXU63" s="157"/>
      <c r="FXV63" s="158"/>
      <c r="FXW63" s="159"/>
      <c r="FXX63" s="159"/>
      <c r="FXY63" s="157"/>
      <c r="FXZ63" s="158"/>
      <c r="FYA63" s="159"/>
      <c r="FYB63" s="159"/>
      <c r="FYC63" s="157"/>
      <c r="FYD63" s="158"/>
      <c r="FYE63" s="159"/>
      <c r="FYF63" s="159"/>
      <c r="FYG63" s="157"/>
      <c r="FYH63" s="158"/>
      <c r="FYI63" s="159"/>
      <c r="FYJ63" s="159"/>
      <c r="FYK63" s="157"/>
      <c r="FYL63" s="158"/>
      <c r="FYM63" s="159"/>
      <c r="FYN63" s="159"/>
      <c r="FYO63" s="157"/>
      <c r="FYP63" s="158"/>
      <c r="FYQ63" s="159"/>
      <c r="FYR63" s="159"/>
      <c r="FYS63" s="157"/>
      <c r="FYT63" s="158"/>
      <c r="FYU63" s="159"/>
      <c r="FYV63" s="159"/>
      <c r="FYW63" s="157"/>
      <c r="FYX63" s="158"/>
      <c r="FYY63" s="159"/>
      <c r="FYZ63" s="159"/>
      <c r="FZA63" s="157"/>
      <c r="FZB63" s="158"/>
      <c r="FZC63" s="159"/>
      <c r="FZD63" s="159"/>
      <c r="FZE63" s="157"/>
      <c r="FZF63" s="158"/>
      <c r="FZG63" s="159"/>
      <c r="FZH63" s="159"/>
      <c r="FZI63" s="157"/>
      <c r="FZJ63" s="158"/>
      <c r="FZK63" s="159"/>
      <c r="FZL63" s="159"/>
      <c r="FZM63" s="157"/>
      <c r="FZN63" s="158"/>
      <c r="FZO63" s="159"/>
      <c r="FZP63" s="159"/>
      <c r="FZQ63" s="157"/>
      <c r="FZR63" s="158"/>
      <c r="FZS63" s="159"/>
      <c r="FZT63" s="159"/>
      <c r="FZU63" s="157"/>
      <c r="FZV63" s="158"/>
      <c r="FZW63" s="159"/>
      <c r="FZX63" s="159"/>
      <c r="FZY63" s="157"/>
      <c r="FZZ63" s="158"/>
      <c r="GAA63" s="159"/>
      <c r="GAB63" s="159"/>
      <c r="GAC63" s="157"/>
      <c r="GAD63" s="158"/>
      <c r="GAE63" s="159"/>
      <c r="GAF63" s="159"/>
      <c r="GAG63" s="157"/>
      <c r="GAH63" s="158"/>
      <c r="GAI63" s="159"/>
      <c r="GAJ63" s="159"/>
      <c r="GAK63" s="157"/>
      <c r="GAL63" s="158"/>
      <c r="GAM63" s="159"/>
      <c r="GAN63" s="159"/>
      <c r="GAO63" s="157"/>
      <c r="GAP63" s="158"/>
      <c r="GAQ63" s="159"/>
      <c r="GAR63" s="159"/>
      <c r="GAS63" s="157"/>
      <c r="GAT63" s="158"/>
      <c r="GAU63" s="159"/>
      <c r="GAV63" s="159"/>
      <c r="GAW63" s="157"/>
      <c r="GAX63" s="158"/>
      <c r="GAY63" s="159"/>
      <c r="GAZ63" s="159"/>
      <c r="GBA63" s="157"/>
      <c r="GBB63" s="158"/>
      <c r="GBC63" s="159"/>
      <c r="GBD63" s="159"/>
      <c r="GBE63" s="157"/>
      <c r="GBF63" s="158"/>
      <c r="GBG63" s="159"/>
      <c r="GBH63" s="159"/>
      <c r="GBI63" s="157"/>
      <c r="GBJ63" s="158"/>
      <c r="GBK63" s="159"/>
      <c r="GBL63" s="159"/>
      <c r="GBM63" s="157"/>
      <c r="GBN63" s="158"/>
      <c r="GBO63" s="159"/>
      <c r="GBP63" s="159"/>
      <c r="GBQ63" s="157"/>
      <c r="GBR63" s="158"/>
      <c r="GBS63" s="159"/>
      <c r="GBT63" s="159"/>
      <c r="GBU63" s="157"/>
      <c r="GBV63" s="158"/>
      <c r="GBW63" s="159"/>
      <c r="GBX63" s="159"/>
      <c r="GBY63" s="157"/>
      <c r="GBZ63" s="158"/>
      <c r="GCA63" s="159"/>
      <c r="GCB63" s="159"/>
      <c r="GCC63" s="157"/>
      <c r="GCD63" s="158"/>
      <c r="GCE63" s="159"/>
      <c r="GCF63" s="159"/>
      <c r="GCG63" s="157"/>
      <c r="GCH63" s="158"/>
      <c r="GCI63" s="159"/>
      <c r="GCJ63" s="159"/>
      <c r="GCK63" s="157"/>
      <c r="GCL63" s="158"/>
      <c r="GCM63" s="159"/>
      <c r="GCN63" s="159"/>
      <c r="GCO63" s="157"/>
      <c r="GCP63" s="158"/>
      <c r="GCQ63" s="159"/>
      <c r="GCR63" s="159"/>
      <c r="GCS63" s="157"/>
      <c r="GCT63" s="158"/>
      <c r="GCU63" s="159"/>
      <c r="GCV63" s="159"/>
      <c r="GCW63" s="157"/>
      <c r="GCX63" s="158"/>
      <c r="GCY63" s="159"/>
      <c r="GCZ63" s="159"/>
      <c r="GDA63" s="157"/>
      <c r="GDB63" s="158"/>
      <c r="GDC63" s="159"/>
      <c r="GDD63" s="159"/>
      <c r="GDE63" s="157"/>
      <c r="GDF63" s="158"/>
      <c r="GDG63" s="159"/>
      <c r="GDH63" s="159"/>
      <c r="GDI63" s="157"/>
      <c r="GDJ63" s="158"/>
      <c r="GDK63" s="159"/>
      <c r="GDL63" s="159"/>
      <c r="GDM63" s="157"/>
      <c r="GDN63" s="158"/>
      <c r="GDO63" s="159"/>
      <c r="GDP63" s="159"/>
      <c r="GDQ63" s="157"/>
      <c r="GDR63" s="158"/>
      <c r="GDS63" s="159"/>
      <c r="GDT63" s="159"/>
      <c r="GDU63" s="157"/>
      <c r="GDV63" s="158"/>
      <c r="GDW63" s="159"/>
      <c r="GDX63" s="159"/>
      <c r="GDY63" s="157"/>
      <c r="GDZ63" s="158"/>
      <c r="GEA63" s="159"/>
      <c r="GEB63" s="159"/>
      <c r="GEC63" s="157"/>
      <c r="GED63" s="158"/>
      <c r="GEE63" s="159"/>
      <c r="GEF63" s="159"/>
      <c r="GEG63" s="157"/>
      <c r="GEH63" s="158"/>
      <c r="GEI63" s="159"/>
      <c r="GEJ63" s="159"/>
      <c r="GEK63" s="157"/>
      <c r="GEL63" s="158"/>
      <c r="GEM63" s="159"/>
      <c r="GEN63" s="159"/>
      <c r="GEO63" s="157"/>
      <c r="GEP63" s="158"/>
      <c r="GEQ63" s="159"/>
      <c r="GER63" s="159"/>
      <c r="GES63" s="157"/>
      <c r="GET63" s="158"/>
      <c r="GEU63" s="159"/>
      <c r="GEV63" s="159"/>
      <c r="GEW63" s="157"/>
      <c r="GEX63" s="158"/>
      <c r="GEY63" s="159"/>
      <c r="GEZ63" s="159"/>
      <c r="GFA63" s="157"/>
      <c r="GFB63" s="158"/>
      <c r="GFC63" s="159"/>
      <c r="GFD63" s="159"/>
      <c r="GFE63" s="157"/>
      <c r="GFF63" s="158"/>
      <c r="GFG63" s="159"/>
      <c r="GFH63" s="159"/>
      <c r="GFI63" s="157"/>
      <c r="GFJ63" s="158"/>
      <c r="GFK63" s="159"/>
      <c r="GFL63" s="159"/>
      <c r="GFM63" s="157"/>
      <c r="GFN63" s="158"/>
      <c r="GFO63" s="159"/>
      <c r="GFP63" s="159"/>
      <c r="GFQ63" s="157"/>
      <c r="GFR63" s="158"/>
      <c r="GFS63" s="159"/>
      <c r="GFT63" s="159"/>
      <c r="GFU63" s="157"/>
      <c r="GFV63" s="158"/>
      <c r="GFW63" s="159"/>
      <c r="GFX63" s="159"/>
      <c r="GFY63" s="157"/>
      <c r="GFZ63" s="158"/>
      <c r="GGA63" s="159"/>
      <c r="GGB63" s="159"/>
      <c r="GGC63" s="157"/>
      <c r="GGD63" s="158"/>
      <c r="GGE63" s="159"/>
      <c r="GGF63" s="159"/>
      <c r="GGG63" s="157"/>
      <c r="GGH63" s="158"/>
      <c r="GGI63" s="159"/>
      <c r="GGJ63" s="159"/>
      <c r="GGK63" s="157"/>
      <c r="GGL63" s="158"/>
      <c r="GGM63" s="159"/>
      <c r="GGN63" s="159"/>
      <c r="GGO63" s="157"/>
      <c r="GGP63" s="158"/>
      <c r="GGQ63" s="159"/>
      <c r="GGR63" s="159"/>
      <c r="GGS63" s="157"/>
      <c r="GGT63" s="158"/>
      <c r="GGU63" s="159"/>
      <c r="GGV63" s="159"/>
      <c r="GGW63" s="157"/>
      <c r="GGX63" s="158"/>
      <c r="GGY63" s="159"/>
      <c r="GGZ63" s="159"/>
      <c r="GHA63" s="157"/>
      <c r="GHB63" s="158"/>
      <c r="GHC63" s="159"/>
      <c r="GHD63" s="159"/>
      <c r="GHE63" s="157"/>
      <c r="GHF63" s="158"/>
      <c r="GHG63" s="159"/>
      <c r="GHH63" s="159"/>
      <c r="GHI63" s="157"/>
      <c r="GHJ63" s="158"/>
      <c r="GHK63" s="159"/>
      <c r="GHL63" s="159"/>
      <c r="GHM63" s="157"/>
      <c r="GHN63" s="158"/>
      <c r="GHO63" s="159"/>
      <c r="GHP63" s="159"/>
      <c r="GHQ63" s="157"/>
      <c r="GHR63" s="158"/>
      <c r="GHS63" s="159"/>
      <c r="GHT63" s="159"/>
      <c r="GHU63" s="157"/>
      <c r="GHV63" s="158"/>
      <c r="GHW63" s="159"/>
      <c r="GHX63" s="159"/>
      <c r="GHY63" s="157"/>
      <c r="GHZ63" s="158"/>
      <c r="GIA63" s="159"/>
      <c r="GIB63" s="159"/>
      <c r="GIC63" s="157"/>
      <c r="GID63" s="158"/>
      <c r="GIE63" s="159"/>
      <c r="GIF63" s="159"/>
      <c r="GIG63" s="157"/>
      <c r="GIH63" s="158"/>
      <c r="GII63" s="159"/>
      <c r="GIJ63" s="159"/>
      <c r="GIK63" s="157"/>
      <c r="GIL63" s="158"/>
      <c r="GIM63" s="159"/>
      <c r="GIN63" s="159"/>
      <c r="GIO63" s="157"/>
      <c r="GIP63" s="158"/>
      <c r="GIQ63" s="159"/>
      <c r="GIR63" s="159"/>
      <c r="GIS63" s="157"/>
      <c r="GIT63" s="158"/>
      <c r="GIU63" s="159"/>
      <c r="GIV63" s="159"/>
      <c r="GIW63" s="157"/>
      <c r="GIX63" s="158"/>
      <c r="GIY63" s="159"/>
      <c r="GIZ63" s="159"/>
      <c r="GJA63" s="157"/>
      <c r="GJB63" s="158"/>
      <c r="GJC63" s="159"/>
      <c r="GJD63" s="159"/>
      <c r="GJE63" s="157"/>
      <c r="GJF63" s="158"/>
      <c r="GJG63" s="159"/>
      <c r="GJH63" s="159"/>
      <c r="GJI63" s="157"/>
      <c r="GJJ63" s="158"/>
      <c r="GJK63" s="159"/>
      <c r="GJL63" s="159"/>
      <c r="GJM63" s="157"/>
      <c r="GJN63" s="158"/>
      <c r="GJO63" s="159"/>
      <c r="GJP63" s="159"/>
      <c r="GJQ63" s="157"/>
      <c r="GJR63" s="158"/>
      <c r="GJS63" s="159"/>
      <c r="GJT63" s="159"/>
      <c r="GJU63" s="157"/>
      <c r="GJV63" s="158"/>
      <c r="GJW63" s="159"/>
      <c r="GJX63" s="159"/>
      <c r="GJY63" s="157"/>
      <c r="GJZ63" s="158"/>
      <c r="GKA63" s="159"/>
      <c r="GKB63" s="159"/>
      <c r="GKC63" s="157"/>
      <c r="GKD63" s="158"/>
      <c r="GKE63" s="159"/>
      <c r="GKF63" s="159"/>
      <c r="GKG63" s="157"/>
      <c r="GKH63" s="158"/>
      <c r="GKI63" s="159"/>
      <c r="GKJ63" s="159"/>
      <c r="GKK63" s="157"/>
      <c r="GKL63" s="158"/>
      <c r="GKM63" s="159"/>
      <c r="GKN63" s="159"/>
      <c r="GKO63" s="157"/>
      <c r="GKP63" s="158"/>
      <c r="GKQ63" s="159"/>
      <c r="GKR63" s="159"/>
      <c r="GKS63" s="157"/>
      <c r="GKT63" s="158"/>
      <c r="GKU63" s="159"/>
      <c r="GKV63" s="159"/>
      <c r="GKW63" s="157"/>
      <c r="GKX63" s="158"/>
      <c r="GKY63" s="159"/>
      <c r="GKZ63" s="159"/>
      <c r="GLA63" s="157"/>
      <c r="GLB63" s="158"/>
      <c r="GLC63" s="159"/>
      <c r="GLD63" s="159"/>
      <c r="GLE63" s="157"/>
      <c r="GLF63" s="158"/>
      <c r="GLG63" s="159"/>
      <c r="GLH63" s="159"/>
      <c r="GLI63" s="157"/>
      <c r="GLJ63" s="158"/>
      <c r="GLK63" s="159"/>
      <c r="GLL63" s="159"/>
      <c r="GLM63" s="157"/>
      <c r="GLN63" s="158"/>
      <c r="GLO63" s="159"/>
      <c r="GLP63" s="159"/>
      <c r="GLQ63" s="157"/>
      <c r="GLR63" s="158"/>
      <c r="GLS63" s="159"/>
      <c r="GLT63" s="159"/>
      <c r="GLU63" s="157"/>
      <c r="GLV63" s="158"/>
      <c r="GLW63" s="159"/>
      <c r="GLX63" s="159"/>
      <c r="GLY63" s="157"/>
      <c r="GLZ63" s="158"/>
      <c r="GMA63" s="159"/>
      <c r="GMB63" s="159"/>
      <c r="GMC63" s="157"/>
      <c r="GMD63" s="158"/>
      <c r="GME63" s="159"/>
      <c r="GMF63" s="159"/>
      <c r="GMG63" s="157"/>
      <c r="GMH63" s="158"/>
      <c r="GMI63" s="159"/>
      <c r="GMJ63" s="159"/>
      <c r="GMK63" s="157"/>
      <c r="GML63" s="158"/>
      <c r="GMM63" s="159"/>
      <c r="GMN63" s="159"/>
      <c r="GMO63" s="157"/>
      <c r="GMP63" s="158"/>
      <c r="GMQ63" s="159"/>
      <c r="GMR63" s="159"/>
      <c r="GMS63" s="157"/>
      <c r="GMT63" s="158"/>
      <c r="GMU63" s="159"/>
      <c r="GMV63" s="159"/>
      <c r="GMW63" s="157"/>
      <c r="GMX63" s="158"/>
      <c r="GMY63" s="159"/>
      <c r="GMZ63" s="159"/>
      <c r="GNA63" s="157"/>
      <c r="GNB63" s="158"/>
      <c r="GNC63" s="159"/>
      <c r="GND63" s="159"/>
      <c r="GNE63" s="157"/>
      <c r="GNF63" s="158"/>
      <c r="GNG63" s="159"/>
      <c r="GNH63" s="159"/>
      <c r="GNI63" s="157"/>
      <c r="GNJ63" s="158"/>
      <c r="GNK63" s="159"/>
      <c r="GNL63" s="159"/>
      <c r="GNM63" s="157"/>
      <c r="GNN63" s="158"/>
      <c r="GNO63" s="159"/>
      <c r="GNP63" s="159"/>
      <c r="GNQ63" s="157"/>
      <c r="GNR63" s="158"/>
      <c r="GNS63" s="159"/>
      <c r="GNT63" s="159"/>
      <c r="GNU63" s="157"/>
      <c r="GNV63" s="158"/>
      <c r="GNW63" s="159"/>
      <c r="GNX63" s="159"/>
      <c r="GNY63" s="157"/>
      <c r="GNZ63" s="158"/>
      <c r="GOA63" s="159"/>
      <c r="GOB63" s="159"/>
      <c r="GOC63" s="157"/>
      <c r="GOD63" s="158"/>
      <c r="GOE63" s="159"/>
      <c r="GOF63" s="159"/>
      <c r="GOG63" s="157"/>
      <c r="GOH63" s="158"/>
      <c r="GOI63" s="159"/>
      <c r="GOJ63" s="159"/>
      <c r="GOK63" s="157"/>
      <c r="GOL63" s="158"/>
      <c r="GOM63" s="159"/>
      <c r="GON63" s="159"/>
      <c r="GOO63" s="157"/>
      <c r="GOP63" s="158"/>
      <c r="GOQ63" s="159"/>
      <c r="GOR63" s="159"/>
      <c r="GOS63" s="157"/>
      <c r="GOT63" s="158"/>
      <c r="GOU63" s="159"/>
      <c r="GOV63" s="159"/>
      <c r="GOW63" s="157"/>
      <c r="GOX63" s="158"/>
      <c r="GOY63" s="159"/>
      <c r="GOZ63" s="159"/>
      <c r="GPA63" s="157"/>
      <c r="GPB63" s="158"/>
      <c r="GPC63" s="159"/>
      <c r="GPD63" s="159"/>
      <c r="GPE63" s="157"/>
      <c r="GPF63" s="158"/>
      <c r="GPG63" s="159"/>
      <c r="GPH63" s="159"/>
      <c r="GPI63" s="157"/>
      <c r="GPJ63" s="158"/>
      <c r="GPK63" s="159"/>
      <c r="GPL63" s="159"/>
      <c r="GPM63" s="157"/>
      <c r="GPN63" s="158"/>
      <c r="GPO63" s="159"/>
      <c r="GPP63" s="159"/>
      <c r="GPQ63" s="157"/>
      <c r="GPR63" s="158"/>
      <c r="GPS63" s="159"/>
      <c r="GPT63" s="159"/>
      <c r="GPU63" s="157"/>
      <c r="GPV63" s="158"/>
      <c r="GPW63" s="159"/>
      <c r="GPX63" s="159"/>
      <c r="GPY63" s="157"/>
      <c r="GPZ63" s="158"/>
      <c r="GQA63" s="159"/>
      <c r="GQB63" s="159"/>
      <c r="GQC63" s="157"/>
      <c r="GQD63" s="158"/>
      <c r="GQE63" s="159"/>
      <c r="GQF63" s="159"/>
      <c r="GQG63" s="157"/>
      <c r="GQH63" s="158"/>
      <c r="GQI63" s="159"/>
      <c r="GQJ63" s="159"/>
      <c r="GQK63" s="157"/>
      <c r="GQL63" s="158"/>
      <c r="GQM63" s="159"/>
      <c r="GQN63" s="159"/>
      <c r="GQO63" s="157"/>
      <c r="GQP63" s="158"/>
      <c r="GQQ63" s="159"/>
      <c r="GQR63" s="159"/>
      <c r="GQS63" s="157"/>
      <c r="GQT63" s="158"/>
      <c r="GQU63" s="159"/>
      <c r="GQV63" s="159"/>
      <c r="GQW63" s="157"/>
      <c r="GQX63" s="158"/>
      <c r="GQY63" s="159"/>
      <c r="GQZ63" s="159"/>
      <c r="GRA63" s="157"/>
      <c r="GRB63" s="158"/>
      <c r="GRC63" s="159"/>
      <c r="GRD63" s="159"/>
      <c r="GRE63" s="157"/>
      <c r="GRF63" s="158"/>
      <c r="GRG63" s="159"/>
      <c r="GRH63" s="159"/>
      <c r="GRI63" s="157"/>
      <c r="GRJ63" s="158"/>
      <c r="GRK63" s="159"/>
      <c r="GRL63" s="159"/>
      <c r="GRM63" s="157"/>
      <c r="GRN63" s="158"/>
      <c r="GRO63" s="159"/>
      <c r="GRP63" s="159"/>
      <c r="GRQ63" s="157"/>
      <c r="GRR63" s="158"/>
      <c r="GRS63" s="159"/>
      <c r="GRT63" s="159"/>
      <c r="GRU63" s="157"/>
      <c r="GRV63" s="158"/>
      <c r="GRW63" s="159"/>
      <c r="GRX63" s="159"/>
      <c r="GRY63" s="157"/>
      <c r="GRZ63" s="158"/>
      <c r="GSA63" s="159"/>
      <c r="GSB63" s="159"/>
      <c r="GSC63" s="157"/>
      <c r="GSD63" s="158"/>
      <c r="GSE63" s="159"/>
      <c r="GSF63" s="159"/>
      <c r="GSG63" s="157"/>
      <c r="GSH63" s="158"/>
      <c r="GSI63" s="159"/>
      <c r="GSJ63" s="159"/>
      <c r="GSK63" s="157"/>
      <c r="GSL63" s="158"/>
      <c r="GSM63" s="159"/>
      <c r="GSN63" s="159"/>
      <c r="GSO63" s="157"/>
      <c r="GSP63" s="158"/>
      <c r="GSQ63" s="159"/>
      <c r="GSR63" s="159"/>
      <c r="GSS63" s="157"/>
      <c r="GST63" s="158"/>
      <c r="GSU63" s="159"/>
      <c r="GSV63" s="159"/>
      <c r="GSW63" s="157"/>
      <c r="GSX63" s="158"/>
      <c r="GSY63" s="159"/>
      <c r="GSZ63" s="159"/>
      <c r="GTA63" s="157"/>
      <c r="GTB63" s="158"/>
      <c r="GTC63" s="159"/>
      <c r="GTD63" s="159"/>
      <c r="GTE63" s="157"/>
      <c r="GTF63" s="158"/>
      <c r="GTG63" s="159"/>
      <c r="GTH63" s="159"/>
      <c r="GTI63" s="157"/>
      <c r="GTJ63" s="158"/>
      <c r="GTK63" s="159"/>
      <c r="GTL63" s="159"/>
      <c r="GTM63" s="157"/>
      <c r="GTN63" s="158"/>
      <c r="GTO63" s="159"/>
      <c r="GTP63" s="159"/>
      <c r="GTQ63" s="157"/>
      <c r="GTR63" s="158"/>
      <c r="GTS63" s="159"/>
      <c r="GTT63" s="159"/>
      <c r="GTU63" s="157"/>
      <c r="GTV63" s="158"/>
      <c r="GTW63" s="159"/>
      <c r="GTX63" s="159"/>
      <c r="GTY63" s="157"/>
      <c r="GTZ63" s="158"/>
      <c r="GUA63" s="159"/>
      <c r="GUB63" s="159"/>
      <c r="GUC63" s="157"/>
      <c r="GUD63" s="158"/>
      <c r="GUE63" s="159"/>
      <c r="GUF63" s="159"/>
      <c r="GUG63" s="157"/>
      <c r="GUH63" s="158"/>
      <c r="GUI63" s="159"/>
      <c r="GUJ63" s="159"/>
      <c r="GUK63" s="157"/>
      <c r="GUL63" s="158"/>
      <c r="GUM63" s="159"/>
      <c r="GUN63" s="159"/>
      <c r="GUO63" s="157"/>
      <c r="GUP63" s="158"/>
      <c r="GUQ63" s="159"/>
      <c r="GUR63" s="159"/>
      <c r="GUS63" s="157"/>
      <c r="GUT63" s="158"/>
      <c r="GUU63" s="159"/>
      <c r="GUV63" s="159"/>
      <c r="GUW63" s="157"/>
      <c r="GUX63" s="158"/>
      <c r="GUY63" s="159"/>
      <c r="GUZ63" s="159"/>
      <c r="GVA63" s="157"/>
      <c r="GVB63" s="158"/>
      <c r="GVC63" s="159"/>
      <c r="GVD63" s="159"/>
      <c r="GVE63" s="157"/>
      <c r="GVF63" s="158"/>
      <c r="GVG63" s="159"/>
      <c r="GVH63" s="159"/>
      <c r="GVI63" s="157"/>
      <c r="GVJ63" s="158"/>
      <c r="GVK63" s="159"/>
      <c r="GVL63" s="159"/>
      <c r="GVM63" s="157"/>
      <c r="GVN63" s="158"/>
      <c r="GVO63" s="159"/>
      <c r="GVP63" s="159"/>
      <c r="GVQ63" s="157"/>
      <c r="GVR63" s="158"/>
      <c r="GVS63" s="159"/>
      <c r="GVT63" s="159"/>
      <c r="GVU63" s="157"/>
      <c r="GVV63" s="158"/>
      <c r="GVW63" s="159"/>
      <c r="GVX63" s="159"/>
      <c r="GVY63" s="157"/>
      <c r="GVZ63" s="158"/>
      <c r="GWA63" s="159"/>
      <c r="GWB63" s="159"/>
      <c r="GWC63" s="157"/>
      <c r="GWD63" s="158"/>
      <c r="GWE63" s="159"/>
      <c r="GWF63" s="159"/>
      <c r="GWG63" s="157"/>
      <c r="GWH63" s="158"/>
      <c r="GWI63" s="159"/>
      <c r="GWJ63" s="159"/>
      <c r="GWK63" s="157"/>
      <c r="GWL63" s="158"/>
      <c r="GWM63" s="159"/>
      <c r="GWN63" s="159"/>
      <c r="GWO63" s="157"/>
      <c r="GWP63" s="158"/>
      <c r="GWQ63" s="159"/>
      <c r="GWR63" s="159"/>
      <c r="GWS63" s="157"/>
      <c r="GWT63" s="158"/>
      <c r="GWU63" s="159"/>
      <c r="GWV63" s="159"/>
      <c r="GWW63" s="157"/>
      <c r="GWX63" s="158"/>
      <c r="GWY63" s="159"/>
      <c r="GWZ63" s="159"/>
      <c r="GXA63" s="157"/>
      <c r="GXB63" s="158"/>
      <c r="GXC63" s="159"/>
      <c r="GXD63" s="159"/>
      <c r="GXE63" s="157"/>
      <c r="GXF63" s="158"/>
      <c r="GXG63" s="159"/>
      <c r="GXH63" s="159"/>
      <c r="GXI63" s="157"/>
      <c r="GXJ63" s="158"/>
      <c r="GXK63" s="159"/>
      <c r="GXL63" s="159"/>
      <c r="GXM63" s="157"/>
      <c r="GXN63" s="158"/>
      <c r="GXO63" s="159"/>
      <c r="GXP63" s="159"/>
      <c r="GXQ63" s="157"/>
      <c r="GXR63" s="158"/>
      <c r="GXS63" s="159"/>
      <c r="GXT63" s="159"/>
      <c r="GXU63" s="157"/>
      <c r="GXV63" s="158"/>
      <c r="GXW63" s="159"/>
      <c r="GXX63" s="159"/>
      <c r="GXY63" s="157"/>
      <c r="GXZ63" s="158"/>
      <c r="GYA63" s="159"/>
      <c r="GYB63" s="159"/>
      <c r="GYC63" s="157"/>
      <c r="GYD63" s="158"/>
      <c r="GYE63" s="159"/>
      <c r="GYF63" s="159"/>
      <c r="GYG63" s="157"/>
      <c r="GYH63" s="158"/>
      <c r="GYI63" s="159"/>
      <c r="GYJ63" s="159"/>
      <c r="GYK63" s="157"/>
      <c r="GYL63" s="158"/>
      <c r="GYM63" s="159"/>
      <c r="GYN63" s="159"/>
      <c r="GYO63" s="157"/>
      <c r="GYP63" s="158"/>
      <c r="GYQ63" s="159"/>
      <c r="GYR63" s="159"/>
      <c r="GYS63" s="157"/>
      <c r="GYT63" s="158"/>
      <c r="GYU63" s="159"/>
      <c r="GYV63" s="159"/>
      <c r="GYW63" s="157"/>
      <c r="GYX63" s="158"/>
      <c r="GYY63" s="159"/>
      <c r="GYZ63" s="159"/>
      <c r="GZA63" s="157"/>
      <c r="GZB63" s="158"/>
      <c r="GZC63" s="159"/>
      <c r="GZD63" s="159"/>
      <c r="GZE63" s="157"/>
      <c r="GZF63" s="158"/>
      <c r="GZG63" s="159"/>
      <c r="GZH63" s="159"/>
      <c r="GZI63" s="157"/>
      <c r="GZJ63" s="158"/>
      <c r="GZK63" s="159"/>
      <c r="GZL63" s="159"/>
      <c r="GZM63" s="157"/>
      <c r="GZN63" s="158"/>
      <c r="GZO63" s="159"/>
      <c r="GZP63" s="159"/>
      <c r="GZQ63" s="157"/>
      <c r="GZR63" s="158"/>
      <c r="GZS63" s="159"/>
      <c r="GZT63" s="159"/>
      <c r="GZU63" s="157"/>
      <c r="GZV63" s="158"/>
      <c r="GZW63" s="159"/>
      <c r="GZX63" s="159"/>
      <c r="GZY63" s="157"/>
      <c r="GZZ63" s="158"/>
      <c r="HAA63" s="159"/>
      <c r="HAB63" s="159"/>
      <c r="HAC63" s="157"/>
      <c r="HAD63" s="158"/>
      <c r="HAE63" s="159"/>
      <c r="HAF63" s="159"/>
      <c r="HAG63" s="157"/>
      <c r="HAH63" s="158"/>
      <c r="HAI63" s="159"/>
      <c r="HAJ63" s="159"/>
      <c r="HAK63" s="157"/>
      <c r="HAL63" s="158"/>
      <c r="HAM63" s="159"/>
      <c r="HAN63" s="159"/>
      <c r="HAO63" s="157"/>
      <c r="HAP63" s="158"/>
      <c r="HAQ63" s="159"/>
      <c r="HAR63" s="159"/>
      <c r="HAS63" s="157"/>
      <c r="HAT63" s="158"/>
      <c r="HAU63" s="159"/>
      <c r="HAV63" s="159"/>
      <c r="HAW63" s="157"/>
      <c r="HAX63" s="158"/>
      <c r="HAY63" s="159"/>
      <c r="HAZ63" s="159"/>
      <c r="HBA63" s="157"/>
      <c r="HBB63" s="158"/>
      <c r="HBC63" s="159"/>
      <c r="HBD63" s="159"/>
      <c r="HBE63" s="157"/>
      <c r="HBF63" s="158"/>
      <c r="HBG63" s="159"/>
      <c r="HBH63" s="159"/>
      <c r="HBI63" s="157"/>
      <c r="HBJ63" s="158"/>
      <c r="HBK63" s="159"/>
      <c r="HBL63" s="159"/>
      <c r="HBM63" s="157"/>
      <c r="HBN63" s="158"/>
      <c r="HBO63" s="159"/>
      <c r="HBP63" s="159"/>
      <c r="HBQ63" s="157"/>
      <c r="HBR63" s="158"/>
      <c r="HBS63" s="159"/>
      <c r="HBT63" s="159"/>
      <c r="HBU63" s="157"/>
      <c r="HBV63" s="158"/>
      <c r="HBW63" s="159"/>
      <c r="HBX63" s="159"/>
      <c r="HBY63" s="157"/>
      <c r="HBZ63" s="158"/>
      <c r="HCA63" s="159"/>
      <c r="HCB63" s="159"/>
      <c r="HCC63" s="157"/>
      <c r="HCD63" s="158"/>
      <c r="HCE63" s="159"/>
      <c r="HCF63" s="159"/>
      <c r="HCG63" s="157"/>
      <c r="HCH63" s="158"/>
      <c r="HCI63" s="159"/>
      <c r="HCJ63" s="159"/>
      <c r="HCK63" s="157"/>
      <c r="HCL63" s="158"/>
      <c r="HCM63" s="159"/>
      <c r="HCN63" s="159"/>
      <c r="HCO63" s="157"/>
      <c r="HCP63" s="158"/>
      <c r="HCQ63" s="159"/>
      <c r="HCR63" s="159"/>
      <c r="HCS63" s="157"/>
      <c r="HCT63" s="158"/>
      <c r="HCU63" s="159"/>
      <c r="HCV63" s="159"/>
      <c r="HCW63" s="157"/>
      <c r="HCX63" s="158"/>
      <c r="HCY63" s="159"/>
      <c r="HCZ63" s="159"/>
      <c r="HDA63" s="157"/>
      <c r="HDB63" s="158"/>
      <c r="HDC63" s="159"/>
      <c r="HDD63" s="159"/>
      <c r="HDE63" s="157"/>
      <c r="HDF63" s="158"/>
      <c r="HDG63" s="159"/>
      <c r="HDH63" s="159"/>
      <c r="HDI63" s="157"/>
      <c r="HDJ63" s="158"/>
      <c r="HDK63" s="159"/>
      <c r="HDL63" s="159"/>
      <c r="HDM63" s="157"/>
      <c r="HDN63" s="158"/>
      <c r="HDO63" s="159"/>
      <c r="HDP63" s="159"/>
      <c r="HDQ63" s="157"/>
      <c r="HDR63" s="158"/>
      <c r="HDS63" s="159"/>
      <c r="HDT63" s="159"/>
      <c r="HDU63" s="157"/>
      <c r="HDV63" s="158"/>
      <c r="HDW63" s="159"/>
      <c r="HDX63" s="159"/>
      <c r="HDY63" s="157"/>
      <c r="HDZ63" s="158"/>
      <c r="HEA63" s="159"/>
      <c r="HEB63" s="159"/>
      <c r="HEC63" s="157"/>
      <c r="HED63" s="158"/>
      <c r="HEE63" s="159"/>
      <c r="HEF63" s="159"/>
      <c r="HEG63" s="157"/>
      <c r="HEH63" s="158"/>
      <c r="HEI63" s="159"/>
      <c r="HEJ63" s="159"/>
      <c r="HEK63" s="157"/>
      <c r="HEL63" s="158"/>
      <c r="HEM63" s="159"/>
      <c r="HEN63" s="159"/>
      <c r="HEO63" s="157"/>
      <c r="HEP63" s="158"/>
      <c r="HEQ63" s="159"/>
      <c r="HER63" s="159"/>
      <c r="HES63" s="157"/>
      <c r="HET63" s="158"/>
      <c r="HEU63" s="159"/>
      <c r="HEV63" s="159"/>
      <c r="HEW63" s="157"/>
      <c r="HEX63" s="158"/>
      <c r="HEY63" s="159"/>
      <c r="HEZ63" s="159"/>
      <c r="HFA63" s="157"/>
      <c r="HFB63" s="158"/>
      <c r="HFC63" s="159"/>
      <c r="HFD63" s="159"/>
      <c r="HFE63" s="157"/>
      <c r="HFF63" s="158"/>
      <c r="HFG63" s="159"/>
      <c r="HFH63" s="159"/>
      <c r="HFI63" s="157"/>
      <c r="HFJ63" s="158"/>
      <c r="HFK63" s="159"/>
      <c r="HFL63" s="159"/>
      <c r="HFM63" s="157"/>
      <c r="HFN63" s="158"/>
      <c r="HFO63" s="159"/>
      <c r="HFP63" s="159"/>
      <c r="HFQ63" s="157"/>
      <c r="HFR63" s="158"/>
      <c r="HFS63" s="159"/>
      <c r="HFT63" s="159"/>
      <c r="HFU63" s="157"/>
      <c r="HFV63" s="158"/>
      <c r="HFW63" s="159"/>
      <c r="HFX63" s="159"/>
      <c r="HFY63" s="157"/>
      <c r="HFZ63" s="158"/>
      <c r="HGA63" s="159"/>
      <c r="HGB63" s="159"/>
      <c r="HGC63" s="157"/>
      <c r="HGD63" s="158"/>
      <c r="HGE63" s="159"/>
      <c r="HGF63" s="159"/>
      <c r="HGG63" s="157"/>
      <c r="HGH63" s="158"/>
      <c r="HGI63" s="159"/>
      <c r="HGJ63" s="159"/>
      <c r="HGK63" s="157"/>
      <c r="HGL63" s="158"/>
      <c r="HGM63" s="159"/>
      <c r="HGN63" s="159"/>
      <c r="HGO63" s="157"/>
      <c r="HGP63" s="158"/>
      <c r="HGQ63" s="159"/>
      <c r="HGR63" s="159"/>
      <c r="HGS63" s="157"/>
      <c r="HGT63" s="158"/>
      <c r="HGU63" s="159"/>
      <c r="HGV63" s="159"/>
      <c r="HGW63" s="157"/>
      <c r="HGX63" s="158"/>
      <c r="HGY63" s="159"/>
      <c r="HGZ63" s="159"/>
      <c r="HHA63" s="157"/>
      <c r="HHB63" s="158"/>
      <c r="HHC63" s="159"/>
      <c r="HHD63" s="159"/>
      <c r="HHE63" s="157"/>
      <c r="HHF63" s="158"/>
      <c r="HHG63" s="159"/>
      <c r="HHH63" s="159"/>
      <c r="HHI63" s="157"/>
      <c r="HHJ63" s="158"/>
      <c r="HHK63" s="159"/>
      <c r="HHL63" s="159"/>
      <c r="HHM63" s="157"/>
      <c r="HHN63" s="158"/>
      <c r="HHO63" s="159"/>
      <c r="HHP63" s="159"/>
      <c r="HHQ63" s="157"/>
      <c r="HHR63" s="158"/>
      <c r="HHS63" s="159"/>
      <c r="HHT63" s="159"/>
      <c r="HHU63" s="157"/>
      <c r="HHV63" s="158"/>
      <c r="HHW63" s="159"/>
      <c r="HHX63" s="159"/>
      <c r="HHY63" s="157"/>
      <c r="HHZ63" s="158"/>
      <c r="HIA63" s="159"/>
      <c r="HIB63" s="159"/>
      <c r="HIC63" s="157"/>
      <c r="HID63" s="158"/>
      <c r="HIE63" s="159"/>
      <c r="HIF63" s="159"/>
      <c r="HIG63" s="157"/>
      <c r="HIH63" s="158"/>
      <c r="HII63" s="159"/>
      <c r="HIJ63" s="159"/>
      <c r="HIK63" s="157"/>
      <c r="HIL63" s="158"/>
      <c r="HIM63" s="159"/>
      <c r="HIN63" s="159"/>
      <c r="HIO63" s="157"/>
      <c r="HIP63" s="158"/>
      <c r="HIQ63" s="159"/>
      <c r="HIR63" s="159"/>
      <c r="HIS63" s="157"/>
      <c r="HIT63" s="158"/>
      <c r="HIU63" s="159"/>
      <c r="HIV63" s="159"/>
      <c r="HIW63" s="157"/>
      <c r="HIX63" s="158"/>
      <c r="HIY63" s="159"/>
      <c r="HIZ63" s="159"/>
      <c r="HJA63" s="157"/>
      <c r="HJB63" s="158"/>
      <c r="HJC63" s="159"/>
      <c r="HJD63" s="159"/>
      <c r="HJE63" s="157"/>
      <c r="HJF63" s="158"/>
      <c r="HJG63" s="159"/>
      <c r="HJH63" s="159"/>
      <c r="HJI63" s="157"/>
      <c r="HJJ63" s="158"/>
      <c r="HJK63" s="159"/>
      <c r="HJL63" s="159"/>
      <c r="HJM63" s="157"/>
      <c r="HJN63" s="158"/>
      <c r="HJO63" s="159"/>
      <c r="HJP63" s="159"/>
      <c r="HJQ63" s="157"/>
      <c r="HJR63" s="158"/>
      <c r="HJS63" s="159"/>
      <c r="HJT63" s="159"/>
      <c r="HJU63" s="157"/>
      <c r="HJV63" s="158"/>
      <c r="HJW63" s="159"/>
      <c r="HJX63" s="159"/>
      <c r="HJY63" s="157"/>
      <c r="HJZ63" s="158"/>
      <c r="HKA63" s="159"/>
      <c r="HKB63" s="159"/>
      <c r="HKC63" s="157"/>
      <c r="HKD63" s="158"/>
      <c r="HKE63" s="159"/>
      <c r="HKF63" s="159"/>
      <c r="HKG63" s="157"/>
      <c r="HKH63" s="158"/>
      <c r="HKI63" s="159"/>
      <c r="HKJ63" s="159"/>
      <c r="HKK63" s="157"/>
      <c r="HKL63" s="158"/>
      <c r="HKM63" s="159"/>
      <c r="HKN63" s="159"/>
      <c r="HKO63" s="157"/>
      <c r="HKP63" s="158"/>
      <c r="HKQ63" s="159"/>
      <c r="HKR63" s="159"/>
      <c r="HKS63" s="157"/>
      <c r="HKT63" s="158"/>
      <c r="HKU63" s="159"/>
      <c r="HKV63" s="159"/>
      <c r="HKW63" s="157"/>
      <c r="HKX63" s="158"/>
      <c r="HKY63" s="159"/>
      <c r="HKZ63" s="159"/>
      <c r="HLA63" s="157"/>
      <c r="HLB63" s="158"/>
      <c r="HLC63" s="159"/>
      <c r="HLD63" s="159"/>
      <c r="HLE63" s="157"/>
      <c r="HLF63" s="158"/>
      <c r="HLG63" s="159"/>
      <c r="HLH63" s="159"/>
      <c r="HLI63" s="157"/>
      <c r="HLJ63" s="158"/>
      <c r="HLK63" s="159"/>
      <c r="HLL63" s="159"/>
      <c r="HLM63" s="157"/>
      <c r="HLN63" s="158"/>
      <c r="HLO63" s="159"/>
      <c r="HLP63" s="159"/>
      <c r="HLQ63" s="157"/>
      <c r="HLR63" s="158"/>
      <c r="HLS63" s="159"/>
      <c r="HLT63" s="159"/>
      <c r="HLU63" s="157"/>
      <c r="HLV63" s="158"/>
      <c r="HLW63" s="159"/>
      <c r="HLX63" s="159"/>
      <c r="HLY63" s="157"/>
      <c r="HLZ63" s="158"/>
      <c r="HMA63" s="159"/>
      <c r="HMB63" s="159"/>
      <c r="HMC63" s="157"/>
      <c r="HMD63" s="158"/>
      <c r="HME63" s="159"/>
      <c r="HMF63" s="159"/>
      <c r="HMG63" s="157"/>
      <c r="HMH63" s="158"/>
      <c r="HMI63" s="159"/>
      <c r="HMJ63" s="159"/>
      <c r="HMK63" s="157"/>
      <c r="HML63" s="158"/>
      <c r="HMM63" s="159"/>
      <c r="HMN63" s="159"/>
      <c r="HMO63" s="157"/>
      <c r="HMP63" s="158"/>
      <c r="HMQ63" s="159"/>
      <c r="HMR63" s="159"/>
      <c r="HMS63" s="157"/>
      <c r="HMT63" s="158"/>
      <c r="HMU63" s="159"/>
      <c r="HMV63" s="159"/>
      <c r="HMW63" s="157"/>
      <c r="HMX63" s="158"/>
      <c r="HMY63" s="159"/>
      <c r="HMZ63" s="159"/>
      <c r="HNA63" s="157"/>
      <c r="HNB63" s="158"/>
      <c r="HNC63" s="159"/>
      <c r="HND63" s="159"/>
      <c r="HNE63" s="157"/>
      <c r="HNF63" s="158"/>
      <c r="HNG63" s="159"/>
      <c r="HNH63" s="159"/>
      <c r="HNI63" s="157"/>
      <c r="HNJ63" s="158"/>
      <c r="HNK63" s="159"/>
      <c r="HNL63" s="159"/>
      <c r="HNM63" s="157"/>
      <c r="HNN63" s="158"/>
      <c r="HNO63" s="159"/>
      <c r="HNP63" s="159"/>
      <c r="HNQ63" s="157"/>
      <c r="HNR63" s="158"/>
      <c r="HNS63" s="159"/>
      <c r="HNT63" s="159"/>
      <c r="HNU63" s="157"/>
      <c r="HNV63" s="158"/>
      <c r="HNW63" s="159"/>
      <c r="HNX63" s="159"/>
      <c r="HNY63" s="157"/>
      <c r="HNZ63" s="158"/>
      <c r="HOA63" s="159"/>
      <c r="HOB63" s="159"/>
      <c r="HOC63" s="157"/>
      <c r="HOD63" s="158"/>
      <c r="HOE63" s="159"/>
      <c r="HOF63" s="159"/>
      <c r="HOG63" s="157"/>
      <c r="HOH63" s="158"/>
      <c r="HOI63" s="159"/>
      <c r="HOJ63" s="159"/>
      <c r="HOK63" s="157"/>
      <c r="HOL63" s="158"/>
      <c r="HOM63" s="159"/>
      <c r="HON63" s="159"/>
      <c r="HOO63" s="157"/>
      <c r="HOP63" s="158"/>
      <c r="HOQ63" s="159"/>
      <c r="HOR63" s="159"/>
      <c r="HOS63" s="157"/>
      <c r="HOT63" s="158"/>
      <c r="HOU63" s="159"/>
      <c r="HOV63" s="159"/>
      <c r="HOW63" s="157"/>
      <c r="HOX63" s="158"/>
      <c r="HOY63" s="159"/>
      <c r="HOZ63" s="159"/>
      <c r="HPA63" s="157"/>
      <c r="HPB63" s="158"/>
      <c r="HPC63" s="159"/>
      <c r="HPD63" s="159"/>
      <c r="HPE63" s="157"/>
      <c r="HPF63" s="158"/>
      <c r="HPG63" s="159"/>
      <c r="HPH63" s="159"/>
      <c r="HPI63" s="157"/>
      <c r="HPJ63" s="158"/>
      <c r="HPK63" s="159"/>
      <c r="HPL63" s="159"/>
      <c r="HPM63" s="157"/>
      <c r="HPN63" s="158"/>
      <c r="HPO63" s="159"/>
      <c r="HPP63" s="159"/>
      <c r="HPQ63" s="157"/>
      <c r="HPR63" s="158"/>
      <c r="HPS63" s="159"/>
      <c r="HPT63" s="159"/>
      <c r="HPU63" s="157"/>
      <c r="HPV63" s="158"/>
      <c r="HPW63" s="159"/>
      <c r="HPX63" s="159"/>
      <c r="HPY63" s="157"/>
      <c r="HPZ63" s="158"/>
      <c r="HQA63" s="159"/>
      <c r="HQB63" s="159"/>
      <c r="HQC63" s="157"/>
      <c r="HQD63" s="158"/>
      <c r="HQE63" s="159"/>
      <c r="HQF63" s="159"/>
      <c r="HQG63" s="157"/>
      <c r="HQH63" s="158"/>
      <c r="HQI63" s="159"/>
      <c r="HQJ63" s="159"/>
      <c r="HQK63" s="157"/>
      <c r="HQL63" s="158"/>
      <c r="HQM63" s="159"/>
      <c r="HQN63" s="159"/>
      <c r="HQO63" s="157"/>
      <c r="HQP63" s="158"/>
      <c r="HQQ63" s="159"/>
      <c r="HQR63" s="159"/>
      <c r="HQS63" s="157"/>
      <c r="HQT63" s="158"/>
      <c r="HQU63" s="159"/>
      <c r="HQV63" s="159"/>
      <c r="HQW63" s="157"/>
      <c r="HQX63" s="158"/>
      <c r="HQY63" s="159"/>
      <c r="HQZ63" s="159"/>
      <c r="HRA63" s="157"/>
      <c r="HRB63" s="158"/>
      <c r="HRC63" s="159"/>
      <c r="HRD63" s="159"/>
      <c r="HRE63" s="157"/>
      <c r="HRF63" s="158"/>
      <c r="HRG63" s="159"/>
      <c r="HRH63" s="159"/>
      <c r="HRI63" s="157"/>
      <c r="HRJ63" s="158"/>
      <c r="HRK63" s="159"/>
      <c r="HRL63" s="159"/>
      <c r="HRM63" s="157"/>
      <c r="HRN63" s="158"/>
      <c r="HRO63" s="159"/>
      <c r="HRP63" s="159"/>
      <c r="HRQ63" s="157"/>
      <c r="HRR63" s="158"/>
      <c r="HRS63" s="159"/>
      <c r="HRT63" s="159"/>
      <c r="HRU63" s="157"/>
      <c r="HRV63" s="158"/>
      <c r="HRW63" s="159"/>
      <c r="HRX63" s="159"/>
      <c r="HRY63" s="157"/>
      <c r="HRZ63" s="158"/>
      <c r="HSA63" s="159"/>
      <c r="HSB63" s="159"/>
      <c r="HSC63" s="157"/>
      <c r="HSD63" s="158"/>
      <c r="HSE63" s="159"/>
      <c r="HSF63" s="159"/>
      <c r="HSG63" s="157"/>
      <c r="HSH63" s="158"/>
      <c r="HSI63" s="159"/>
      <c r="HSJ63" s="159"/>
      <c r="HSK63" s="157"/>
      <c r="HSL63" s="158"/>
      <c r="HSM63" s="159"/>
      <c r="HSN63" s="159"/>
      <c r="HSO63" s="157"/>
      <c r="HSP63" s="158"/>
      <c r="HSQ63" s="159"/>
      <c r="HSR63" s="159"/>
      <c r="HSS63" s="157"/>
      <c r="HST63" s="158"/>
      <c r="HSU63" s="159"/>
      <c r="HSV63" s="159"/>
      <c r="HSW63" s="157"/>
      <c r="HSX63" s="158"/>
      <c r="HSY63" s="159"/>
      <c r="HSZ63" s="159"/>
      <c r="HTA63" s="157"/>
      <c r="HTB63" s="158"/>
      <c r="HTC63" s="159"/>
      <c r="HTD63" s="159"/>
      <c r="HTE63" s="157"/>
      <c r="HTF63" s="158"/>
      <c r="HTG63" s="159"/>
      <c r="HTH63" s="159"/>
      <c r="HTI63" s="157"/>
      <c r="HTJ63" s="158"/>
      <c r="HTK63" s="159"/>
      <c r="HTL63" s="159"/>
      <c r="HTM63" s="157"/>
      <c r="HTN63" s="158"/>
      <c r="HTO63" s="159"/>
      <c r="HTP63" s="159"/>
      <c r="HTQ63" s="157"/>
      <c r="HTR63" s="158"/>
      <c r="HTS63" s="159"/>
      <c r="HTT63" s="159"/>
      <c r="HTU63" s="157"/>
      <c r="HTV63" s="158"/>
      <c r="HTW63" s="159"/>
      <c r="HTX63" s="159"/>
      <c r="HTY63" s="157"/>
      <c r="HTZ63" s="158"/>
      <c r="HUA63" s="159"/>
      <c r="HUB63" s="159"/>
      <c r="HUC63" s="157"/>
      <c r="HUD63" s="158"/>
      <c r="HUE63" s="159"/>
      <c r="HUF63" s="159"/>
      <c r="HUG63" s="157"/>
      <c r="HUH63" s="158"/>
      <c r="HUI63" s="159"/>
      <c r="HUJ63" s="159"/>
      <c r="HUK63" s="157"/>
      <c r="HUL63" s="158"/>
      <c r="HUM63" s="159"/>
      <c r="HUN63" s="159"/>
      <c r="HUO63" s="157"/>
      <c r="HUP63" s="158"/>
      <c r="HUQ63" s="159"/>
      <c r="HUR63" s="159"/>
      <c r="HUS63" s="157"/>
      <c r="HUT63" s="158"/>
      <c r="HUU63" s="159"/>
      <c r="HUV63" s="159"/>
      <c r="HUW63" s="157"/>
      <c r="HUX63" s="158"/>
      <c r="HUY63" s="159"/>
      <c r="HUZ63" s="159"/>
      <c r="HVA63" s="157"/>
      <c r="HVB63" s="158"/>
      <c r="HVC63" s="159"/>
      <c r="HVD63" s="159"/>
      <c r="HVE63" s="157"/>
      <c r="HVF63" s="158"/>
      <c r="HVG63" s="159"/>
      <c r="HVH63" s="159"/>
      <c r="HVI63" s="157"/>
      <c r="HVJ63" s="158"/>
      <c r="HVK63" s="159"/>
      <c r="HVL63" s="159"/>
      <c r="HVM63" s="157"/>
      <c r="HVN63" s="158"/>
      <c r="HVO63" s="159"/>
      <c r="HVP63" s="159"/>
      <c r="HVQ63" s="157"/>
      <c r="HVR63" s="158"/>
      <c r="HVS63" s="159"/>
      <c r="HVT63" s="159"/>
      <c r="HVU63" s="157"/>
      <c r="HVV63" s="158"/>
      <c r="HVW63" s="159"/>
      <c r="HVX63" s="159"/>
      <c r="HVY63" s="157"/>
      <c r="HVZ63" s="158"/>
      <c r="HWA63" s="159"/>
      <c r="HWB63" s="159"/>
      <c r="HWC63" s="157"/>
      <c r="HWD63" s="158"/>
      <c r="HWE63" s="159"/>
      <c r="HWF63" s="159"/>
      <c r="HWG63" s="157"/>
      <c r="HWH63" s="158"/>
      <c r="HWI63" s="159"/>
      <c r="HWJ63" s="159"/>
      <c r="HWK63" s="157"/>
      <c r="HWL63" s="158"/>
      <c r="HWM63" s="159"/>
      <c r="HWN63" s="159"/>
      <c r="HWO63" s="157"/>
      <c r="HWP63" s="158"/>
      <c r="HWQ63" s="159"/>
      <c r="HWR63" s="159"/>
      <c r="HWS63" s="157"/>
      <c r="HWT63" s="158"/>
      <c r="HWU63" s="159"/>
      <c r="HWV63" s="159"/>
      <c r="HWW63" s="157"/>
      <c r="HWX63" s="158"/>
      <c r="HWY63" s="159"/>
      <c r="HWZ63" s="159"/>
      <c r="HXA63" s="157"/>
      <c r="HXB63" s="158"/>
      <c r="HXC63" s="159"/>
      <c r="HXD63" s="159"/>
      <c r="HXE63" s="157"/>
      <c r="HXF63" s="158"/>
      <c r="HXG63" s="159"/>
      <c r="HXH63" s="159"/>
      <c r="HXI63" s="157"/>
      <c r="HXJ63" s="158"/>
      <c r="HXK63" s="159"/>
      <c r="HXL63" s="159"/>
      <c r="HXM63" s="157"/>
      <c r="HXN63" s="158"/>
      <c r="HXO63" s="159"/>
      <c r="HXP63" s="159"/>
      <c r="HXQ63" s="157"/>
      <c r="HXR63" s="158"/>
      <c r="HXS63" s="159"/>
      <c r="HXT63" s="159"/>
      <c r="HXU63" s="157"/>
      <c r="HXV63" s="158"/>
      <c r="HXW63" s="159"/>
      <c r="HXX63" s="159"/>
      <c r="HXY63" s="157"/>
      <c r="HXZ63" s="158"/>
      <c r="HYA63" s="159"/>
      <c r="HYB63" s="159"/>
      <c r="HYC63" s="157"/>
      <c r="HYD63" s="158"/>
      <c r="HYE63" s="159"/>
      <c r="HYF63" s="159"/>
      <c r="HYG63" s="157"/>
      <c r="HYH63" s="158"/>
      <c r="HYI63" s="159"/>
      <c r="HYJ63" s="159"/>
      <c r="HYK63" s="157"/>
      <c r="HYL63" s="158"/>
      <c r="HYM63" s="159"/>
      <c r="HYN63" s="159"/>
      <c r="HYO63" s="157"/>
      <c r="HYP63" s="158"/>
      <c r="HYQ63" s="159"/>
      <c r="HYR63" s="159"/>
      <c r="HYS63" s="157"/>
      <c r="HYT63" s="158"/>
      <c r="HYU63" s="159"/>
      <c r="HYV63" s="159"/>
      <c r="HYW63" s="157"/>
      <c r="HYX63" s="158"/>
      <c r="HYY63" s="159"/>
      <c r="HYZ63" s="159"/>
      <c r="HZA63" s="157"/>
      <c r="HZB63" s="158"/>
      <c r="HZC63" s="159"/>
      <c r="HZD63" s="159"/>
      <c r="HZE63" s="157"/>
      <c r="HZF63" s="158"/>
      <c r="HZG63" s="159"/>
      <c r="HZH63" s="159"/>
      <c r="HZI63" s="157"/>
      <c r="HZJ63" s="158"/>
      <c r="HZK63" s="159"/>
      <c r="HZL63" s="159"/>
      <c r="HZM63" s="157"/>
      <c r="HZN63" s="158"/>
      <c r="HZO63" s="159"/>
      <c r="HZP63" s="159"/>
      <c r="HZQ63" s="157"/>
      <c r="HZR63" s="158"/>
      <c r="HZS63" s="159"/>
      <c r="HZT63" s="159"/>
      <c r="HZU63" s="157"/>
      <c r="HZV63" s="158"/>
      <c r="HZW63" s="159"/>
      <c r="HZX63" s="159"/>
      <c r="HZY63" s="157"/>
      <c r="HZZ63" s="158"/>
      <c r="IAA63" s="159"/>
      <c r="IAB63" s="159"/>
      <c r="IAC63" s="157"/>
      <c r="IAD63" s="158"/>
      <c r="IAE63" s="159"/>
      <c r="IAF63" s="159"/>
      <c r="IAG63" s="157"/>
      <c r="IAH63" s="158"/>
      <c r="IAI63" s="159"/>
      <c r="IAJ63" s="159"/>
      <c r="IAK63" s="157"/>
      <c r="IAL63" s="158"/>
      <c r="IAM63" s="159"/>
      <c r="IAN63" s="159"/>
      <c r="IAO63" s="157"/>
      <c r="IAP63" s="158"/>
      <c r="IAQ63" s="159"/>
      <c r="IAR63" s="159"/>
      <c r="IAS63" s="157"/>
      <c r="IAT63" s="158"/>
      <c r="IAU63" s="159"/>
      <c r="IAV63" s="159"/>
      <c r="IAW63" s="157"/>
      <c r="IAX63" s="158"/>
      <c r="IAY63" s="159"/>
      <c r="IAZ63" s="159"/>
      <c r="IBA63" s="157"/>
      <c r="IBB63" s="158"/>
      <c r="IBC63" s="159"/>
      <c r="IBD63" s="159"/>
      <c r="IBE63" s="157"/>
      <c r="IBF63" s="158"/>
      <c r="IBG63" s="159"/>
      <c r="IBH63" s="159"/>
      <c r="IBI63" s="157"/>
      <c r="IBJ63" s="158"/>
      <c r="IBK63" s="159"/>
      <c r="IBL63" s="159"/>
      <c r="IBM63" s="157"/>
      <c r="IBN63" s="158"/>
      <c r="IBO63" s="159"/>
      <c r="IBP63" s="159"/>
      <c r="IBQ63" s="157"/>
      <c r="IBR63" s="158"/>
      <c r="IBS63" s="159"/>
      <c r="IBT63" s="159"/>
      <c r="IBU63" s="157"/>
      <c r="IBV63" s="158"/>
      <c r="IBW63" s="159"/>
      <c r="IBX63" s="159"/>
      <c r="IBY63" s="157"/>
      <c r="IBZ63" s="158"/>
      <c r="ICA63" s="159"/>
      <c r="ICB63" s="159"/>
      <c r="ICC63" s="157"/>
      <c r="ICD63" s="158"/>
      <c r="ICE63" s="159"/>
      <c r="ICF63" s="159"/>
      <c r="ICG63" s="157"/>
      <c r="ICH63" s="158"/>
      <c r="ICI63" s="159"/>
      <c r="ICJ63" s="159"/>
      <c r="ICK63" s="157"/>
      <c r="ICL63" s="158"/>
      <c r="ICM63" s="159"/>
      <c r="ICN63" s="159"/>
      <c r="ICO63" s="157"/>
      <c r="ICP63" s="158"/>
      <c r="ICQ63" s="159"/>
      <c r="ICR63" s="159"/>
      <c r="ICS63" s="157"/>
      <c r="ICT63" s="158"/>
      <c r="ICU63" s="159"/>
      <c r="ICV63" s="159"/>
      <c r="ICW63" s="157"/>
      <c r="ICX63" s="158"/>
      <c r="ICY63" s="159"/>
      <c r="ICZ63" s="159"/>
      <c r="IDA63" s="157"/>
      <c r="IDB63" s="158"/>
      <c r="IDC63" s="159"/>
      <c r="IDD63" s="159"/>
      <c r="IDE63" s="157"/>
      <c r="IDF63" s="158"/>
      <c r="IDG63" s="159"/>
      <c r="IDH63" s="159"/>
      <c r="IDI63" s="157"/>
      <c r="IDJ63" s="158"/>
      <c r="IDK63" s="159"/>
      <c r="IDL63" s="159"/>
      <c r="IDM63" s="157"/>
      <c r="IDN63" s="158"/>
      <c r="IDO63" s="159"/>
      <c r="IDP63" s="159"/>
      <c r="IDQ63" s="157"/>
      <c r="IDR63" s="158"/>
      <c r="IDS63" s="159"/>
      <c r="IDT63" s="159"/>
      <c r="IDU63" s="157"/>
      <c r="IDV63" s="158"/>
      <c r="IDW63" s="159"/>
      <c r="IDX63" s="159"/>
      <c r="IDY63" s="157"/>
      <c r="IDZ63" s="158"/>
      <c r="IEA63" s="159"/>
      <c r="IEB63" s="159"/>
      <c r="IEC63" s="157"/>
      <c r="IED63" s="158"/>
      <c r="IEE63" s="159"/>
      <c r="IEF63" s="159"/>
      <c r="IEG63" s="157"/>
      <c r="IEH63" s="158"/>
      <c r="IEI63" s="159"/>
      <c r="IEJ63" s="159"/>
      <c r="IEK63" s="157"/>
      <c r="IEL63" s="158"/>
      <c r="IEM63" s="159"/>
      <c r="IEN63" s="159"/>
      <c r="IEO63" s="157"/>
      <c r="IEP63" s="158"/>
      <c r="IEQ63" s="159"/>
      <c r="IER63" s="159"/>
      <c r="IES63" s="157"/>
      <c r="IET63" s="158"/>
      <c r="IEU63" s="159"/>
      <c r="IEV63" s="159"/>
      <c r="IEW63" s="157"/>
      <c r="IEX63" s="158"/>
      <c r="IEY63" s="159"/>
      <c r="IEZ63" s="159"/>
      <c r="IFA63" s="157"/>
      <c r="IFB63" s="158"/>
      <c r="IFC63" s="159"/>
      <c r="IFD63" s="159"/>
      <c r="IFE63" s="157"/>
      <c r="IFF63" s="158"/>
      <c r="IFG63" s="159"/>
      <c r="IFH63" s="159"/>
      <c r="IFI63" s="157"/>
      <c r="IFJ63" s="158"/>
      <c r="IFK63" s="159"/>
      <c r="IFL63" s="159"/>
      <c r="IFM63" s="157"/>
      <c r="IFN63" s="158"/>
      <c r="IFO63" s="159"/>
      <c r="IFP63" s="159"/>
      <c r="IFQ63" s="157"/>
      <c r="IFR63" s="158"/>
      <c r="IFS63" s="159"/>
      <c r="IFT63" s="159"/>
      <c r="IFU63" s="157"/>
      <c r="IFV63" s="158"/>
      <c r="IFW63" s="159"/>
      <c r="IFX63" s="159"/>
      <c r="IFY63" s="157"/>
      <c r="IFZ63" s="158"/>
      <c r="IGA63" s="159"/>
      <c r="IGB63" s="159"/>
      <c r="IGC63" s="157"/>
      <c r="IGD63" s="158"/>
      <c r="IGE63" s="159"/>
      <c r="IGF63" s="159"/>
      <c r="IGG63" s="157"/>
      <c r="IGH63" s="158"/>
      <c r="IGI63" s="159"/>
      <c r="IGJ63" s="159"/>
      <c r="IGK63" s="157"/>
      <c r="IGL63" s="158"/>
      <c r="IGM63" s="159"/>
      <c r="IGN63" s="159"/>
      <c r="IGO63" s="157"/>
      <c r="IGP63" s="158"/>
      <c r="IGQ63" s="159"/>
      <c r="IGR63" s="159"/>
      <c r="IGS63" s="157"/>
      <c r="IGT63" s="158"/>
      <c r="IGU63" s="159"/>
      <c r="IGV63" s="159"/>
      <c r="IGW63" s="157"/>
      <c r="IGX63" s="158"/>
      <c r="IGY63" s="159"/>
      <c r="IGZ63" s="159"/>
      <c r="IHA63" s="157"/>
      <c r="IHB63" s="158"/>
      <c r="IHC63" s="159"/>
      <c r="IHD63" s="159"/>
      <c r="IHE63" s="157"/>
      <c r="IHF63" s="158"/>
      <c r="IHG63" s="159"/>
      <c r="IHH63" s="159"/>
      <c r="IHI63" s="157"/>
      <c r="IHJ63" s="158"/>
      <c r="IHK63" s="159"/>
      <c r="IHL63" s="159"/>
      <c r="IHM63" s="157"/>
      <c r="IHN63" s="158"/>
      <c r="IHO63" s="159"/>
      <c r="IHP63" s="159"/>
      <c r="IHQ63" s="157"/>
      <c r="IHR63" s="158"/>
      <c r="IHS63" s="159"/>
      <c r="IHT63" s="159"/>
      <c r="IHU63" s="157"/>
      <c r="IHV63" s="158"/>
      <c r="IHW63" s="159"/>
      <c r="IHX63" s="159"/>
      <c r="IHY63" s="157"/>
      <c r="IHZ63" s="158"/>
      <c r="IIA63" s="159"/>
      <c r="IIB63" s="159"/>
      <c r="IIC63" s="157"/>
      <c r="IID63" s="158"/>
      <c r="IIE63" s="159"/>
      <c r="IIF63" s="159"/>
      <c r="IIG63" s="157"/>
      <c r="IIH63" s="158"/>
      <c r="III63" s="159"/>
      <c r="IIJ63" s="159"/>
      <c r="IIK63" s="157"/>
      <c r="IIL63" s="158"/>
      <c r="IIM63" s="159"/>
      <c r="IIN63" s="159"/>
      <c r="IIO63" s="157"/>
      <c r="IIP63" s="158"/>
      <c r="IIQ63" s="159"/>
      <c r="IIR63" s="159"/>
      <c r="IIS63" s="157"/>
      <c r="IIT63" s="158"/>
      <c r="IIU63" s="159"/>
      <c r="IIV63" s="159"/>
      <c r="IIW63" s="157"/>
      <c r="IIX63" s="158"/>
      <c r="IIY63" s="159"/>
      <c r="IIZ63" s="159"/>
      <c r="IJA63" s="157"/>
      <c r="IJB63" s="158"/>
      <c r="IJC63" s="159"/>
      <c r="IJD63" s="159"/>
      <c r="IJE63" s="157"/>
      <c r="IJF63" s="158"/>
      <c r="IJG63" s="159"/>
      <c r="IJH63" s="159"/>
      <c r="IJI63" s="157"/>
      <c r="IJJ63" s="158"/>
      <c r="IJK63" s="159"/>
      <c r="IJL63" s="159"/>
      <c r="IJM63" s="157"/>
      <c r="IJN63" s="158"/>
      <c r="IJO63" s="159"/>
      <c r="IJP63" s="159"/>
      <c r="IJQ63" s="157"/>
      <c r="IJR63" s="158"/>
      <c r="IJS63" s="159"/>
      <c r="IJT63" s="159"/>
      <c r="IJU63" s="157"/>
      <c r="IJV63" s="158"/>
      <c r="IJW63" s="159"/>
      <c r="IJX63" s="159"/>
      <c r="IJY63" s="157"/>
      <c r="IJZ63" s="158"/>
      <c r="IKA63" s="159"/>
      <c r="IKB63" s="159"/>
      <c r="IKC63" s="157"/>
      <c r="IKD63" s="158"/>
      <c r="IKE63" s="159"/>
      <c r="IKF63" s="159"/>
      <c r="IKG63" s="157"/>
      <c r="IKH63" s="158"/>
      <c r="IKI63" s="159"/>
      <c r="IKJ63" s="159"/>
      <c r="IKK63" s="157"/>
      <c r="IKL63" s="158"/>
      <c r="IKM63" s="159"/>
      <c r="IKN63" s="159"/>
      <c r="IKO63" s="157"/>
      <c r="IKP63" s="158"/>
      <c r="IKQ63" s="159"/>
      <c r="IKR63" s="159"/>
      <c r="IKS63" s="157"/>
      <c r="IKT63" s="158"/>
      <c r="IKU63" s="159"/>
      <c r="IKV63" s="159"/>
      <c r="IKW63" s="157"/>
      <c r="IKX63" s="158"/>
      <c r="IKY63" s="159"/>
      <c r="IKZ63" s="159"/>
      <c r="ILA63" s="157"/>
      <c r="ILB63" s="158"/>
      <c r="ILC63" s="159"/>
      <c r="ILD63" s="159"/>
      <c r="ILE63" s="157"/>
      <c r="ILF63" s="158"/>
      <c r="ILG63" s="159"/>
      <c r="ILH63" s="159"/>
      <c r="ILI63" s="157"/>
      <c r="ILJ63" s="158"/>
      <c r="ILK63" s="159"/>
      <c r="ILL63" s="159"/>
      <c r="ILM63" s="157"/>
      <c r="ILN63" s="158"/>
      <c r="ILO63" s="159"/>
      <c r="ILP63" s="159"/>
      <c r="ILQ63" s="157"/>
      <c r="ILR63" s="158"/>
      <c r="ILS63" s="159"/>
      <c r="ILT63" s="159"/>
      <c r="ILU63" s="157"/>
      <c r="ILV63" s="158"/>
      <c r="ILW63" s="159"/>
      <c r="ILX63" s="159"/>
      <c r="ILY63" s="157"/>
      <c r="ILZ63" s="158"/>
      <c r="IMA63" s="159"/>
      <c r="IMB63" s="159"/>
      <c r="IMC63" s="157"/>
      <c r="IMD63" s="158"/>
      <c r="IME63" s="159"/>
      <c r="IMF63" s="159"/>
      <c r="IMG63" s="157"/>
      <c r="IMH63" s="158"/>
      <c r="IMI63" s="159"/>
      <c r="IMJ63" s="159"/>
      <c r="IMK63" s="157"/>
      <c r="IML63" s="158"/>
      <c r="IMM63" s="159"/>
      <c r="IMN63" s="159"/>
      <c r="IMO63" s="157"/>
      <c r="IMP63" s="158"/>
      <c r="IMQ63" s="159"/>
      <c r="IMR63" s="159"/>
      <c r="IMS63" s="157"/>
      <c r="IMT63" s="158"/>
      <c r="IMU63" s="159"/>
      <c r="IMV63" s="159"/>
      <c r="IMW63" s="157"/>
      <c r="IMX63" s="158"/>
      <c r="IMY63" s="159"/>
      <c r="IMZ63" s="159"/>
      <c r="INA63" s="157"/>
      <c r="INB63" s="158"/>
      <c r="INC63" s="159"/>
      <c r="IND63" s="159"/>
      <c r="INE63" s="157"/>
      <c r="INF63" s="158"/>
      <c r="ING63" s="159"/>
      <c r="INH63" s="159"/>
      <c r="INI63" s="157"/>
      <c r="INJ63" s="158"/>
      <c r="INK63" s="159"/>
      <c r="INL63" s="159"/>
      <c r="INM63" s="157"/>
      <c r="INN63" s="158"/>
      <c r="INO63" s="159"/>
      <c r="INP63" s="159"/>
      <c r="INQ63" s="157"/>
      <c r="INR63" s="158"/>
      <c r="INS63" s="159"/>
      <c r="INT63" s="159"/>
      <c r="INU63" s="157"/>
      <c r="INV63" s="158"/>
      <c r="INW63" s="159"/>
      <c r="INX63" s="159"/>
      <c r="INY63" s="157"/>
      <c r="INZ63" s="158"/>
      <c r="IOA63" s="159"/>
      <c r="IOB63" s="159"/>
      <c r="IOC63" s="157"/>
      <c r="IOD63" s="158"/>
      <c r="IOE63" s="159"/>
      <c r="IOF63" s="159"/>
      <c r="IOG63" s="157"/>
      <c r="IOH63" s="158"/>
      <c r="IOI63" s="159"/>
      <c r="IOJ63" s="159"/>
      <c r="IOK63" s="157"/>
      <c r="IOL63" s="158"/>
      <c r="IOM63" s="159"/>
      <c r="ION63" s="159"/>
      <c r="IOO63" s="157"/>
      <c r="IOP63" s="158"/>
      <c r="IOQ63" s="159"/>
      <c r="IOR63" s="159"/>
      <c r="IOS63" s="157"/>
      <c r="IOT63" s="158"/>
      <c r="IOU63" s="159"/>
      <c r="IOV63" s="159"/>
      <c r="IOW63" s="157"/>
      <c r="IOX63" s="158"/>
      <c r="IOY63" s="159"/>
      <c r="IOZ63" s="159"/>
      <c r="IPA63" s="157"/>
      <c r="IPB63" s="158"/>
      <c r="IPC63" s="159"/>
      <c r="IPD63" s="159"/>
      <c r="IPE63" s="157"/>
      <c r="IPF63" s="158"/>
      <c r="IPG63" s="159"/>
      <c r="IPH63" s="159"/>
      <c r="IPI63" s="157"/>
      <c r="IPJ63" s="158"/>
      <c r="IPK63" s="159"/>
      <c r="IPL63" s="159"/>
      <c r="IPM63" s="157"/>
      <c r="IPN63" s="158"/>
      <c r="IPO63" s="159"/>
      <c r="IPP63" s="159"/>
      <c r="IPQ63" s="157"/>
      <c r="IPR63" s="158"/>
      <c r="IPS63" s="159"/>
      <c r="IPT63" s="159"/>
      <c r="IPU63" s="157"/>
      <c r="IPV63" s="158"/>
      <c r="IPW63" s="159"/>
      <c r="IPX63" s="159"/>
      <c r="IPY63" s="157"/>
      <c r="IPZ63" s="158"/>
      <c r="IQA63" s="159"/>
      <c r="IQB63" s="159"/>
      <c r="IQC63" s="157"/>
      <c r="IQD63" s="158"/>
      <c r="IQE63" s="159"/>
      <c r="IQF63" s="159"/>
      <c r="IQG63" s="157"/>
      <c r="IQH63" s="158"/>
      <c r="IQI63" s="159"/>
      <c r="IQJ63" s="159"/>
      <c r="IQK63" s="157"/>
      <c r="IQL63" s="158"/>
      <c r="IQM63" s="159"/>
      <c r="IQN63" s="159"/>
      <c r="IQO63" s="157"/>
      <c r="IQP63" s="158"/>
      <c r="IQQ63" s="159"/>
      <c r="IQR63" s="159"/>
      <c r="IQS63" s="157"/>
      <c r="IQT63" s="158"/>
      <c r="IQU63" s="159"/>
      <c r="IQV63" s="159"/>
      <c r="IQW63" s="157"/>
      <c r="IQX63" s="158"/>
      <c r="IQY63" s="159"/>
      <c r="IQZ63" s="159"/>
      <c r="IRA63" s="157"/>
      <c r="IRB63" s="158"/>
      <c r="IRC63" s="159"/>
      <c r="IRD63" s="159"/>
      <c r="IRE63" s="157"/>
      <c r="IRF63" s="158"/>
      <c r="IRG63" s="159"/>
      <c r="IRH63" s="159"/>
      <c r="IRI63" s="157"/>
      <c r="IRJ63" s="158"/>
      <c r="IRK63" s="159"/>
      <c r="IRL63" s="159"/>
      <c r="IRM63" s="157"/>
      <c r="IRN63" s="158"/>
      <c r="IRO63" s="159"/>
      <c r="IRP63" s="159"/>
      <c r="IRQ63" s="157"/>
      <c r="IRR63" s="158"/>
      <c r="IRS63" s="159"/>
      <c r="IRT63" s="159"/>
      <c r="IRU63" s="157"/>
      <c r="IRV63" s="158"/>
      <c r="IRW63" s="159"/>
      <c r="IRX63" s="159"/>
      <c r="IRY63" s="157"/>
      <c r="IRZ63" s="158"/>
      <c r="ISA63" s="159"/>
      <c r="ISB63" s="159"/>
      <c r="ISC63" s="157"/>
      <c r="ISD63" s="158"/>
      <c r="ISE63" s="159"/>
      <c r="ISF63" s="159"/>
      <c r="ISG63" s="157"/>
      <c r="ISH63" s="158"/>
      <c r="ISI63" s="159"/>
      <c r="ISJ63" s="159"/>
      <c r="ISK63" s="157"/>
      <c r="ISL63" s="158"/>
      <c r="ISM63" s="159"/>
      <c r="ISN63" s="159"/>
      <c r="ISO63" s="157"/>
      <c r="ISP63" s="158"/>
      <c r="ISQ63" s="159"/>
      <c r="ISR63" s="159"/>
      <c r="ISS63" s="157"/>
      <c r="IST63" s="158"/>
      <c r="ISU63" s="159"/>
      <c r="ISV63" s="159"/>
      <c r="ISW63" s="157"/>
      <c r="ISX63" s="158"/>
      <c r="ISY63" s="159"/>
      <c r="ISZ63" s="159"/>
      <c r="ITA63" s="157"/>
      <c r="ITB63" s="158"/>
      <c r="ITC63" s="159"/>
      <c r="ITD63" s="159"/>
      <c r="ITE63" s="157"/>
      <c r="ITF63" s="158"/>
      <c r="ITG63" s="159"/>
      <c r="ITH63" s="159"/>
      <c r="ITI63" s="157"/>
      <c r="ITJ63" s="158"/>
      <c r="ITK63" s="159"/>
      <c r="ITL63" s="159"/>
      <c r="ITM63" s="157"/>
      <c r="ITN63" s="158"/>
      <c r="ITO63" s="159"/>
      <c r="ITP63" s="159"/>
      <c r="ITQ63" s="157"/>
      <c r="ITR63" s="158"/>
      <c r="ITS63" s="159"/>
      <c r="ITT63" s="159"/>
      <c r="ITU63" s="157"/>
      <c r="ITV63" s="158"/>
      <c r="ITW63" s="159"/>
      <c r="ITX63" s="159"/>
      <c r="ITY63" s="157"/>
      <c r="ITZ63" s="158"/>
      <c r="IUA63" s="159"/>
      <c r="IUB63" s="159"/>
      <c r="IUC63" s="157"/>
      <c r="IUD63" s="158"/>
      <c r="IUE63" s="159"/>
      <c r="IUF63" s="159"/>
      <c r="IUG63" s="157"/>
      <c r="IUH63" s="158"/>
      <c r="IUI63" s="159"/>
      <c r="IUJ63" s="159"/>
      <c r="IUK63" s="157"/>
      <c r="IUL63" s="158"/>
      <c r="IUM63" s="159"/>
      <c r="IUN63" s="159"/>
      <c r="IUO63" s="157"/>
      <c r="IUP63" s="158"/>
      <c r="IUQ63" s="159"/>
      <c r="IUR63" s="159"/>
      <c r="IUS63" s="157"/>
      <c r="IUT63" s="158"/>
      <c r="IUU63" s="159"/>
      <c r="IUV63" s="159"/>
      <c r="IUW63" s="157"/>
      <c r="IUX63" s="158"/>
      <c r="IUY63" s="159"/>
      <c r="IUZ63" s="159"/>
      <c r="IVA63" s="157"/>
      <c r="IVB63" s="158"/>
      <c r="IVC63" s="159"/>
      <c r="IVD63" s="159"/>
      <c r="IVE63" s="157"/>
      <c r="IVF63" s="158"/>
      <c r="IVG63" s="159"/>
      <c r="IVH63" s="159"/>
      <c r="IVI63" s="157"/>
      <c r="IVJ63" s="158"/>
      <c r="IVK63" s="159"/>
      <c r="IVL63" s="159"/>
      <c r="IVM63" s="157"/>
      <c r="IVN63" s="158"/>
      <c r="IVO63" s="159"/>
      <c r="IVP63" s="159"/>
      <c r="IVQ63" s="157"/>
      <c r="IVR63" s="158"/>
      <c r="IVS63" s="159"/>
      <c r="IVT63" s="159"/>
      <c r="IVU63" s="157"/>
      <c r="IVV63" s="158"/>
      <c r="IVW63" s="159"/>
      <c r="IVX63" s="159"/>
      <c r="IVY63" s="157"/>
      <c r="IVZ63" s="158"/>
      <c r="IWA63" s="159"/>
      <c r="IWB63" s="159"/>
      <c r="IWC63" s="157"/>
      <c r="IWD63" s="158"/>
      <c r="IWE63" s="159"/>
      <c r="IWF63" s="159"/>
      <c r="IWG63" s="157"/>
      <c r="IWH63" s="158"/>
      <c r="IWI63" s="159"/>
      <c r="IWJ63" s="159"/>
      <c r="IWK63" s="157"/>
      <c r="IWL63" s="158"/>
      <c r="IWM63" s="159"/>
      <c r="IWN63" s="159"/>
      <c r="IWO63" s="157"/>
      <c r="IWP63" s="158"/>
      <c r="IWQ63" s="159"/>
      <c r="IWR63" s="159"/>
      <c r="IWS63" s="157"/>
      <c r="IWT63" s="158"/>
      <c r="IWU63" s="159"/>
      <c r="IWV63" s="159"/>
      <c r="IWW63" s="157"/>
      <c r="IWX63" s="158"/>
      <c r="IWY63" s="159"/>
      <c r="IWZ63" s="159"/>
      <c r="IXA63" s="157"/>
      <c r="IXB63" s="158"/>
      <c r="IXC63" s="159"/>
      <c r="IXD63" s="159"/>
      <c r="IXE63" s="157"/>
      <c r="IXF63" s="158"/>
      <c r="IXG63" s="159"/>
      <c r="IXH63" s="159"/>
      <c r="IXI63" s="157"/>
      <c r="IXJ63" s="158"/>
      <c r="IXK63" s="159"/>
      <c r="IXL63" s="159"/>
      <c r="IXM63" s="157"/>
      <c r="IXN63" s="158"/>
      <c r="IXO63" s="159"/>
      <c r="IXP63" s="159"/>
      <c r="IXQ63" s="157"/>
      <c r="IXR63" s="158"/>
      <c r="IXS63" s="159"/>
      <c r="IXT63" s="159"/>
      <c r="IXU63" s="157"/>
      <c r="IXV63" s="158"/>
      <c r="IXW63" s="159"/>
      <c r="IXX63" s="159"/>
      <c r="IXY63" s="157"/>
      <c r="IXZ63" s="158"/>
      <c r="IYA63" s="159"/>
      <c r="IYB63" s="159"/>
      <c r="IYC63" s="157"/>
      <c r="IYD63" s="158"/>
      <c r="IYE63" s="159"/>
      <c r="IYF63" s="159"/>
      <c r="IYG63" s="157"/>
      <c r="IYH63" s="158"/>
      <c r="IYI63" s="159"/>
      <c r="IYJ63" s="159"/>
      <c r="IYK63" s="157"/>
      <c r="IYL63" s="158"/>
      <c r="IYM63" s="159"/>
      <c r="IYN63" s="159"/>
      <c r="IYO63" s="157"/>
      <c r="IYP63" s="158"/>
      <c r="IYQ63" s="159"/>
      <c r="IYR63" s="159"/>
      <c r="IYS63" s="157"/>
      <c r="IYT63" s="158"/>
      <c r="IYU63" s="159"/>
      <c r="IYV63" s="159"/>
      <c r="IYW63" s="157"/>
      <c r="IYX63" s="158"/>
      <c r="IYY63" s="159"/>
      <c r="IYZ63" s="159"/>
      <c r="IZA63" s="157"/>
      <c r="IZB63" s="158"/>
      <c r="IZC63" s="159"/>
      <c r="IZD63" s="159"/>
      <c r="IZE63" s="157"/>
      <c r="IZF63" s="158"/>
      <c r="IZG63" s="159"/>
      <c r="IZH63" s="159"/>
      <c r="IZI63" s="157"/>
      <c r="IZJ63" s="158"/>
      <c r="IZK63" s="159"/>
      <c r="IZL63" s="159"/>
      <c r="IZM63" s="157"/>
      <c r="IZN63" s="158"/>
      <c r="IZO63" s="159"/>
      <c r="IZP63" s="159"/>
      <c r="IZQ63" s="157"/>
      <c r="IZR63" s="158"/>
      <c r="IZS63" s="159"/>
      <c r="IZT63" s="159"/>
      <c r="IZU63" s="157"/>
      <c r="IZV63" s="158"/>
      <c r="IZW63" s="159"/>
      <c r="IZX63" s="159"/>
      <c r="IZY63" s="157"/>
      <c r="IZZ63" s="158"/>
      <c r="JAA63" s="159"/>
      <c r="JAB63" s="159"/>
      <c r="JAC63" s="157"/>
      <c r="JAD63" s="158"/>
      <c r="JAE63" s="159"/>
      <c r="JAF63" s="159"/>
      <c r="JAG63" s="157"/>
      <c r="JAH63" s="158"/>
      <c r="JAI63" s="159"/>
      <c r="JAJ63" s="159"/>
      <c r="JAK63" s="157"/>
      <c r="JAL63" s="158"/>
      <c r="JAM63" s="159"/>
      <c r="JAN63" s="159"/>
      <c r="JAO63" s="157"/>
      <c r="JAP63" s="158"/>
      <c r="JAQ63" s="159"/>
      <c r="JAR63" s="159"/>
      <c r="JAS63" s="157"/>
      <c r="JAT63" s="158"/>
      <c r="JAU63" s="159"/>
      <c r="JAV63" s="159"/>
      <c r="JAW63" s="157"/>
      <c r="JAX63" s="158"/>
      <c r="JAY63" s="159"/>
      <c r="JAZ63" s="159"/>
      <c r="JBA63" s="157"/>
      <c r="JBB63" s="158"/>
      <c r="JBC63" s="159"/>
      <c r="JBD63" s="159"/>
      <c r="JBE63" s="157"/>
      <c r="JBF63" s="158"/>
      <c r="JBG63" s="159"/>
      <c r="JBH63" s="159"/>
      <c r="JBI63" s="157"/>
      <c r="JBJ63" s="158"/>
      <c r="JBK63" s="159"/>
      <c r="JBL63" s="159"/>
      <c r="JBM63" s="157"/>
      <c r="JBN63" s="158"/>
      <c r="JBO63" s="159"/>
      <c r="JBP63" s="159"/>
      <c r="JBQ63" s="157"/>
      <c r="JBR63" s="158"/>
      <c r="JBS63" s="159"/>
      <c r="JBT63" s="159"/>
      <c r="JBU63" s="157"/>
      <c r="JBV63" s="158"/>
      <c r="JBW63" s="159"/>
      <c r="JBX63" s="159"/>
      <c r="JBY63" s="157"/>
      <c r="JBZ63" s="158"/>
      <c r="JCA63" s="159"/>
      <c r="JCB63" s="159"/>
      <c r="JCC63" s="157"/>
      <c r="JCD63" s="158"/>
      <c r="JCE63" s="159"/>
      <c r="JCF63" s="159"/>
      <c r="JCG63" s="157"/>
      <c r="JCH63" s="158"/>
      <c r="JCI63" s="159"/>
      <c r="JCJ63" s="159"/>
      <c r="JCK63" s="157"/>
      <c r="JCL63" s="158"/>
      <c r="JCM63" s="159"/>
      <c r="JCN63" s="159"/>
      <c r="JCO63" s="157"/>
      <c r="JCP63" s="158"/>
      <c r="JCQ63" s="159"/>
      <c r="JCR63" s="159"/>
      <c r="JCS63" s="157"/>
      <c r="JCT63" s="158"/>
      <c r="JCU63" s="159"/>
      <c r="JCV63" s="159"/>
      <c r="JCW63" s="157"/>
      <c r="JCX63" s="158"/>
      <c r="JCY63" s="159"/>
      <c r="JCZ63" s="159"/>
      <c r="JDA63" s="157"/>
      <c r="JDB63" s="158"/>
      <c r="JDC63" s="159"/>
      <c r="JDD63" s="159"/>
      <c r="JDE63" s="157"/>
      <c r="JDF63" s="158"/>
      <c r="JDG63" s="159"/>
      <c r="JDH63" s="159"/>
      <c r="JDI63" s="157"/>
      <c r="JDJ63" s="158"/>
      <c r="JDK63" s="159"/>
      <c r="JDL63" s="159"/>
      <c r="JDM63" s="157"/>
      <c r="JDN63" s="158"/>
      <c r="JDO63" s="159"/>
      <c r="JDP63" s="159"/>
      <c r="JDQ63" s="157"/>
      <c r="JDR63" s="158"/>
      <c r="JDS63" s="159"/>
      <c r="JDT63" s="159"/>
      <c r="JDU63" s="157"/>
      <c r="JDV63" s="158"/>
      <c r="JDW63" s="159"/>
      <c r="JDX63" s="159"/>
      <c r="JDY63" s="157"/>
      <c r="JDZ63" s="158"/>
      <c r="JEA63" s="159"/>
      <c r="JEB63" s="159"/>
      <c r="JEC63" s="157"/>
      <c r="JED63" s="158"/>
      <c r="JEE63" s="159"/>
      <c r="JEF63" s="159"/>
      <c r="JEG63" s="157"/>
      <c r="JEH63" s="158"/>
      <c r="JEI63" s="159"/>
      <c r="JEJ63" s="159"/>
      <c r="JEK63" s="157"/>
      <c r="JEL63" s="158"/>
      <c r="JEM63" s="159"/>
      <c r="JEN63" s="159"/>
      <c r="JEO63" s="157"/>
      <c r="JEP63" s="158"/>
      <c r="JEQ63" s="159"/>
      <c r="JER63" s="159"/>
      <c r="JES63" s="157"/>
      <c r="JET63" s="158"/>
      <c r="JEU63" s="159"/>
      <c r="JEV63" s="159"/>
      <c r="JEW63" s="157"/>
      <c r="JEX63" s="158"/>
      <c r="JEY63" s="159"/>
      <c r="JEZ63" s="159"/>
      <c r="JFA63" s="157"/>
      <c r="JFB63" s="158"/>
      <c r="JFC63" s="159"/>
      <c r="JFD63" s="159"/>
      <c r="JFE63" s="157"/>
      <c r="JFF63" s="158"/>
      <c r="JFG63" s="159"/>
      <c r="JFH63" s="159"/>
      <c r="JFI63" s="157"/>
      <c r="JFJ63" s="158"/>
      <c r="JFK63" s="159"/>
      <c r="JFL63" s="159"/>
      <c r="JFM63" s="157"/>
      <c r="JFN63" s="158"/>
      <c r="JFO63" s="159"/>
      <c r="JFP63" s="159"/>
      <c r="JFQ63" s="157"/>
      <c r="JFR63" s="158"/>
      <c r="JFS63" s="159"/>
      <c r="JFT63" s="159"/>
      <c r="JFU63" s="157"/>
      <c r="JFV63" s="158"/>
      <c r="JFW63" s="159"/>
      <c r="JFX63" s="159"/>
      <c r="JFY63" s="157"/>
      <c r="JFZ63" s="158"/>
      <c r="JGA63" s="159"/>
      <c r="JGB63" s="159"/>
      <c r="JGC63" s="157"/>
      <c r="JGD63" s="158"/>
      <c r="JGE63" s="159"/>
      <c r="JGF63" s="159"/>
      <c r="JGG63" s="157"/>
      <c r="JGH63" s="158"/>
      <c r="JGI63" s="159"/>
      <c r="JGJ63" s="159"/>
      <c r="JGK63" s="157"/>
      <c r="JGL63" s="158"/>
      <c r="JGM63" s="159"/>
      <c r="JGN63" s="159"/>
      <c r="JGO63" s="157"/>
      <c r="JGP63" s="158"/>
      <c r="JGQ63" s="159"/>
      <c r="JGR63" s="159"/>
      <c r="JGS63" s="157"/>
      <c r="JGT63" s="158"/>
      <c r="JGU63" s="159"/>
      <c r="JGV63" s="159"/>
      <c r="JGW63" s="157"/>
      <c r="JGX63" s="158"/>
      <c r="JGY63" s="159"/>
      <c r="JGZ63" s="159"/>
      <c r="JHA63" s="157"/>
      <c r="JHB63" s="158"/>
      <c r="JHC63" s="159"/>
      <c r="JHD63" s="159"/>
      <c r="JHE63" s="157"/>
      <c r="JHF63" s="158"/>
      <c r="JHG63" s="159"/>
      <c r="JHH63" s="159"/>
      <c r="JHI63" s="157"/>
      <c r="JHJ63" s="158"/>
      <c r="JHK63" s="159"/>
      <c r="JHL63" s="159"/>
      <c r="JHM63" s="157"/>
      <c r="JHN63" s="158"/>
      <c r="JHO63" s="159"/>
      <c r="JHP63" s="159"/>
      <c r="JHQ63" s="157"/>
      <c r="JHR63" s="158"/>
      <c r="JHS63" s="159"/>
      <c r="JHT63" s="159"/>
      <c r="JHU63" s="157"/>
      <c r="JHV63" s="158"/>
      <c r="JHW63" s="159"/>
      <c r="JHX63" s="159"/>
      <c r="JHY63" s="157"/>
      <c r="JHZ63" s="158"/>
      <c r="JIA63" s="159"/>
      <c r="JIB63" s="159"/>
      <c r="JIC63" s="157"/>
      <c r="JID63" s="158"/>
      <c r="JIE63" s="159"/>
      <c r="JIF63" s="159"/>
      <c r="JIG63" s="157"/>
      <c r="JIH63" s="158"/>
      <c r="JII63" s="159"/>
      <c r="JIJ63" s="159"/>
      <c r="JIK63" s="157"/>
      <c r="JIL63" s="158"/>
      <c r="JIM63" s="159"/>
      <c r="JIN63" s="159"/>
      <c r="JIO63" s="157"/>
      <c r="JIP63" s="158"/>
      <c r="JIQ63" s="159"/>
      <c r="JIR63" s="159"/>
      <c r="JIS63" s="157"/>
      <c r="JIT63" s="158"/>
      <c r="JIU63" s="159"/>
      <c r="JIV63" s="159"/>
      <c r="JIW63" s="157"/>
      <c r="JIX63" s="158"/>
      <c r="JIY63" s="159"/>
      <c r="JIZ63" s="159"/>
      <c r="JJA63" s="157"/>
      <c r="JJB63" s="158"/>
      <c r="JJC63" s="159"/>
      <c r="JJD63" s="159"/>
      <c r="JJE63" s="157"/>
      <c r="JJF63" s="158"/>
      <c r="JJG63" s="159"/>
      <c r="JJH63" s="159"/>
      <c r="JJI63" s="157"/>
      <c r="JJJ63" s="158"/>
      <c r="JJK63" s="159"/>
      <c r="JJL63" s="159"/>
      <c r="JJM63" s="157"/>
      <c r="JJN63" s="158"/>
      <c r="JJO63" s="159"/>
      <c r="JJP63" s="159"/>
      <c r="JJQ63" s="157"/>
      <c r="JJR63" s="158"/>
      <c r="JJS63" s="159"/>
      <c r="JJT63" s="159"/>
      <c r="JJU63" s="157"/>
      <c r="JJV63" s="158"/>
      <c r="JJW63" s="159"/>
      <c r="JJX63" s="159"/>
      <c r="JJY63" s="157"/>
      <c r="JJZ63" s="158"/>
      <c r="JKA63" s="159"/>
      <c r="JKB63" s="159"/>
      <c r="JKC63" s="157"/>
      <c r="JKD63" s="158"/>
      <c r="JKE63" s="159"/>
      <c r="JKF63" s="159"/>
      <c r="JKG63" s="157"/>
      <c r="JKH63" s="158"/>
      <c r="JKI63" s="159"/>
      <c r="JKJ63" s="159"/>
      <c r="JKK63" s="157"/>
      <c r="JKL63" s="158"/>
      <c r="JKM63" s="159"/>
      <c r="JKN63" s="159"/>
      <c r="JKO63" s="157"/>
      <c r="JKP63" s="158"/>
      <c r="JKQ63" s="159"/>
      <c r="JKR63" s="159"/>
      <c r="JKS63" s="157"/>
      <c r="JKT63" s="158"/>
      <c r="JKU63" s="159"/>
      <c r="JKV63" s="159"/>
      <c r="JKW63" s="157"/>
      <c r="JKX63" s="158"/>
      <c r="JKY63" s="159"/>
      <c r="JKZ63" s="159"/>
      <c r="JLA63" s="157"/>
      <c r="JLB63" s="158"/>
      <c r="JLC63" s="159"/>
      <c r="JLD63" s="159"/>
      <c r="JLE63" s="157"/>
      <c r="JLF63" s="158"/>
      <c r="JLG63" s="159"/>
      <c r="JLH63" s="159"/>
      <c r="JLI63" s="157"/>
      <c r="JLJ63" s="158"/>
      <c r="JLK63" s="159"/>
      <c r="JLL63" s="159"/>
      <c r="JLM63" s="157"/>
      <c r="JLN63" s="158"/>
      <c r="JLO63" s="159"/>
      <c r="JLP63" s="159"/>
      <c r="JLQ63" s="157"/>
      <c r="JLR63" s="158"/>
      <c r="JLS63" s="159"/>
      <c r="JLT63" s="159"/>
      <c r="JLU63" s="157"/>
      <c r="JLV63" s="158"/>
      <c r="JLW63" s="159"/>
      <c r="JLX63" s="159"/>
      <c r="JLY63" s="157"/>
      <c r="JLZ63" s="158"/>
      <c r="JMA63" s="159"/>
      <c r="JMB63" s="159"/>
      <c r="JMC63" s="157"/>
      <c r="JMD63" s="158"/>
      <c r="JME63" s="159"/>
      <c r="JMF63" s="159"/>
      <c r="JMG63" s="157"/>
      <c r="JMH63" s="158"/>
      <c r="JMI63" s="159"/>
      <c r="JMJ63" s="159"/>
      <c r="JMK63" s="157"/>
      <c r="JML63" s="158"/>
      <c r="JMM63" s="159"/>
      <c r="JMN63" s="159"/>
      <c r="JMO63" s="157"/>
      <c r="JMP63" s="158"/>
      <c r="JMQ63" s="159"/>
      <c r="JMR63" s="159"/>
      <c r="JMS63" s="157"/>
      <c r="JMT63" s="158"/>
      <c r="JMU63" s="159"/>
      <c r="JMV63" s="159"/>
      <c r="JMW63" s="157"/>
      <c r="JMX63" s="158"/>
      <c r="JMY63" s="159"/>
      <c r="JMZ63" s="159"/>
      <c r="JNA63" s="157"/>
      <c r="JNB63" s="158"/>
      <c r="JNC63" s="159"/>
      <c r="JND63" s="159"/>
      <c r="JNE63" s="157"/>
      <c r="JNF63" s="158"/>
      <c r="JNG63" s="159"/>
      <c r="JNH63" s="159"/>
      <c r="JNI63" s="157"/>
      <c r="JNJ63" s="158"/>
      <c r="JNK63" s="159"/>
      <c r="JNL63" s="159"/>
      <c r="JNM63" s="157"/>
      <c r="JNN63" s="158"/>
      <c r="JNO63" s="159"/>
      <c r="JNP63" s="159"/>
      <c r="JNQ63" s="157"/>
      <c r="JNR63" s="158"/>
      <c r="JNS63" s="159"/>
      <c r="JNT63" s="159"/>
      <c r="JNU63" s="157"/>
      <c r="JNV63" s="158"/>
      <c r="JNW63" s="159"/>
      <c r="JNX63" s="159"/>
      <c r="JNY63" s="157"/>
      <c r="JNZ63" s="158"/>
      <c r="JOA63" s="159"/>
      <c r="JOB63" s="159"/>
      <c r="JOC63" s="157"/>
      <c r="JOD63" s="158"/>
      <c r="JOE63" s="159"/>
      <c r="JOF63" s="159"/>
      <c r="JOG63" s="157"/>
      <c r="JOH63" s="158"/>
      <c r="JOI63" s="159"/>
      <c r="JOJ63" s="159"/>
      <c r="JOK63" s="157"/>
      <c r="JOL63" s="158"/>
      <c r="JOM63" s="159"/>
      <c r="JON63" s="159"/>
      <c r="JOO63" s="157"/>
      <c r="JOP63" s="158"/>
      <c r="JOQ63" s="159"/>
      <c r="JOR63" s="159"/>
      <c r="JOS63" s="157"/>
      <c r="JOT63" s="158"/>
      <c r="JOU63" s="159"/>
      <c r="JOV63" s="159"/>
      <c r="JOW63" s="157"/>
      <c r="JOX63" s="158"/>
      <c r="JOY63" s="159"/>
      <c r="JOZ63" s="159"/>
      <c r="JPA63" s="157"/>
      <c r="JPB63" s="158"/>
      <c r="JPC63" s="159"/>
      <c r="JPD63" s="159"/>
      <c r="JPE63" s="157"/>
      <c r="JPF63" s="158"/>
      <c r="JPG63" s="159"/>
      <c r="JPH63" s="159"/>
      <c r="JPI63" s="157"/>
      <c r="JPJ63" s="158"/>
      <c r="JPK63" s="159"/>
      <c r="JPL63" s="159"/>
      <c r="JPM63" s="157"/>
      <c r="JPN63" s="158"/>
      <c r="JPO63" s="159"/>
      <c r="JPP63" s="159"/>
      <c r="JPQ63" s="157"/>
      <c r="JPR63" s="158"/>
      <c r="JPS63" s="159"/>
      <c r="JPT63" s="159"/>
      <c r="JPU63" s="157"/>
      <c r="JPV63" s="158"/>
      <c r="JPW63" s="159"/>
      <c r="JPX63" s="159"/>
      <c r="JPY63" s="157"/>
      <c r="JPZ63" s="158"/>
      <c r="JQA63" s="159"/>
      <c r="JQB63" s="159"/>
      <c r="JQC63" s="157"/>
      <c r="JQD63" s="158"/>
      <c r="JQE63" s="159"/>
      <c r="JQF63" s="159"/>
      <c r="JQG63" s="157"/>
      <c r="JQH63" s="158"/>
      <c r="JQI63" s="159"/>
      <c r="JQJ63" s="159"/>
      <c r="JQK63" s="157"/>
      <c r="JQL63" s="158"/>
      <c r="JQM63" s="159"/>
      <c r="JQN63" s="159"/>
      <c r="JQO63" s="157"/>
      <c r="JQP63" s="158"/>
      <c r="JQQ63" s="159"/>
      <c r="JQR63" s="159"/>
      <c r="JQS63" s="157"/>
      <c r="JQT63" s="158"/>
      <c r="JQU63" s="159"/>
      <c r="JQV63" s="159"/>
      <c r="JQW63" s="157"/>
      <c r="JQX63" s="158"/>
      <c r="JQY63" s="159"/>
      <c r="JQZ63" s="159"/>
      <c r="JRA63" s="157"/>
      <c r="JRB63" s="158"/>
      <c r="JRC63" s="159"/>
      <c r="JRD63" s="159"/>
      <c r="JRE63" s="157"/>
      <c r="JRF63" s="158"/>
      <c r="JRG63" s="159"/>
      <c r="JRH63" s="159"/>
      <c r="JRI63" s="157"/>
      <c r="JRJ63" s="158"/>
      <c r="JRK63" s="159"/>
      <c r="JRL63" s="159"/>
      <c r="JRM63" s="157"/>
      <c r="JRN63" s="158"/>
      <c r="JRO63" s="159"/>
      <c r="JRP63" s="159"/>
      <c r="JRQ63" s="157"/>
      <c r="JRR63" s="158"/>
      <c r="JRS63" s="159"/>
      <c r="JRT63" s="159"/>
      <c r="JRU63" s="157"/>
      <c r="JRV63" s="158"/>
      <c r="JRW63" s="159"/>
      <c r="JRX63" s="159"/>
      <c r="JRY63" s="157"/>
      <c r="JRZ63" s="158"/>
      <c r="JSA63" s="159"/>
      <c r="JSB63" s="159"/>
      <c r="JSC63" s="157"/>
      <c r="JSD63" s="158"/>
      <c r="JSE63" s="159"/>
      <c r="JSF63" s="159"/>
      <c r="JSG63" s="157"/>
      <c r="JSH63" s="158"/>
      <c r="JSI63" s="159"/>
      <c r="JSJ63" s="159"/>
      <c r="JSK63" s="157"/>
      <c r="JSL63" s="158"/>
      <c r="JSM63" s="159"/>
      <c r="JSN63" s="159"/>
      <c r="JSO63" s="157"/>
      <c r="JSP63" s="158"/>
      <c r="JSQ63" s="159"/>
      <c r="JSR63" s="159"/>
      <c r="JSS63" s="157"/>
      <c r="JST63" s="158"/>
      <c r="JSU63" s="159"/>
      <c r="JSV63" s="159"/>
      <c r="JSW63" s="157"/>
      <c r="JSX63" s="158"/>
      <c r="JSY63" s="159"/>
      <c r="JSZ63" s="159"/>
      <c r="JTA63" s="157"/>
      <c r="JTB63" s="158"/>
      <c r="JTC63" s="159"/>
      <c r="JTD63" s="159"/>
      <c r="JTE63" s="157"/>
      <c r="JTF63" s="158"/>
      <c r="JTG63" s="159"/>
      <c r="JTH63" s="159"/>
      <c r="JTI63" s="157"/>
      <c r="JTJ63" s="158"/>
      <c r="JTK63" s="159"/>
      <c r="JTL63" s="159"/>
      <c r="JTM63" s="157"/>
      <c r="JTN63" s="158"/>
      <c r="JTO63" s="159"/>
      <c r="JTP63" s="159"/>
      <c r="JTQ63" s="157"/>
      <c r="JTR63" s="158"/>
      <c r="JTS63" s="159"/>
      <c r="JTT63" s="159"/>
      <c r="JTU63" s="157"/>
      <c r="JTV63" s="158"/>
      <c r="JTW63" s="159"/>
      <c r="JTX63" s="159"/>
      <c r="JTY63" s="157"/>
      <c r="JTZ63" s="158"/>
      <c r="JUA63" s="159"/>
      <c r="JUB63" s="159"/>
      <c r="JUC63" s="157"/>
      <c r="JUD63" s="158"/>
      <c r="JUE63" s="159"/>
      <c r="JUF63" s="159"/>
      <c r="JUG63" s="157"/>
      <c r="JUH63" s="158"/>
      <c r="JUI63" s="159"/>
      <c r="JUJ63" s="159"/>
      <c r="JUK63" s="157"/>
      <c r="JUL63" s="158"/>
      <c r="JUM63" s="159"/>
      <c r="JUN63" s="159"/>
      <c r="JUO63" s="157"/>
      <c r="JUP63" s="158"/>
      <c r="JUQ63" s="159"/>
      <c r="JUR63" s="159"/>
      <c r="JUS63" s="157"/>
      <c r="JUT63" s="158"/>
      <c r="JUU63" s="159"/>
      <c r="JUV63" s="159"/>
      <c r="JUW63" s="157"/>
      <c r="JUX63" s="158"/>
      <c r="JUY63" s="159"/>
      <c r="JUZ63" s="159"/>
      <c r="JVA63" s="157"/>
      <c r="JVB63" s="158"/>
      <c r="JVC63" s="159"/>
      <c r="JVD63" s="159"/>
      <c r="JVE63" s="157"/>
      <c r="JVF63" s="158"/>
      <c r="JVG63" s="159"/>
      <c r="JVH63" s="159"/>
      <c r="JVI63" s="157"/>
      <c r="JVJ63" s="158"/>
      <c r="JVK63" s="159"/>
      <c r="JVL63" s="159"/>
      <c r="JVM63" s="157"/>
      <c r="JVN63" s="158"/>
      <c r="JVO63" s="159"/>
      <c r="JVP63" s="159"/>
      <c r="JVQ63" s="157"/>
      <c r="JVR63" s="158"/>
      <c r="JVS63" s="159"/>
      <c r="JVT63" s="159"/>
      <c r="JVU63" s="157"/>
      <c r="JVV63" s="158"/>
      <c r="JVW63" s="159"/>
      <c r="JVX63" s="159"/>
      <c r="JVY63" s="157"/>
      <c r="JVZ63" s="158"/>
      <c r="JWA63" s="159"/>
      <c r="JWB63" s="159"/>
      <c r="JWC63" s="157"/>
      <c r="JWD63" s="158"/>
      <c r="JWE63" s="159"/>
      <c r="JWF63" s="159"/>
      <c r="JWG63" s="157"/>
      <c r="JWH63" s="158"/>
      <c r="JWI63" s="159"/>
      <c r="JWJ63" s="159"/>
      <c r="JWK63" s="157"/>
      <c r="JWL63" s="158"/>
      <c r="JWM63" s="159"/>
      <c r="JWN63" s="159"/>
      <c r="JWO63" s="157"/>
      <c r="JWP63" s="158"/>
      <c r="JWQ63" s="159"/>
      <c r="JWR63" s="159"/>
      <c r="JWS63" s="157"/>
      <c r="JWT63" s="158"/>
      <c r="JWU63" s="159"/>
      <c r="JWV63" s="159"/>
      <c r="JWW63" s="157"/>
      <c r="JWX63" s="158"/>
      <c r="JWY63" s="159"/>
      <c r="JWZ63" s="159"/>
      <c r="JXA63" s="157"/>
      <c r="JXB63" s="158"/>
      <c r="JXC63" s="159"/>
      <c r="JXD63" s="159"/>
      <c r="JXE63" s="157"/>
      <c r="JXF63" s="158"/>
      <c r="JXG63" s="159"/>
      <c r="JXH63" s="159"/>
      <c r="JXI63" s="157"/>
      <c r="JXJ63" s="158"/>
      <c r="JXK63" s="159"/>
      <c r="JXL63" s="159"/>
      <c r="JXM63" s="157"/>
      <c r="JXN63" s="158"/>
      <c r="JXO63" s="159"/>
      <c r="JXP63" s="159"/>
      <c r="JXQ63" s="157"/>
      <c r="JXR63" s="158"/>
      <c r="JXS63" s="159"/>
      <c r="JXT63" s="159"/>
      <c r="JXU63" s="157"/>
      <c r="JXV63" s="158"/>
      <c r="JXW63" s="159"/>
      <c r="JXX63" s="159"/>
      <c r="JXY63" s="157"/>
      <c r="JXZ63" s="158"/>
      <c r="JYA63" s="159"/>
      <c r="JYB63" s="159"/>
      <c r="JYC63" s="157"/>
      <c r="JYD63" s="158"/>
      <c r="JYE63" s="159"/>
      <c r="JYF63" s="159"/>
      <c r="JYG63" s="157"/>
      <c r="JYH63" s="158"/>
      <c r="JYI63" s="159"/>
      <c r="JYJ63" s="159"/>
      <c r="JYK63" s="157"/>
      <c r="JYL63" s="158"/>
      <c r="JYM63" s="159"/>
      <c r="JYN63" s="159"/>
      <c r="JYO63" s="157"/>
      <c r="JYP63" s="158"/>
      <c r="JYQ63" s="159"/>
      <c r="JYR63" s="159"/>
      <c r="JYS63" s="157"/>
      <c r="JYT63" s="158"/>
      <c r="JYU63" s="159"/>
      <c r="JYV63" s="159"/>
      <c r="JYW63" s="157"/>
      <c r="JYX63" s="158"/>
      <c r="JYY63" s="159"/>
      <c r="JYZ63" s="159"/>
      <c r="JZA63" s="157"/>
      <c r="JZB63" s="158"/>
      <c r="JZC63" s="159"/>
      <c r="JZD63" s="159"/>
      <c r="JZE63" s="157"/>
      <c r="JZF63" s="158"/>
      <c r="JZG63" s="159"/>
      <c r="JZH63" s="159"/>
      <c r="JZI63" s="157"/>
      <c r="JZJ63" s="158"/>
      <c r="JZK63" s="159"/>
      <c r="JZL63" s="159"/>
      <c r="JZM63" s="157"/>
      <c r="JZN63" s="158"/>
      <c r="JZO63" s="159"/>
      <c r="JZP63" s="159"/>
      <c r="JZQ63" s="157"/>
      <c r="JZR63" s="158"/>
      <c r="JZS63" s="159"/>
      <c r="JZT63" s="159"/>
      <c r="JZU63" s="157"/>
      <c r="JZV63" s="158"/>
      <c r="JZW63" s="159"/>
      <c r="JZX63" s="159"/>
      <c r="JZY63" s="157"/>
      <c r="JZZ63" s="158"/>
      <c r="KAA63" s="159"/>
      <c r="KAB63" s="159"/>
      <c r="KAC63" s="157"/>
      <c r="KAD63" s="158"/>
      <c r="KAE63" s="159"/>
      <c r="KAF63" s="159"/>
      <c r="KAG63" s="157"/>
      <c r="KAH63" s="158"/>
      <c r="KAI63" s="159"/>
      <c r="KAJ63" s="159"/>
      <c r="KAK63" s="157"/>
      <c r="KAL63" s="158"/>
      <c r="KAM63" s="159"/>
      <c r="KAN63" s="159"/>
      <c r="KAO63" s="157"/>
      <c r="KAP63" s="158"/>
      <c r="KAQ63" s="159"/>
      <c r="KAR63" s="159"/>
      <c r="KAS63" s="157"/>
      <c r="KAT63" s="158"/>
      <c r="KAU63" s="159"/>
      <c r="KAV63" s="159"/>
      <c r="KAW63" s="157"/>
      <c r="KAX63" s="158"/>
      <c r="KAY63" s="159"/>
      <c r="KAZ63" s="159"/>
      <c r="KBA63" s="157"/>
      <c r="KBB63" s="158"/>
      <c r="KBC63" s="159"/>
      <c r="KBD63" s="159"/>
      <c r="KBE63" s="157"/>
      <c r="KBF63" s="158"/>
      <c r="KBG63" s="159"/>
      <c r="KBH63" s="159"/>
      <c r="KBI63" s="157"/>
      <c r="KBJ63" s="158"/>
      <c r="KBK63" s="159"/>
      <c r="KBL63" s="159"/>
      <c r="KBM63" s="157"/>
      <c r="KBN63" s="158"/>
      <c r="KBO63" s="159"/>
      <c r="KBP63" s="159"/>
      <c r="KBQ63" s="157"/>
      <c r="KBR63" s="158"/>
      <c r="KBS63" s="159"/>
      <c r="KBT63" s="159"/>
      <c r="KBU63" s="157"/>
      <c r="KBV63" s="158"/>
      <c r="KBW63" s="159"/>
      <c r="KBX63" s="159"/>
      <c r="KBY63" s="157"/>
      <c r="KBZ63" s="158"/>
      <c r="KCA63" s="159"/>
      <c r="KCB63" s="159"/>
      <c r="KCC63" s="157"/>
      <c r="KCD63" s="158"/>
      <c r="KCE63" s="159"/>
      <c r="KCF63" s="159"/>
      <c r="KCG63" s="157"/>
      <c r="KCH63" s="158"/>
      <c r="KCI63" s="159"/>
      <c r="KCJ63" s="159"/>
      <c r="KCK63" s="157"/>
      <c r="KCL63" s="158"/>
      <c r="KCM63" s="159"/>
      <c r="KCN63" s="159"/>
      <c r="KCO63" s="157"/>
      <c r="KCP63" s="158"/>
      <c r="KCQ63" s="159"/>
      <c r="KCR63" s="159"/>
      <c r="KCS63" s="157"/>
      <c r="KCT63" s="158"/>
      <c r="KCU63" s="159"/>
      <c r="KCV63" s="159"/>
      <c r="KCW63" s="157"/>
      <c r="KCX63" s="158"/>
      <c r="KCY63" s="159"/>
      <c r="KCZ63" s="159"/>
      <c r="KDA63" s="157"/>
      <c r="KDB63" s="158"/>
      <c r="KDC63" s="159"/>
      <c r="KDD63" s="159"/>
      <c r="KDE63" s="157"/>
      <c r="KDF63" s="158"/>
      <c r="KDG63" s="159"/>
      <c r="KDH63" s="159"/>
      <c r="KDI63" s="157"/>
      <c r="KDJ63" s="158"/>
      <c r="KDK63" s="159"/>
      <c r="KDL63" s="159"/>
      <c r="KDM63" s="157"/>
      <c r="KDN63" s="158"/>
      <c r="KDO63" s="159"/>
      <c r="KDP63" s="159"/>
      <c r="KDQ63" s="157"/>
      <c r="KDR63" s="158"/>
      <c r="KDS63" s="159"/>
      <c r="KDT63" s="159"/>
      <c r="KDU63" s="157"/>
      <c r="KDV63" s="158"/>
      <c r="KDW63" s="159"/>
      <c r="KDX63" s="159"/>
      <c r="KDY63" s="157"/>
      <c r="KDZ63" s="158"/>
      <c r="KEA63" s="159"/>
      <c r="KEB63" s="159"/>
      <c r="KEC63" s="157"/>
      <c r="KED63" s="158"/>
      <c r="KEE63" s="159"/>
      <c r="KEF63" s="159"/>
      <c r="KEG63" s="157"/>
      <c r="KEH63" s="158"/>
      <c r="KEI63" s="159"/>
      <c r="KEJ63" s="159"/>
      <c r="KEK63" s="157"/>
      <c r="KEL63" s="158"/>
      <c r="KEM63" s="159"/>
      <c r="KEN63" s="159"/>
      <c r="KEO63" s="157"/>
      <c r="KEP63" s="158"/>
      <c r="KEQ63" s="159"/>
      <c r="KER63" s="159"/>
      <c r="KES63" s="157"/>
      <c r="KET63" s="158"/>
      <c r="KEU63" s="159"/>
      <c r="KEV63" s="159"/>
      <c r="KEW63" s="157"/>
      <c r="KEX63" s="158"/>
      <c r="KEY63" s="159"/>
      <c r="KEZ63" s="159"/>
      <c r="KFA63" s="157"/>
      <c r="KFB63" s="158"/>
      <c r="KFC63" s="159"/>
      <c r="KFD63" s="159"/>
      <c r="KFE63" s="157"/>
      <c r="KFF63" s="158"/>
      <c r="KFG63" s="159"/>
      <c r="KFH63" s="159"/>
      <c r="KFI63" s="157"/>
      <c r="KFJ63" s="158"/>
      <c r="KFK63" s="159"/>
      <c r="KFL63" s="159"/>
      <c r="KFM63" s="157"/>
      <c r="KFN63" s="158"/>
      <c r="KFO63" s="159"/>
      <c r="KFP63" s="159"/>
      <c r="KFQ63" s="157"/>
      <c r="KFR63" s="158"/>
      <c r="KFS63" s="159"/>
      <c r="KFT63" s="159"/>
      <c r="KFU63" s="157"/>
      <c r="KFV63" s="158"/>
      <c r="KFW63" s="159"/>
      <c r="KFX63" s="159"/>
      <c r="KFY63" s="157"/>
      <c r="KFZ63" s="158"/>
      <c r="KGA63" s="159"/>
      <c r="KGB63" s="159"/>
      <c r="KGC63" s="157"/>
      <c r="KGD63" s="158"/>
      <c r="KGE63" s="159"/>
      <c r="KGF63" s="159"/>
      <c r="KGG63" s="157"/>
      <c r="KGH63" s="158"/>
      <c r="KGI63" s="159"/>
      <c r="KGJ63" s="159"/>
      <c r="KGK63" s="157"/>
      <c r="KGL63" s="158"/>
      <c r="KGM63" s="159"/>
      <c r="KGN63" s="159"/>
      <c r="KGO63" s="157"/>
      <c r="KGP63" s="158"/>
      <c r="KGQ63" s="159"/>
      <c r="KGR63" s="159"/>
      <c r="KGS63" s="157"/>
      <c r="KGT63" s="158"/>
      <c r="KGU63" s="159"/>
      <c r="KGV63" s="159"/>
      <c r="KGW63" s="157"/>
      <c r="KGX63" s="158"/>
      <c r="KGY63" s="159"/>
      <c r="KGZ63" s="159"/>
      <c r="KHA63" s="157"/>
      <c r="KHB63" s="158"/>
      <c r="KHC63" s="159"/>
      <c r="KHD63" s="159"/>
      <c r="KHE63" s="157"/>
      <c r="KHF63" s="158"/>
      <c r="KHG63" s="159"/>
      <c r="KHH63" s="159"/>
      <c r="KHI63" s="157"/>
      <c r="KHJ63" s="158"/>
      <c r="KHK63" s="159"/>
      <c r="KHL63" s="159"/>
      <c r="KHM63" s="157"/>
      <c r="KHN63" s="158"/>
      <c r="KHO63" s="159"/>
      <c r="KHP63" s="159"/>
      <c r="KHQ63" s="157"/>
      <c r="KHR63" s="158"/>
      <c r="KHS63" s="159"/>
      <c r="KHT63" s="159"/>
      <c r="KHU63" s="157"/>
      <c r="KHV63" s="158"/>
      <c r="KHW63" s="159"/>
      <c r="KHX63" s="159"/>
      <c r="KHY63" s="157"/>
      <c r="KHZ63" s="158"/>
      <c r="KIA63" s="159"/>
      <c r="KIB63" s="159"/>
      <c r="KIC63" s="157"/>
      <c r="KID63" s="158"/>
      <c r="KIE63" s="159"/>
      <c r="KIF63" s="159"/>
      <c r="KIG63" s="157"/>
      <c r="KIH63" s="158"/>
      <c r="KII63" s="159"/>
      <c r="KIJ63" s="159"/>
      <c r="KIK63" s="157"/>
      <c r="KIL63" s="158"/>
      <c r="KIM63" s="159"/>
      <c r="KIN63" s="159"/>
      <c r="KIO63" s="157"/>
      <c r="KIP63" s="158"/>
      <c r="KIQ63" s="159"/>
      <c r="KIR63" s="159"/>
      <c r="KIS63" s="157"/>
      <c r="KIT63" s="158"/>
      <c r="KIU63" s="159"/>
      <c r="KIV63" s="159"/>
      <c r="KIW63" s="157"/>
      <c r="KIX63" s="158"/>
      <c r="KIY63" s="159"/>
      <c r="KIZ63" s="159"/>
      <c r="KJA63" s="157"/>
      <c r="KJB63" s="158"/>
      <c r="KJC63" s="159"/>
      <c r="KJD63" s="159"/>
      <c r="KJE63" s="157"/>
      <c r="KJF63" s="158"/>
      <c r="KJG63" s="159"/>
      <c r="KJH63" s="159"/>
      <c r="KJI63" s="157"/>
      <c r="KJJ63" s="158"/>
      <c r="KJK63" s="159"/>
      <c r="KJL63" s="159"/>
      <c r="KJM63" s="157"/>
      <c r="KJN63" s="158"/>
      <c r="KJO63" s="159"/>
      <c r="KJP63" s="159"/>
      <c r="KJQ63" s="157"/>
      <c r="KJR63" s="158"/>
      <c r="KJS63" s="159"/>
      <c r="KJT63" s="159"/>
      <c r="KJU63" s="157"/>
      <c r="KJV63" s="158"/>
      <c r="KJW63" s="159"/>
      <c r="KJX63" s="159"/>
      <c r="KJY63" s="157"/>
      <c r="KJZ63" s="158"/>
      <c r="KKA63" s="159"/>
      <c r="KKB63" s="159"/>
      <c r="KKC63" s="157"/>
      <c r="KKD63" s="158"/>
      <c r="KKE63" s="159"/>
      <c r="KKF63" s="159"/>
      <c r="KKG63" s="157"/>
      <c r="KKH63" s="158"/>
      <c r="KKI63" s="159"/>
      <c r="KKJ63" s="159"/>
      <c r="KKK63" s="157"/>
      <c r="KKL63" s="158"/>
      <c r="KKM63" s="159"/>
      <c r="KKN63" s="159"/>
      <c r="KKO63" s="157"/>
      <c r="KKP63" s="158"/>
      <c r="KKQ63" s="159"/>
      <c r="KKR63" s="159"/>
      <c r="KKS63" s="157"/>
      <c r="KKT63" s="158"/>
      <c r="KKU63" s="159"/>
      <c r="KKV63" s="159"/>
      <c r="KKW63" s="157"/>
      <c r="KKX63" s="158"/>
      <c r="KKY63" s="159"/>
      <c r="KKZ63" s="159"/>
      <c r="KLA63" s="157"/>
      <c r="KLB63" s="158"/>
      <c r="KLC63" s="159"/>
      <c r="KLD63" s="159"/>
      <c r="KLE63" s="157"/>
      <c r="KLF63" s="158"/>
      <c r="KLG63" s="159"/>
      <c r="KLH63" s="159"/>
      <c r="KLI63" s="157"/>
      <c r="KLJ63" s="158"/>
      <c r="KLK63" s="159"/>
      <c r="KLL63" s="159"/>
      <c r="KLM63" s="157"/>
      <c r="KLN63" s="158"/>
      <c r="KLO63" s="159"/>
      <c r="KLP63" s="159"/>
      <c r="KLQ63" s="157"/>
      <c r="KLR63" s="158"/>
      <c r="KLS63" s="159"/>
      <c r="KLT63" s="159"/>
      <c r="KLU63" s="157"/>
      <c r="KLV63" s="158"/>
      <c r="KLW63" s="159"/>
      <c r="KLX63" s="159"/>
      <c r="KLY63" s="157"/>
      <c r="KLZ63" s="158"/>
      <c r="KMA63" s="159"/>
      <c r="KMB63" s="159"/>
      <c r="KMC63" s="157"/>
      <c r="KMD63" s="158"/>
      <c r="KME63" s="159"/>
      <c r="KMF63" s="159"/>
      <c r="KMG63" s="157"/>
      <c r="KMH63" s="158"/>
      <c r="KMI63" s="159"/>
      <c r="KMJ63" s="159"/>
      <c r="KMK63" s="157"/>
      <c r="KML63" s="158"/>
      <c r="KMM63" s="159"/>
      <c r="KMN63" s="159"/>
      <c r="KMO63" s="157"/>
      <c r="KMP63" s="158"/>
      <c r="KMQ63" s="159"/>
      <c r="KMR63" s="159"/>
      <c r="KMS63" s="157"/>
      <c r="KMT63" s="158"/>
      <c r="KMU63" s="159"/>
      <c r="KMV63" s="159"/>
      <c r="KMW63" s="157"/>
      <c r="KMX63" s="158"/>
      <c r="KMY63" s="159"/>
      <c r="KMZ63" s="159"/>
      <c r="KNA63" s="157"/>
      <c r="KNB63" s="158"/>
      <c r="KNC63" s="159"/>
      <c r="KND63" s="159"/>
      <c r="KNE63" s="157"/>
      <c r="KNF63" s="158"/>
      <c r="KNG63" s="159"/>
      <c r="KNH63" s="159"/>
      <c r="KNI63" s="157"/>
      <c r="KNJ63" s="158"/>
      <c r="KNK63" s="159"/>
      <c r="KNL63" s="159"/>
      <c r="KNM63" s="157"/>
      <c r="KNN63" s="158"/>
      <c r="KNO63" s="159"/>
      <c r="KNP63" s="159"/>
      <c r="KNQ63" s="157"/>
      <c r="KNR63" s="158"/>
      <c r="KNS63" s="159"/>
      <c r="KNT63" s="159"/>
      <c r="KNU63" s="157"/>
      <c r="KNV63" s="158"/>
      <c r="KNW63" s="159"/>
      <c r="KNX63" s="159"/>
      <c r="KNY63" s="157"/>
      <c r="KNZ63" s="158"/>
      <c r="KOA63" s="159"/>
      <c r="KOB63" s="159"/>
      <c r="KOC63" s="157"/>
      <c r="KOD63" s="158"/>
      <c r="KOE63" s="159"/>
      <c r="KOF63" s="159"/>
      <c r="KOG63" s="157"/>
      <c r="KOH63" s="158"/>
      <c r="KOI63" s="159"/>
      <c r="KOJ63" s="159"/>
      <c r="KOK63" s="157"/>
      <c r="KOL63" s="158"/>
      <c r="KOM63" s="159"/>
      <c r="KON63" s="159"/>
      <c r="KOO63" s="157"/>
      <c r="KOP63" s="158"/>
      <c r="KOQ63" s="159"/>
      <c r="KOR63" s="159"/>
      <c r="KOS63" s="157"/>
      <c r="KOT63" s="158"/>
      <c r="KOU63" s="159"/>
      <c r="KOV63" s="159"/>
      <c r="KOW63" s="157"/>
      <c r="KOX63" s="158"/>
      <c r="KOY63" s="159"/>
      <c r="KOZ63" s="159"/>
      <c r="KPA63" s="157"/>
      <c r="KPB63" s="158"/>
      <c r="KPC63" s="159"/>
      <c r="KPD63" s="159"/>
      <c r="KPE63" s="157"/>
      <c r="KPF63" s="158"/>
      <c r="KPG63" s="159"/>
      <c r="KPH63" s="159"/>
      <c r="KPI63" s="157"/>
      <c r="KPJ63" s="158"/>
      <c r="KPK63" s="159"/>
      <c r="KPL63" s="159"/>
      <c r="KPM63" s="157"/>
      <c r="KPN63" s="158"/>
      <c r="KPO63" s="159"/>
      <c r="KPP63" s="159"/>
      <c r="KPQ63" s="157"/>
      <c r="KPR63" s="158"/>
      <c r="KPS63" s="159"/>
      <c r="KPT63" s="159"/>
      <c r="KPU63" s="157"/>
      <c r="KPV63" s="158"/>
      <c r="KPW63" s="159"/>
      <c r="KPX63" s="159"/>
      <c r="KPY63" s="157"/>
      <c r="KPZ63" s="158"/>
      <c r="KQA63" s="159"/>
      <c r="KQB63" s="159"/>
      <c r="KQC63" s="157"/>
      <c r="KQD63" s="158"/>
      <c r="KQE63" s="159"/>
      <c r="KQF63" s="159"/>
      <c r="KQG63" s="157"/>
      <c r="KQH63" s="158"/>
      <c r="KQI63" s="159"/>
      <c r="KQJ63" s="159"/>
      <c r="KQK63" s="157"/>
      <c r="KQL63" s="158"/>
      <c r="KQM63" s="159"/>
      <c r="KQN63" s="159"/>
      <c r="KQO63" s="157"/>
      <c r="KQP63" s="158"/>
      <c r="KQQ63" s="159"/>
      <c r="KQR63" s="159"/>
      <c r="KQS63" s="157"/>
      <c r="KQT63" s="158"/>
      <c r="KQU63" s="159"/>
      <c r="KQV63" s="159"/>
      <c r="KQW63" s="157"/>
      <c r="KQX63" s="158"/>
      <c r="KQY63" s="159"/>
      <c r="KQZ63" s="159"/>
      <c r="KRA63" s="157"/>
      <c r="KRB63" s="158"/>
      <c r="KRC63" s="159"/>
      <c r="KRD63" s="159"/>
      <c r="KRE63" s="157"/>
      <c r="KRF63" s="158"/>
      <c r="KRG63" s="159"/>
      <c r="KRH63" s="159"/>
      <c r="KRI63" s="157"/>
      <c r="KRJ63" s="158"/>
      <c r="KRK63" s="159"/>
      <c r="KRL63" s="159"/>
      <c r="KRM63" s="157"/>
      <c r="KRN63" s="158"/>
      <c r="KRO63" s="159"/>
      <c r="KRP63" s="159"/>
      <c r="KRQ63" s="157"/>
      <c r="KRR63" s="158"/>
      <c r="KRS63" s="159"/>
      <c r="KRT63" s="159"/>
      <c r="KRU63" s="157"/>
      <c r="KRV63" s="158"/>
      <c r="KRW63" s="159"/>
      <c r="KRX63" s="159"/>
      <c r="KRY63" s="157"/>
      <c r="KRZ63" s="158"/>
      <c r="KSA63" s="159"/>
      <c r="KSB63" s="159"/>
      <c r="KSC63" s="157"/>
      <c r="KSD63" s="158"/>
      <c r="KSE63" s="159"/>
      <c r="KSF63" s="159"/>
      <c r="KSG63" s="157"/>
      <c r="KSH63" s="158"/>
      <c r="KSI63" s="159"/>
      <c r="KSJ63" s="159"/>
      <c r="KSK63" s="157"/>
      <c r="KSL63" s="158"/>
      <c r="KSM63" s="159"/>
      <c r="KSN63" s="159"/>
      <c r="KSO63" s="157"/>
      <c r="KSP63" s="158"/>
      <c r="KSQ63" s="159"/>
      <c r="KSR63" s="159"/>
      <c r="KSS63" s="157"/>
      <c r="KST63" s="158"/>
      <c r="KSU63" s="159"/>
      <c r="KSV63" s="159"/>
      <c r="KSW63" s="157"/>
      <c r="KSX63" s="158"/>
      <c r="KSY63" s="159"/>
      <c r="KSZ63" s="159"/>
      <c r="KTA63" s="157"/>
      <c r="KTB63" s="158"/>
      <c r="KTC63" s="159"/>
      <c r="KTD63" s="159"/>
      <c r="KTE63" s="157"/>
      <c r="KTF63" s="158"/>
      <c r="KTG63" s="159"/>
      <c r="KTH63" s="159"/>
      <c r="KTI63" s="157"/>
      <c r="KTJ63" s="158"/>
      <c r="KTK63" s="159"/>
      <c r="KTL63" s="159"/>
      <c r="KTM63" s="157"/>
      <c r="KTN63" s="158"/>
      <c r="KTO63" s="159"/>
      <c r="KTP63" s="159"/>
      <c r="KTQ63" s="157"/>
      <c r="KTR63" s="158"/>
      <c r="KTS63" s="159"/>
      <c r="KTT63" s="159"/>
      <c r="KTU63" s="157"/>
      <c r="KTV63" s="158"/>
      <c r="KTW63" s="159"/>
      <c r="KTX63" s="159"/>
      <c r="KTY63" s="157"/>
      <c r="KTZ63" s="158"/>
      <c r="KUA63" s="159"/>
      <c r="KUB63" s="159"/>
      <c r="KUC63" s="157"/>
      <c r="KUD63" s="158"/>
      <c r="KUE63" s="159"/>
      <c r="KUF63" s="159"/>
      <c r="KUG63" s="157"/>
      <c r="KUH63" s="158"/>
      <c r="KUI63" s="159"/>
      <c r="KUJ63" s="159"/>
      <c r="KUK63" s="157"/>
      <c r="KUL63" s="158"/>
      <c r="KUM63" s="159"/>
      <c r="KUN63" s="159"/>
      <c r="KUO63" s="157"/>
      <c r="KUP63" s="158"/>
      <c r="KUQ63" s="159"/>
      <c r="KUR63" s="159"/>
      <c r="KUS63" s="157"/>
      <c r="KUT63" s="158"/>
      <c r="KUU63" s="159"/>
      <c r="KUV63" s="159"/>
      <c r="KUW63" s="157"/>
      <c r="KUX63" s="158"/>
      <c r="KUY63" s="159"/>
      <c r="KUZ63" s="159"/>
      <c r="KVA63" s="157"/>
      <c r="KVB63" s="158"/>
      <c r="KVC63" s="159"/>
      <c r="KVD63" s="159"/>
      <c r="KVE63" s="157"/>
      <c r="KVF63" s="158"/>
      <c r="KVG63" s="159"/>
      <c r="KVH63" s="159"/>
      <c r="KVI63" s="157"/>
      <c r="KVJ63" s="158"/>
      <c r="KVK63" s="159"/>
      <c r="KVL63" s="159"/>
      <c r="KVM63" s="157"/>
      <c r="KVN63" s="158"/>
      <c r="KVO63" s="159"/>
      <c r="KVP63" s="159"/>
      <c r="KVQ63" s="157"/>
      <c r="KVR63" s="158"/>
      <c r="KVS63" s="159"/>
      <c r="KVT63" s="159"/>
      <c r="KVU63" s="157"/>
      <c r="KVV63" s="158"/>
      <c r="KVW63" s="159"/>
      <c r="KVX63" s="159"/>
      <c r="KVY63" s="157"/>
      <c r="KVZ63" s="158"/>
      <c r="KWA63" s="159"/>
      <c r="KWB63" s="159"/>
      <c r="KWC63" s="157"/>
      <c r="KWD63" s="158"/>
      <c r="KWE63" s="159"/>
      <c r="KWF63" s="159"/>
      <c r="KWG63" s="157"/>
      <c r="KWH63" s="158"/>
      <c r="KWI63" s="159"/>
      <c r="KWJ63" s="159"/>
      <c r="KWK63" s="157"/>
      <c r="KWL63" s="158"/>
      <c r="KWM63" s="159"/>
      <c r="KWN63" s="159"/>
      <c r="KWO63" s="157"/>
      <c r="KWP63" s="158"/>
      <c r="KWQ63" s="159"/>
      <c r="KWR63" s="159"/>
      <c r="KWS63" s="157"/>
      <c r="KWT63" s="158"/>
      <c r="KWU63" s="159"/>
      <c r="KWV63" s="159"/>
      <c r="KWW63" s="157"/>
      <c r="KWX63" s="158"/>
      <c r="KWY63" s="159"/>
      <c r="KWZ63" s="159"/>
      <c r="KXA63" s="157"/>
      <c r="KXB63" s="158"/>
      <c r="KXC63" s="159"/>
      <c r="KXD63" s="159"/>
      <c r="KXE63" s="157"/>
      <c r="KXF63" s="158"/>
      <c r="KXG63" s="159"/>
      <c r="KXH63" s="159"/>
      <c r="KXI63" s="157"/>
      <c r="KXJ63" s="158"/>
      <c r="KXK63" s="159"/>
      <c r="KXL63" s="159"/>
      <c r="KXM63" s="157"/>
      <c r="KXN63" s="158"/>
      <c r="KXO63" s="159"/>
      <c r="KXP63" s="159"/>
      <c r="KXQ63" s="157"/>
      <c r="KXR63" s="158"/>
      <c r="KXS63" s="159"/>
      <c r="KXT63" s="159"/>
      <c r="KXU63" s="157"/>
      <c r="KXV63" s="158"/>
      <c r="KXW63" s="159"/>
      <c r="KXX63" s="159"/>
      <c r="KXY63" s="157"/>
      <c r="KXZ63" s="158"/>
      <c r="KYA63" s="159"/>
      <c r="KYB63" s="159"/>
      <c r="KYC63" s="157"/>
      <c r="KYD63" s="158"/>
      <c r="KYE63" s="159"/>
      <c r="KYF63" s="159"/>
      <c r="KYG63" s="157"/>
      <c r="KYH63" s="158"/>
      <c r="KYI63" s="159"/>
      <c r="KYJ63" s="159"/>
      <c r="KYK63" s="157"/>
      <c r="KYL63" s="158"/>
      <c r="KYM63" s="159"/>
      <c r="KYN63" s="159"/>
      <c r="KYO63" s="157"/>
      <c r="KYP63" s="158"/>
      <c r="KYQ63" s="159"/>
      <c r="KYR63" s="159"/>
      <c r="KYS63" s="157"/>
      <c r="KYT63" s="158"/>
      <c r="KYU63" s="159"/>
      <c r="KYV63" s="159"/>
      <c r="KYW63" s="157"/>
      <c r="KYX63" s="158"/>
      <c r="KYY63" s="159"/>
      <c r="KYZ63" s="159"/>
      <c r="KZA63" s="157"/>
      <c r="KZB63" s="158"/>
      <c r="KZC63" s="159"/>
      <c r="KZD63" s="159"/>
      <c r="KZE63" s="157"/>
      <c r="KZF63" s="158"/>
      <c r="KZG63" s="159"/>
      <c r="KZH63" s="159"/>
      <c r="KZI63" s="157"/>
      <c r="KZJ63" s="158"/>
      <c r="KZK63" s="159"/>
      <c r="KZL63" s="159"/>
      <c r="KZM63" s="157"/>
      <c r="KZN63" s="158"/>
      <c r="KZO63" s="159"/>
      <c r="KZP63" s="159"/>
      <c r="KZQ63" s="157"/>
      <c r="KZR63" s="158"/>
      <c r="KZS63" s="159"/>
      <c r="KZT63" s="159"/>
      <c r="KZU63" s="157"/>
      <c r="KZV63" s="158"/>
      <c r="KZW63" s="159"/>
      <c r="KZX63" s="159"/>
      <c r="KZY63" s="157"/>
      <c r="KZZ63" s="158"/>
      <c r="LAA63" s="159"/>
      <c r="LAB63" s="159"/>
      <c r="LAC63" s="157"/>
      <c r="LAD63" s="158"/>
      <c r="LAE63" s="159"/>
      <c r="LAF63" s="159"/>
      <c r="LAG63" s="157"/>
      <c r="LAH63" s="158"/>
      <c r="LAI63" s="159"/>
      <c r="LAJ63" s="159"/>
      <c r="LAK63" s="157"/>
      <c r="LAL63" s="158"/>
      <c r="LAM63" s="159"/>
      <c r="LAN63" s="159"/>
      <c r="LAO63" s="157"/>
      <c r="LAP63" s="158"/>
      <c r="LAQ63" s="159"/>
      <c r="LAR63" s="159"/>
      <c r="LAS63" s="157"/>
      <c r="LAT63" s="158"/>
      <c r="LAU63" s="159"/>
      <c r="LAV63" s="159"/>
      <c r="LAW63" s="157"/>
      <c r="LAX63" s="158"/>
      <c r="LAY63" s="159"/>
      <c r="LAZ63" s="159"/>
      <c r="LBA63" s="157"/>
      <c r="LBB63" s="158"/>
      <c r="LBC63" s="159"/>
      <c r="LBD63" s="159"/>
      <c r="LBE63" s="157"/>
      <c r="LBF63" s="158"/>
      <c r="LBG63" s="159"/>
      <c r="LBH63" s="159"/>
      <c r="LBI63" s="157"/>
      <c r="LBJ63" s="158"/>
      <c r="LBK63" s="159"/>
      <c r="LBL63" s="159"/>
      <c r="LBM63" s="157"/>
      <c r="LBN63" s="158"/>
      <c r="LBO63" s="159"/>
      <c r="LBP63" s="159"/>
      <c r="LBQ63" s="157"/>
      <c r="LBR63" s="158"/>
      <c r="LBS63" s="159"/>
      <c r="LBT63" s="159"/>
      <c r="LBU63" s="157"/>
      <c r="LBV63" s="158"/>
      <c r="LBW63" s="159"/>
      <c r="LBX63" s="159"/>
      <c r="LBY63" s="157"/>
      <c r="LBZ63" s="158"/>
      <c r="LCA63" s="159"/>
      <c r="LCB63" s="159"/>
      <c r="LCC63" s="157"/>
      <c r="LCD63" s="158"/>
      <c r="LCE63" s="159"/>
      <c r="LCF63" s="159"/>
      <c r="LCG63" s="157"/>
      <c r="LCH63" s="158"/>
      <c r="LCI63" s="159"/>
      <c r="LCJ63" s="159"/>
      <c r="LCK63" s="157"/>
      <c r="LCL63" s="158"/>
      <c r="LCM63" s="159"/>
      <c r="LCN63" s="159"/>
      <c r="LCO63" s="157"/>
      <c r="LCP63" s="158"/>
      <c r="LCQ63" s="159"/>
      <c r="LCR63" s="159"/>
      <c r="LCS63" s="157"/>
      <c r="LCT63" s="158"/>
      <c r="LCU63" s="159"/>
      <c r="LCV63" s="159"/>
      <c r="LCW63" s="157"/>
      <c r="LCX63" s="158"/>
      <c r="LCY63" s="159"/>
      <c r="LCZ63" s="159"/>
      <c r="LDA63" s="157"/>
      <c r="LDB63" s="158"/>
      <c r="LDC63" s="159"/>
      <c r="LDD63" s="159"/>
      <c r="LDE63" s="157"/>
      <c r="LDF63" s="158"/>
      <c r="LDG63" s="159"/>
      <c r="LDH63" s="159"/>
      <c r="LDI63" s="157"/>
      <c r="LDJ63" s="158"/>
      <c r="LDK63" s="159"/>
      <c r="LDL63" s="159"/>
      <c r="LDM63" s="157"/>
      <c r="LDN63" s="158"/>
      <c r="LDO63" s="159"/>
      <c r="LDP63" s="159"/>
      <c r="LDQ63" s="157"/>
      <c r="LDR63" s="158"/>
      <c r="LDS63" s="159"/>
      <c r="LDT63" s="159"/>
      <c r="LDU63" s="157"/>
      <c r="LDV63" s="158"/>
      <c r="LDW63" s="159"/>
      <c r="LDX63" s="159"/>
      <c r="LDY63" s="157"/>
      <c r="LDZ63" s="158"/>
      <c r="LEA63" s="159"/>
      <c r="LEB63" s="159"/>
      <c r="LEC63" s="157"/>
      <c r="LED63" s="158"/>
      <c r="LEE63" s="159"/>
      <c r="LEF63" s="159"/>
      <c r="LEG63" s="157"/>
      <c r="LEH63" s="158"/>
      <c r="LEI63" s="159"/>
      <c r="LEJ63" s="159"/>
      <c r="LEK63" s="157"/>
      <c r="LEL63" s="158"/>
      <c r="LEM63" s="159"/>
      <c r="LEN63" s="159"/>
      <c r="LEO63" s="157"/>
      <c r="LEP63" s="158"/>
      <c r="LEQ63" s="159"/>
      <c r="LER63" s="159"/>
      <c r="LES63" s="157"/>
      <c r="LET63" s="158"/>
      <c r="LEU63" s="159"/>
      <c r="LEV63" s="159"/>
      <c r="LEW63" s="157"/>
      <c r="LEX63" s="158"/>
      <c r="LEY63" s="159"/>
      <c r="LEZ63" s="159"/>
      <c r="LFA63" s="157"/>
      <c r="LFB63" s="158"/>
      <c r="LFC63" s="159"/>
      <c r="LFD63" s="159"/>
      <c r="LFE63" s="157"/>
      <c r="LFF63" s="158"/>
      <c r="LFG63" s="159"/>
      <c r="LFH63" s="159"/>
      <c r="LFI63" s="157"/>
      <c r="LFJ63" s="158"/>
      <c r="LFK63" s="159"/>
      <c r="LFL63" s="159"/>
      <c r="LFM63" s="157"/>
      <c r="LFN63" s="158"/>
      <c r="LFO63" s="159"/>
      <c r="LFP63" s="159"/>
      <c r="LFQ63" s="157"/>
      <c r="LFR63" s="158"/>
      <c r="LFS63" s="159"/>
      <c r="LFT63" s="159"/>
      <c r="LFU63" s="157"/>
      <c r="LFV63" s="158"/>
      <c r="LFW63" s="159"/>
      <c r="LFX63" s="159"/>
      <c r="LFY63" s="157"/>
      <c r="LFZ63" s="158"/>
      <c r="LGA63" s="159"/>
      <c r="LGB63" s="159"/>
      <c r="LGC63" s="157"/>
      <c r="LGD63" s="158"/>
      <c r="LGE63" s="159"/>
      <c r="LGF63" s="159"/>
      <c r="LGG63" s="157"/>
      <c r="LGH63" s="158"/>
      <c r="LGI63" s="159"/>
      <c r="LGJ63" s="159"/>
      <c r="LGK63" s="157"/>
      <c r="LGL63" s="158"/>
      <c r="LGM63" s="159"/>
      <c r="LGN63" s="159"/>
      <c r="LGO63" s="157"/>
      <c r="LGP63" s="158"/>
      <c r="LGQ63" s="159"/>
      <c r="LGR63" s="159"/>
      <c r="LGS63" s="157"/>
      <c r="LGT63" s="158"/>
      <c r="LGU63" s="159"/>
      <c r="LGV63" s="159"/>
      <c r="LGW63" s="157"/>
      <c r="LGX63" s="158"/>
      <c r="LGY63" s="159"/>
      <c r="LGZ63" s="159"/>
      <c r="LHA63" s="157"/>
      <c r="LHB63" s="158"/>
      <c r="LHC63" s="159"/>
      <c r="LHD63" s="159"/>
      <c r="LHE63" s="157"/>
      <c r="LHF63" s="158"/>
      <c r="LHG63" s="159"/>
      <c r="LHH63" s="159"/>
      <c r="LHI63" s="157"/>
      <c r="LHJ63" s="158"/>
      <c r="LHK63" s="159"/>
      <c r="LHL63" s="159"/>
      <c r="LHM63" s="157"/>
      <c r="LHN63" s="158"/>
      <c r="LHO63" s="159"/>
      <c r="LHP63" s="159"/>
      <c r="LHQ63" s="157"/>
      <c r="LHR63" s="158"/>
      <c r="LHS63" s="159"/>
      <c r="LHT63" s="159"/>
      <c r="LHU63" s="157"/>
      <c r="LHV63" s="158"/>
      <c r="LHW63" s="159"/>
      <c r="LHX63" s="159"/>
      <c r="LHY63" s="157"/>
      <c r="LHZ63" s="158"/>
      <c r="LIA63" s="159"/>
      <c r="LIB63" s="159"/>
      <c r="LIC63" s="157"/>
      <c r="LID63" s="158"/>
      <c r="LIE63" s="159"/>
      <c r="LIF63" s="159"/>
      <c r="LIG63" s="157"/>
      <c r="LIH63" s="158"/>
      <c r="LII63" s="159"/>
      <c r="LIJ63" s="159"/>
      <c r="LIK63" s="157"/>
      <c r="LIL63" s="158"/>
      <c r="LIM63" s="159"/>
      <c r="LIN63" s="159"/>
      <c r="LIO63" s="157"/>
      <c r="LIP63" s="158"/>
      <c r="LIQ63" s="159"/>
      <c r="LIR63" s="159"/>
      <c r="LIS63" s="157"/>
      <c r="LIT63" s="158"/>
      <c r="LIU63" s="159"/>
      <c r="LIV63" s="159"/>
      <c r="LIW63" s="157"/>
      <c r="LIX63" s="158"/>
      <c r="LIY63" s="159"/>
      <c r="LIZ63" s="159"/>
      <c r="LJA63" s="157"/>
      <c r="LJB63" s="158"/>
      <c r="LJC63" s="159"/>
      <c r="LJD63" s="159"/>
      <c r="LJE63" s="157"/>
      <c r="LJF63" s="158"/>
      <c r="LJG63" s="159"/>
      <c r="LJH63" s="159"/>
      <c r="LJI63" s="157"/>
      <c r="LJJ63" s="158"/>
      <c r="LJK63" s="159"/>
      <c r="LJL63" s="159"/>
      <c r="LJM63" s="157"/>
      <c r="LJN63" s="158"/>
      <c r="LJO63" s="159"/>
      <c r="LJP63" s="159"/>
      <c r="LJQ63" s="157"/>
      <c r="LJR63" s="158"/>
      <c r="LJS63" s="159"/>
      <c r="LJT63" s="159"/>
      <c r="LJU63" s="157"/>
      <c r="LJV63" s="158"/>
      <c r="LJW63" s="159"/>
      <c r="LJX63" s="159"/>
      <c r="LJY63" s="157"/>
      <c r="LJZ63" s="158"/>
      <c r="LKA63" s="159"/>
      <c r="LKB63" s="159"/>
      <c r="LKC63" s="157"/>
      <c r="LKD63" s="158"/>
      <c r="LKE63" s="159"/>
      <c r="LKF63" s="159"/>
      <c r="LKG63" s="157"/>
      <c r="LKH63" s="158"/>
      <c r="LKI63" s="159"/>
      <c r="LKJ63" s="159"/>
      <c r="LKK63" s="157"/>
      <c r="LKL63" s="158"/>
      <c r="LKM63" s="159"/>
      <c r="LKN63" s="159"/>
      <c r="LKO63" s="157"/>
      <c r="LKP63" s="158"/>
      <c r="LKQ63" s="159"/>
      <c r="LKR63" s="159"/>
      <c r="LKS63" s="157"/>
      <c r="LKT63" s="158"/>
      <c r="LKU63" s="159"/>
      <c r="LKV63" s="159"/>
      <c r="LKW63" s="157"/>
      <c r="LKX63" s="158"/>
      <c r="LKY63" s="159"/>
      <c r="LKZ63" s="159"/>
      <c r="LLA63" s="157"/>
      <c r="LLB63" s="158"/>
      <c r="LLC63" s="159"/>
      <c r="LLD63" s="159"/>
      <c r="LLE63" s="157"/>
      <c r="LLF63" s="158"/>
      <c r="LLG63" s="159"/>
      <c r="LLH63" s="159"/>
      <c r="LLI63" s="157"/>
      <c r="LLJ63" s="158"/>
      <c r="LLK63" s="159"/>
      <c r="LLL63" s="159"/>
      <c r="LLM63" s="157"/>
      <c r="LLN63" s="158"/>
      <c r="LLO63" s="159"/>
      <c r="LLP63" s="159"/>
      <c r="LLQ63" s="157"/>
      <c r="LLR63" s="158"/>
      <c r="LLS63" s="159"/>
      <c r="LLT63" s="159"/>
      <c r="LLU63" s="157"/>
      <c r="LLV63" s="158"/>
      <c r="LLW63" s="159"/>
      <c r="LLX63" s="159"/>
      <c r="LLY63" s="157"/>
      <c r="LLZ63" s="158"/>
      <c r="LMA63" s="159"/>
      <c r="LMB63" s="159"/>
      <c r="LMC63" s="157"/>
      <c r="LMD63" s="158"/>
      <c r="LME63" s="159"/>
      <c r="LMF63" s="159"/>
      <c r="LMG63" s="157"/>
      <c r="LMH63" s="158"/>
      <c r="LMI63" s="159"/>
      <c r="LMJ63" s="159"/>
      <c r="LMK63" s="157"/>
      <c r="LML63" s="158"/>
      <c r="LMM63" s="159"/>
      <c r="LMN63" s="159"/>
      <c r="LMO63" s="157"/>
      <c r="LMP63" s="158"/>
      <c r="LMQ63" s="159"/>
      <c r="LMR63" s="159"/>
      <c r="LMS63" s="157"/>
      <c r="LMT63" s="158"/>
      <c r="LMU63" s="159"/>
      <c r="LMV63" s="159"/>
      <c r="LMW63" s="157"/>
      <c r="LMX63" s="158"/>
      <c r="LMY63" s="159"/>
      <c r="LMZ63" s="159"/>
      <c r="LNA63" s="157"/>
      <c r="LNB63" s="158"/>
      <c r="LNC63" s="159"/>
      <c r="LND63" s="159"/>
      <c r="LNE63" s="157"/>
      <c r="LNF63" s="158"/>
      <c r="LNG63" s="159"/>
      <c r="LNH63" s="159"/>
      <c r="LNI63" s="157"/>
      <c r="LNJ63" s="158"/>
      <c r="LNK63" s="159"/>
      <c r="LNL63" s="159"/>
      <c r="LNM63" s="157"/>
      <c r="LNN63" s="158"/>
      <c r="LNO63" s="159"/>
      <c r="LNP63" s="159"/>
      <c r="LNQ63" s="157"/>
      <c r="LNR63" s="158"/>
      <c r="LNS63" s="159"/>
      <c r="LNT63" s="159"/>
      <c r="LNU63" s="157"/>
      <c r="LNV63" s="158"/>
      <c r="LNW63" s="159"/>
      <c r="LNX63" s="159"/>
      <c r="LNY63" s="157"/>
      <c r="LNZ63" s="158"/>
      <c r="LOA63" s="159"/>
      <c r="LOB63" s="159"/>
      <c r="LOC63" s="157"/>
      <c r="LOD63" s="158"/>
      <c r="LOE63" s="159"/>
      <c r="LOF63" s="159"/>
      <c r="LOG63" s="157"/>
      <c r="LOH63" s="158"/>
      <c r="LOI63" s="159"/>
      <c r="LOJ63" s="159"/>
      <c r="LOK63" s="157"/>
      <c r="LOL63" s="158"/>
      <c r="LOM63" s="159"/>
      <c r="LON63" s="159"/>
      <c r="LOO63" s="157"/>
      <c r="LOP63" s="158"/>
      <c r="LOQ63" s="159"/>
      <c r="LOR63" s="159"/>
      <c r="LOS63" s="157"/>
      <c r="LOT63" s="158"/>
      <c r="LOU63" s="159"/>
      <c r="LOV63" s="159"/>
      <c r="LOW63" s="157"/>
      <c r="LOX63" s="158"/>
      <c r="LOY63" s="159"/>
      <c r="LOZ63" s="159"/>
      <c r="LPA63" s="157"/>
      <c r="LPB63" s="158"/>
      <c r="LPC63" s="159"/>
      <c r="LPD63" s="159"/>
      <c r="LPE63" s="157"/>
      <c r="LPF63" s="158"/>
      <c r="LPG63" s="159"/>
      <c r="LPH63" s="159"/>
      <c r="LPI63" s="157"/>
      <c r="LPJ63" s="158"/>
      <c r="LPK63" s="159"/>
      <c r="LPL63" s="159"/>
      <c r="LPM63" s="157"/>
      <c r="LPN63" s="158"/>
      <c r="LPO63" s="159"/>
      <c r="LPP63" s="159"/>
      <c r="LPQ63" s="157"/>
      <c r="LPR63" s="158"/>
      <c r="LPS63" s="159"/>
      <c r="LPT63" s="159"/>
      <c r="LPU63" s="157"/>
      <c r="LPV63" s="158"/>
      <c r="LPW63" s="159"/>
      <c r="LPX63" s="159"/>
      <c r="LPY63" s="157"/>
      <c r="LPZ63" s="158"/>
      <c r="LQA63" s="159"/>
      <c r="LQB63" s="159"/>
      <c r="LQC63" s="157"/>
      <c r="LQD63" s="158"/>
      <c r="LQE63" s="159"/>
      <c r="LQF63" s="159"/>
      <c r="LQG63" s="157"/>
      <c r="LQH63" s="158"/>
      <c r="LQI63" s="159"/>
      <c r="LQJ63" s="159"/>
      <c r="LQK63" s="157"/>
      <c r="LQL63" s="158"/>
      <c r="LQM63" s="159"/>
      <c r="LQN63" s="159"/>
      <c r="LQO63" s="157"/>
      <c r="LQP63" s="158"/>
      <c r="LQQ63" s="159"/>
      <c r="LQR63" s="159"/>
      <c r="LQS63" s="157"/>
      <c r="LQT63" s="158"/>
      <c r="LQU63" s="159"/>
      <c r="LQV63" s="159"/>
      <c r="LQW63" s="157"/>
      <c r="LQX63" s="158"/>
      <c r="LQY63" s="159"/>
      <c r="LQZ63" s="159"/>
      <c r="LRA63" s="157"/>
      <c r="LRB63" s="158"/>
      <c r="LRC63" s="159"/>
      <c r="LRD63" s="159"/>
      <c r="LRE63" s="157"/>
      <c r="LRF63" s="158"/>
      <c r="LRG63" s="159"/>
      <c r="LRH63" s="159"/>
      <c r="LRI63" s="157"/>
      <c r="LRJ63" s="158"/>
      <c r="LRK63" s="159"/>
      <c r="LRL63" s="159"/>
      <c r="LRM63" s="157"/>
      <c r="LRN63" s="158"/>
      <c r="LRO63" s="159"/>
      <c r="LRP63" s="159"/>
      <c r="LRQ63" s="157"/>
      <c r="LRR63" s="158"/>
      <c r="LRS63" s="159"/>
      <c r="LRT63" s="159"/>
      <c r="LRU63" s="157"/>
      <c r="LRV63" s="158"/>
      <c r="LRW63" s="159"/>
      <c r="LRX63" s="159"/>
      <c r="LRY63" s="157"/>
      <c r="LRZ63" s="158"/>
      <c r="LSA63" s="159"/>
      <c r="LSB63" s="159"/>
      <c r="LSC63" s="157"/>
      <c r="LSD63" s="158"/>
      <c r="LSE63" s="159"/>
      <c r="LSF63" s="159"/>
      <c r="LSG63" s="157"/>
      <c r="LSH63" s="158"/>
      <c r="LSI63" s="159"/>
      <c r="LSJ63" s="159"/>
      <c r="LSK63" s="157"/>
      <c r="LSL63" s="158"/>
      <c r="LSM63" s="159"/>
      <c r="LSN63" s="159"/>
      <c r="LSO63" s="157"/>
      <c r="LSP63" s="158"/>
      <c r="LSQ63" s="159"/>
      <c r="LSR63" s="159"/>
      <c r="LSS63" s="157"/>
      <c r="LST63" s="158"/>
      <c r="LSU63" s="159"/>
      <c r="LSV63" s="159"/>
      <c r="LSW63" s="157"/>
      <c r="LSX63" s="158"/>
      <c r="LSY63" s="159"/>
      <c r="LSZ63" s="159"/>
      <c r="LTA63" s="157"/>
      <c r="LTB63" s="158"/>
      <c r="LTC63" s="159"/>
      <c r="LTD63" s="159"/>
      <c r="LTE63" s="157"/>
      <c r="LTF63" s="158"/>
      <c r="LTG63" s="159"/>
      <c r="LTH63" s="159"/>
      <c r="LTI63" s="157"/>
      <c r="LTJ63" s="158"/>
      <c r="LTK63" s="159"/>
      <c r="LTL63" s="159"/>
      <c r="LTM63" s="157"/>
      <c r="LTN63" s="158"/>
      <c r="LTO63" s="159"/>
      <c r="LTP63" s="159"/>
      <c r="LTQ63" s="157"/>
      <c r="LTR63" s="158"/>
      <c r="LTS63" s="159"/>
      <c r="LTT63" s="159"/>
      <c r="LTU63" s="157"/>
      <c r="LTV63" s="158"/>
      <c r="LTW63" s="159"/>
      <c r="LTX63" s="159"/>
      <c r="LTY63" s="157"/>
      <c r="LTZ63" s="158"/>
      <c r="LUA63" s="159"/>
      <c r="LUB63" s="159"/>
      <c r="LUC63" s="157"/>
      <c r="LUD63" s="158"/>
      <c r="LUE63" s="159"/>
      <c r="LUF63" s="159"/>
      <c r="LUG63" s="157"/>
      <c r="LUH63" s="158"/>
      <c r="LUI63" s="159"/>
      <c r="LUJ63" s="159"/>
      <c r="LUK63" s="157"/>
      <c r="LUL63" s="158"/>
      <c r="LUM63" s="159"/>
      <c r="LUN63" s="159"/>
      <c r="LUO63" s="157"/>
      <c r="LUP63" s="158"/>
      <c r="LUQ63" s="159"/>
      <c r="LUR63" s="159"/>
      <c r="LUS63" s="157"/>
      <c r="LUT63" s="158"/>
      <c r="LUU63" s="159"/>
      <c r="LUV63" s="159"/>
      <c r="LUW63" s="157"/>
      <c r="LUX63" s="158"/>
      <c r="LUY63" s="159"/>
      <c r="LUZ63" s="159"/>
      <c r="LVA63" s="157"/>
      <c r="LVB63" s="158"/>
      <c r="LVC63" s="159"/>
      <c r="LVD63" s="159"/>
      <c r="LVE63" s="157"/>
      <c r="LVF63" s="158"/>
      <c r="LVG63" s="159"/>
      <c r="LVH63" s="159"/>
      <c r="LVI63" s="157"/>
      <c r="LVJ63" s="158"/>
      <c r="LVK63" s="159"/>
      <c r="LVL63" s="159"/>
      <c r="LVM63" s="157"/>
      <c r="LVN63" s="158"/>
      <c r="LVO63" s="159"/>
      <c r="LVP63" s="159"/>
      <c r="LVQ63" s="157"/>
      <c r="LVR63" s="158"/>
      <c r="LVS63" s="159"/>
      <c r="LVT63" s="159"/>
      <c r="LVU63" s="157"/>
      <c r="LVV63" s="158"/>
      <c r="LVW63" s="159"/>
      <c r="LVX63" s="159"/>
      <c r="LVY63" s="157"/>
      <c r="LVZ63" s="158"/>
      <c r="LWA63" s="159"/>
      <c r="LWB63" s="159"/>
      <c r="LWC63" s="157"/>
      <c r="LWD63" s="158"/>
      <c r="LWE63" s="159"/>
      <c r="LWF63" s="159"/>
      <c r="LWG63" s="157"/>
      <c r="LWH63" s="158"/>
      <c r="LWI63" s="159"/>
      <c r="LWJ63" s="159"/>
      <c r="LWK63" s="157"/>
      <c r="LWL63" s="158"/>
      <c r="LWM63" s="159"/>
      <c r="LWN63" s="159"/>
      <c r="LWO63" s="157"/>
      <c r="LWP63" s="158"/>
      <c r="LWQ63" s="159"/>
      <c r="LWR63" s="159"/>
      <c r="LWS63" s="157"/>
      <c r="LWT63" s="158"/>
      <c r="LWU63" s="159"/>
      <c r="LWV63" s="159"/>
      <c r="LWW63" s="157"/>
      <c r="LWX63" s="158"/>
      <c r="LWY63" s="159"/>
      <c r="LWZ63" s="159"/>
      <c r="LXA63" s="157"/>
      <c r="LXB63" s="158"/>
      <c r="LXC63" s="159"/>
      <c r="LXD63" s="159"/>
      <c r="LXE63" s="157"/>
      <c r="LXF63" s="158"/>
      <c r="LXG63" s="159"/>
      <c r="LXH63" s="159"/>
      <c r="LXI63" s="157"/>
      <c r="LXJ63" s="158"/>
      <c r="LXK63" s="159"/>
      <c r="LXL63" s="159"/>
      <c r="LXM63" s="157"/>
      <c r="LXN63" s="158"/>
      <c r="LXO63" s="159"/>
      <c r="LXP63" s="159"/>
      <c r="LXQ63" s="157"/>
      <c r="LXR63" s="158"/>
      <c r="LXS63" s="159"/>
      <c r="LXT63" s="159"/>
      <c r="LXU63" s="157"/>
      <c r="LXV63" s="158"/>
      <c r="LXW63" s="159"/>
      <c r="LXX63" s="159"/>
      <c r="LXY63" s="157"/>
      <c r="LXZ63" s="158"/>
      <c r="LYA63" s="159"/>
      <c r="LYB63" s="159"/>
      <c r="LYC63" s="157"/>
      <c r="LYD63" s="158"/>
      <c r="LYE63" s="159"/>
      <c r="LYF63" s="159"/>
      <c r="LYG63" s="157"/>
      <c r="LYH63" s="158"/>
      <c r="LYI63" s="159"/>
      <c r="LYJ63" s="159"/>
      <c r="LYK63" s="157"/>
      <c r="LYL63" s="158"/>
      <c r="LYM63" s="159"/>
      <c r="LYN63" s="159"/>
      <c r="LYO63" s="157"/>
      <c r="LYP63" s="158"/>
      <c r="LYQ63" s="159"/>
      <c r="LYR63" s="159"/>
      <c r="LYS63" s="157"/>
      <c r="LYT63" s="158"/>
      <c r="LYU63" s="159"/>
      <c r="LYV63" s="159"/>
      <c r="LYW63" s="157"/>
      <c r="LYX63" s="158"/>
      <c r="LYY63" s="159"/>
      <c r="LYZ63" s="159"/>
      <c r="LZA63" s="157"/>
      <c r="LZB63" s="158"/>
      <c r="LZC63" s="159"/>
      <c r="LZD63" s="159"/>
      <c r="LZE63" s="157"/>
      <c r="LZF63" s="158"/>
      <c r="LZG63" s="159"/>
      <c r="LZH63" s="159"/>
      <c r="LZI63" s="157"/>
      <c r="LZJ63" s="158"/>
      <c r="LZK63" s="159"/>
      <c r="LZL63" s="159"/>
      <c r="LZM63" s="157"/>
      <c r="LZN63" s="158"/>
      <c r="LZO63" s="159"/>
      <c r="LZP63" s="159"/>
      <c r="LZQ63" s="157"/>
      <c r="LZR63" s="158"/>
      <c r="LZS63" s="159"/>
      <c r="LZT63" s="159"/>
      <c r="LZU63" s="157"/>
      <c r="LZV63" s="158"/>
      <c r="LZW63" s="159"/>
      <c r="LZX63" s="159"/>
      <c r="LZY63" s="157"/>
      <c r="LZZ63" s="158"/>
      <c r="MAA63" s="159"/>
      <c r="MAB63" s="159"/>
      <c r="MAC63" s="157"/>
      <c r="MAD63" s="158"/>
      <c r="MAE63" s="159"/>
      <c r="MAF63" s="159"/>
      <c r="MAG63" s="157"/>
      <c r="MAH63" s="158"/>
      <c r="MAI63" s="159"/>
      <c r="MAJ63" s="159"/>
      <c r="MAK63" s="157"/>
      <c r="MAL63" s="158"/>
      <c r="MAM63" s="159"/>
      <c r="MAN63" s="159"/>
      <c r="MAO63" s="157"/>
      <c r="MAP63" s="158"/>
      <c r="MAQ63" s="159"/>
      <c r="MAR63" s="159"/>
      <c r="MAS63" s="157"/>
      <c r="MAT63" s="158"/>
      <c r="MAU63" s="159"/>
      <c r="MAV63" s="159"/>
      <c r="MAW63" s="157"/>
      <c r="MAX63" s="158"/>
      <c r="MAY63" s="159"/>
      <c r="MAZ63" s="159"/>
      <c r="MBA63" s="157"/>
      <c r="MBB63" s="158"/>
      <c r="MBC63" s="159"/>
      <c r="MBD63" s="159"/>
      <c r="MBE63" s="157"/>
      <c r="MBF63" s="158"/>
      <c r="MBG63" s="159"/>
      <c r="MBH63" s="159"/>
      <c r="MBI63" s="157"/>
      <c r="MBJ63" s="158"/>
      <c r="MBK63" s="159"/>
      <c r="MBL63" s="159"/>
      <c r="MBM63" s="157"/>
      <c r="MBN63" s="158"/>
      <c r="MBO63" s="159"/>
      <c r="MBP63" s="159"/>
      <c r="MBQ63" s="157"/>
      <c r="MBR63" s="158"/>
      <c r="MBS63" s="159"/>
      <c r="MBT63" s="159"/>
      <c r="MBU63" s="157"/>
      <c r="MBV63" s="158"/>
      <c r="MBW63" s="159"/>
      <c r="MBX63" s="159"/>
      <c r="MBY63" s="157"/>
      <c r="MBZ63" s="158"/>
      <c r="MCA63" s="159"/>
      <c r="MCB63" s="159"/>
      <c r="MCC63" s="157"/>
      <c r="MCD63" s="158"/>
      <c r="MCE63" s="159"/>
      <c r="MCF63" s="159"/>
      <c r="MCG63" s="157"/>
      <c r="MCH63" s="158"/>
      <c r="MCI63" s="159"/>
      <c r="MCJ63" s="159"/>
      <c r="MCK63" s="157"/>
      <c r="MCL63" s="158"/>
      <c r="MCM63" s="159"/>
      <c r="MCN63" s="159"/>
      <c r="MCO63" s="157"/>
      <c r="MCP63" s="158"/>
      <c r="MCQ63" s="159"/>
      <c r="MCR63" s="159"/>
      <c r="MCS63" s="157"/>
      <c r="MCT63" s="158"/>
      <c r="MCU63" s="159"/>
      <c r="MCV63" s="159"/>
      <c r="MCW63" s="157"/>
      <c r="MCX63" s="158"/>
      <c r="MCY63" s="159"/>
      <c r="MCZ63" s="159"/>
      <c r="MDA63" s="157"/>
      <c r="MDB63" s="158"/>
      <c r="MDC63" s="159"/>
      <c r="MDD63" s="159"/>
      <c r="MDE63" s="157"/>
      <c r="MDF63" s="158"/>
      <c r="MDG63" s="159"/>
      <c r="MDH63" s="159"/>
      <c r="MDI63" s="157"/>
      <c r="MDJ63" s="158"/>
      <c r="MDK63" s="159"/>
      <c r="MDL63" s="159"/>
      <c r="MDM63" s="157"/>
      <c r="MDN63" s="158"/>
      <c r="MDO63" s="159"/>
      <c r="MDP63" s="159"/>
      <c r="MDQ63" s="157"/>
      <c r="MDR63" s="158"/>
      <c r="MDS63" s="159"/>
      <c r="MDT63" s="159"/>
      <c r="MDU63" s="157"/>
      <c r="MDV63" s="158"/>
      <c r="MDW63" s="159"/>
      <c r="MDX63" s="159"/>
      <c r="MDY63" s="157"/>
      <c r="MDZ63" s="158"/>
      <c r="MEA63" s="159"/>
      <c r="MEB63" s="159"/>
      <c r="MEC63" s="157"/>
      <c r="MED63" s="158"/>
      <c r="MEE63" s="159"/>
      <c r="MEF63" s="159"/>
      <c r="MEG63" s="157"/>
      <c r="MEH63" s="158"/>
      <c r="MEI63" s="159"/>
      <c r="MEJ63" s="159"/>
      <c r="MEK63" s="157"/>
      <c r="MEL63" s="158"/>
      <c r="MEM63" s="159"/>
      <c r="MEN63" s="159"/>
      <c r="MEO63" s="157"/>
      <c r="MEP63" s="158"/>
      <c r="MEQ63" s="159"/>
      <c r="MER63" s="159"/>
      <c r="MES63" s="157"/>
      <c r="MET63" s="158"/>
      <c r="MEU63" s="159"/>
      <c r="MEV63" s="159"/>
      <c r="MEW63" s="157"/>
      <c r="MEX63" s="158"/>
      <c r="MEY63" s="159"/>
      <c r="MEZ63" s="159"/>
      <c r="MFA63" s="157"/>
      <c r="MFB63" s="158"/>
      <c r="MFC63" s="159"/>
      <c r="MFD63" s="159"/>
      <c r="MFE63" s="157"/>
      <c r="MFF63" s="158"/>
      <c r="MFG63" s="159"/>
      <c r="MFH63" s="159"/>
      <c r="MFI63" s="157"/>
      <c r="MFJ63" s="158"/>
      <c r="MFK63" s="159"/>
      <c r="MFL63" s="159"/>
      <c r="MFM63" s="157"/>
      <c r="MFN63" s="158"/>
      <c r="MFO63" s="159"/>
      <c r="MFP63" s="159"/>
      <c r="MFQ63" s="157"/>
      <c r="MFR63" s="158"/>
      <c r="MFS63" s="159"/>
      <c r="MFT63" s="159"/>
      <c r="MFU63" s="157"/>
      <c r="MFV63" s="158"/>
      <c r="MFW63" s="159"/>
      <c r="MFX63" s="159"/>
      <c r="MFY63" s="157"/>
      <c r="MFZ63" s="158"/>
      <c r="MGA63" s="159"/>
      <c r="MGB63" s="159"/>
      <c r="MGC63" s="157"/>
      <c r="MGD63" s="158"/>
      <c r="MGE63" s="159"/>
      <c r="MGF63" s="159"/>
      <c r="MGG63" s="157"/>
      <c r="MGH63" s="158"/>
      <c r="MGI63" s="159"/>
      <c r="MGJ63" s="159"/>
      <c r="MGK63" s="157"/>
      <c r="MGL63" s="158"/>
      <c r="MGM63" s="159"/>
      <c r="MGN63" s="159"/>
      <c r="MGO63" s="157"/>
      <c r="MGP63" s="158"/>
      <c r="MGQ63" s="159"/>
      <c r="MGR63" s="159"/>
      <c r="MGS63" s="157"/>
      <c r="MGT63" s="158"/>
      <c r="MGU63" s="159"/>
      <c r="MGV63" s="159"/>
      <c r="MGW63" s="157"/>
      <c r="MGX63" s="158"/>
      <c r="MGY63" s="159"/>
      <c r="MGZ63" s="159"/>
      <c r="MHA63" s="157"/>
      <c r="MHB63" s="158"/>
      <c r="MHC63" s="159"/>
      <c r="MHD63" s="159"/>
      <c r="MHE63" s="157"/>
      <c r="MHF63" s="158"/>
      <c r="MHG63" s="159"/>
      <c r="MHH63" s="159"/>
      <c r="MHI63" s="157"/>
      <c r="MHJ63" s="158"/>
      <c r="MHK63" s="159"/>
      <c r="MHL63" s="159"/>
      <c r="MHM63" s="157"/>
      <c r="MHN63" s="158"/>
      <c r="MHO63" s="159"/>
      <c r="MHP63" s="159"/>
      <c r="MHQ63" s="157"/>
      <c r="MHR63" s="158"/>
      <c r="MHS63" s="159"/>
      <c r="MHT63" s="159"/>
      <c r="MHU63" s="157"/>
      <c r="MHV63" s="158"/>
      <c r="MHW63" s="159"/>
      <c r="MHX63" s="159"/>
      <c r="MHY63" s="157"/>
      <c r="MHZ63" s="158"/>
      <c r="MIA63" s="159"/>
      <c r="MIB63" s="159"/>
      <c r="MIC63" s="157"/>
      <c r="MID63" s="158"/>
      <c r="MIE63" s="159"/>
      <c r="MIF63" s="159"/>
      <c r="MIG63" s="157"/>
      <c r="MIH63" s="158"/>
      <c r="MII63" s="159"/>
      <c r="MIJ63" s="159"/>
      <c r="MIK63" s="157"/>
      <c r="MIL63" s="158"/>
      <c r="MIM63" s="159"/>
      <c r="MIN63" s="159"/>
      <c r="MIO63" s="157"/>
      <c r="MIP63" s="158"/>
      <c r="MIQ63" s="159"/>
      <c r="MIR63" s="159"/>
      <c r="MIS63" s="157"/>
      <c r="MIT63" s="158"/>
      <c r="MIU63" s="159"/>
      <c r="MIV63" s="159"/>
      <c r="MIW63" s="157"/>
      <c r="MIX63" s="158"/>
      <c r="MIY63" s="159"/>
      <c r="MIZ63" s="159"/>
      <c r="MJA63" s="157"/>
      <c r="MJB63" s="158"/>
      <c r="MJC63" s="159"/>
      <c r="MJD63" s="159"/>
      <c r="MJE63" s="157"/>
      <c r="MJF63" s="158"/>
      <c r="MJG63" s="159"/>
      <c r="MJH63" s="159"/>
      <c r="MJI63" s="157"/>
      <c r="MJJ63" s="158"/>
      <c r="MJK63" s="159"/>
      <c r="MJL63" s="159"/>
      <c r="MJM63" s="157"/>
      <c r="MJN63" s="158"/>
      <c r="MJO63" s="159"/>
      <c r="MJP63" s="159"/>
      <c r="MJQ63" s="157"/>
      <c r="MJR63" s="158"/>
      <c r="MJS63" s="159"/>
      <c r="MJT63" s="159"/>
      <c r="MJU63" s="157"/>
      <c r="MJV63" s="158"/>
      <c r="MJW63" s="159"/>
      <c r="MJX63" s="159"/>
      <c r="MJY63" s="157"/>
      <c r="MJZ63" s="158"/>
      <c r="MKA63" s="159"/>
      <c r="MKB63" s="159"/>
      <c r="MKC63" s="157"/>
      <c r="MKD63" s="158"/>
      <c r="MKE63" s="159"/>
      <c r="MKF63" s="159"/>
      <c r="MKG63" s="157"/>
      <c r="MKH63" s="158"/>
      <c r="MKI63" s="159"/>
      <c r="MKJ63" s="159"/>
      <c r="MKK63" s="157"/>
      <c r="MKL63" s="158"/>
      <c r="MKM63" s="159"/>
      <c r="MKN63" s="159"/>
      <c r="MKO63" s="157"/>
      <c r="MKP63" s="158"/>
      <c r="MKQ63" s="159"/>
      <c r="MKR63" s="159"/>
      <c r="MKS63" s="157"/>
      <c r="MKT63" s="158"/>
      <c r="MKU63" s="159"/>
      <c r="MKV63" s="159"/>
      <c r="MKW63" s="157"/>
      <c r="MKX63" s="158"/>
      <c r="MKY63" s="159"/>
      <c r="MKZ63" s="159"/>
      <c r="MLA63" s="157"/>
      <c r="MLB63" s="158"/>
      <c r="MLC63" s="159"/>
      <c r="MLD63" s="159"/>
      <c r="MLE63" s="157"/>
      <c r="MLF63" s="158"/>
      <c r="MLG63" s="159"/>
      <c r="MLH63" s="159"/>
      <c r="MLI63" s="157"/>
      <c r="MLJ63" s="158"/>
      <c r="MLK63" s="159"/>
      <c r="MLL63" s="159"/>
      <c r="MLM63" s="157"/>
      <c r="MLN63" s="158"/>
      <c r="MLO63" s="159"/>
      <c r="MLP63" s="159"/>
      <c r="MLQ63" s="157"/>
      <c r="MLR63" s="158"/>
      <c r="MLS63" s="159"/>
      <c r="MLT63" s="159"/>
      <c r="MLU63" s="157"/>
      <c r="MLV63" s="158"/>
      <c r="MLW63" s="159"/>
      <c r="MLX63" s="159"/>
      <c r="MLY63" s="157"/>
      <c r="MLZ63" s="158"/>
      <c r="MMA63" s="159"/>
      <c r="MMB63" s="159"/>
      <c r="MMC63" s="157"/>
      <c r="MMD63" s="158"/>
      <c r="MME63" s="159"/>
      <c r="MMF63" s="159"/>
      <c r="MMG63" s="157"/>
      <c r="MMH63" s="158"/>
      <c r="MMI63" s="159"/>
      <c r="MMJ63" s="159"/>
      <c r="MMK63" s="157"/>
      <c r="MML63" s="158"/>
      <c r="MMM63" s="159"/>
      <c r="MMN63" s="159"/>
      <c r="MMO63" s="157"/>
      <c r="MMP63" s="158"/>
      <c r="MMQ63" s="159"/>
      <c r="MMR63" s="159"/>
      <c r="MMS63" s="157"/>
      <c r="MMT63" s="158"/>
      <c r="MMU63" s="159"/>
      <c r="MMV63" s="159"/>
      <c r="MMW63" s="157"/>
      <c r="MMX63" s="158"/>
      <c r="MMY63" s="159"/>
      <c r="MMZ63" s="159"/>
      <c r="MNA63" s="157"/>
      <c r="MNB63" s="158"/>
      <c r="MNC63" s="159"/>
      <c r="MND63" s="159"/>
      <c r="MNE63" s="157"/>
      <c r="MNF63" s="158"/>
      <c r="MNG63" s="159"/>
      <c r="MNH63" s="159"/>
      <c r="MNI63" s="157"/>
      <c r="MNJ63" s="158"/>
      <c r="MNK63" s="159"/>
      <c r="MNL63" s="159"/>
      <c r="MNM63" s="157"/>
      <c r="MNN63" s="158"/>
      <c r="MNO63" s="159"/>
      <c r="MNP63" s="159"/>
      <c r="MNQ63" s="157"/>
      <c r="MNR63" s="158"/>
      <c r="MNS63" s="159"/>
      <c r="MNT63" s="159"/>
      <c r="MNU63" s="157"/>
      <c r="MNV63" s="158"/>
      <c r="MNW63" s="159"/>
      <c r="MNX63" s="159"/>
      <c r="MNY63" s="157"/>
      <c r="MNZ63" s="158"/>
      <c r="MOA63" s="159"/>
      <c r="MOB63" s="159"/>
      <c r="MOC63" s="157"/>
      <c r="MOD63" s="158"/>
      <c r="MOE63" s="159"/>
      <c r="MOF63" s="159"/>
      <c r="MOG63" s="157"/>
      <c r="MOH63" s="158"/>
      <c r="MOI63" s="159"/>
      <c r="MOJ63" s="159"/>
      <c r="MOK63" s="157"/>
      <c r="MOL63" s="158"/>
      <c r="MOM63" s="159"/>
      <c r="MON63" s="159"/>
      <c r="MOO63" s="157"/>
      <c r="MOP63" s="158"/>
      <c r="MOQ63" s="159"/>
      <c r="MOR63" s="159"/>
      <c r="MOS63" s="157"/>
      <c r="MOT63" s="158"/>
      <c r="MOU63" s="159"/>
      <c r="MOV63" s="159"/>
      <c r="MOW63" s="157"/>
      <c r="MOX63" s="158"/>
      <c r="MOY63" s="159"/>
      <c r="MOZ63" s="159"/>
      <c r="MPA63" s="157"/>
      <c r="MPB63" s="158"/>
      <c r="MPC63" s="159"/>
      <c r="MPD63" s="159"/>
      <c r="MPE63" s="157"/>
      <c r="MPF63" s="158"/>
      <c r="MPG63" s="159"/>
      <c r="MPH63" s="159"/>
      <c r="MPI63" s="157"/>
      <c r="MPJ63" s="158"/>
      <c r="MPK63" s="159"/>
      <c r="MPL63" s="159"/>
      <c r="MPM63" s="157"/>
      <c r="MPN63" s="158"/>
      <c r="MPO63" s="159"/>
      <c r="MPP63" s="159"/>
      <c r="MPQ63" s="157"/>
      <c r="MPR63" s="158"/>
      <c r="MPS63" s="159"/>
      <c r="MPT63" s="159"/>
      <c r="MPU63" s="157"/>
      <c r="MPV63" s="158"/>
      <c r="MPW63" s="159"/>
      <c r="MPX63" s="159"/>
      <c r="MPY63" s="157"/>
      <c r="MPZ63" s="158"/>
      <c r="MQA63" s="159"/>
      <c r="MQB63" s="159"/>
      <c r="MQC63" s="157"/>
      <c r="MQD63" s="158"/>
      <c r="MQE63" s="159"/>
      <c r="MQF63" s="159"/>
      <c r="MQG63" s="157"/>
      <c r="MQH63" s="158"/>
      <c r="MQI63" s="159"/>
      <c r="MQJ63" s="159"/>
      <c r="MQK63" s="157"/>
      <c r="MQL63" s="158"/>
      <c r="MQM63" s="159"/>
      <c r="MQN63" s="159"/>
      <c r="MQO63" s="157"/>
      <c r="MQP63" s="158"/>
      <c r="MQQ63" s="159"/>
      <c r="MQR63" s="159"/>
      <c r="MQS63" s="157"/>
      <c r="MQT63" s="158"/>
      <c r="MQU63" s="159"/>
      <c r="MQV63" s="159"/>
      <c r="MQW63" s="157"/>
      <c r="MQX63" s="158"/>
      <c r="MQY63" s="159"/>
      <c r="MQZ63" s="159"/>
      <c r="MRA63" s="157"/>
      <c r="MRB63" s="158"/>
      <c r="MRC63" s="159"/>
      <c r="MRD63" s="159"/>
      <c r="MRE63" s="157"/>
      <c r="MRF63" s="158"/>
      <c r="MRG63" s="159"/>
      <c r="MRH63" s="159"/>
      <c r="MRI63" s="157"/>
      <c r="MRJ63" s="158"/>
      <c r="MRK63" s="159"/>
      <c r="MRL63" s="159"/>
      <c r="MRM63" s="157"/>
      <c r="MRN63" s="158"/>
      <c r="MRO63" s="159"/>
      <c r="MRP63" s="159"/>
      <c r="MRQ63" s="157"/>
      <c r="MRR63" s="158"/>
      <c r="MRS63" s="159"/>
      <c r="MRT63" s="159"/>
      <c r="MRU63" s="157"/>
      <c r="MRV63" s="158"/>
      <c r="MRW63" s="159"/>
      <c r="MRX63" s="159"/>
      <c r="MRY63" s="157"/>
      <c r="MRZ63" s="158"/>
      <c r="MSA63" s="159"/>
      <c r="MSB63" s="159"/>
      <c r="MSC63" s="157"/>
      <c r="MSD63" s="158"/>
      <c r="MSE63" s="159"/>
      <c r="MSF63" s="159"/>
      <c r="MSG63" s="157"/>
      <c r="MSH63" s="158"/>
      <c r="MSI63" s="159"/>
      <c r="MSJ63" s="159"/>
      <c r="MSK63" s="157"/>
      <c r="MSL63" s="158"/>
      <c r="MSM63" s="159"/>
      <c r="MSN63" s="159"/>
      <c r="MSO63" s="157"/>
      <c r="MSP63" s="158"/>
      <c r="MSQ63" s="159"/>
      <c r="MSR63" s="159"/>
      <c r="MSS63" s="157"/>
      <c r="MST63" s="158"/>
      <c r="MSU63" s="159"/>
      <c r="MSV63" s="159"/>
      <c r="MSW63" s="157"/>
      <c r="MSX63" s="158"/>
      <c r="MSY63" s="159"/>
      <c r="MSZ63" s="159"/>
      <c r="MTA63" s="157"/>
      <c r="MTB63" s="158"/>
      <c r="MTC63" s="159"/>
      <c r="MTD63" s="159"/>
      <c r="MTE63" s="157"/>
      <c r="MTF63" s="158"/>
      <c r="MTG63" s="159"/>
      <c r="MTH63" s="159"/>
      <c r="MTI63" s="157"/>
      <c r="MTJ63" s="158"/>
      <c r="MTK63" s="159"/>
      <c r="MTL63" s="159"/>
      <c r="MTM63" s="157"/>
      <c r="MTN63" s="158"/>
      <c r="MTO63" s="159"/>
      <c r="MTP63" s="159"/>
      <c r="MTQ63" s="157"/>
      <c r="MTR63" s="158"/>
      <c r="MTS63" s="159"/>
      <c r="MTT63" s="159"/>
      <c r="MTU63" s="157"/>
      <c r="MTV63" s="158"/>
      <c r="MTW63" s="159"/>
      <c r="MTX63" s="159"/>
      <c r="MTY63" s="157"/>
      <c r="MTZ63" s="158"/>
      <c r="MUA63" s="159"/>
      <c r="MUB63" s="159"/>
      <c r="MUC63" s="157"/>
      <c r="MUD63" s="158"/>
      <c r="MUE63" s="159"/>
      <c r="MUF63" s="159"/>
      <c r="MUG63" s="157"/>
      <c r="MUH63" s="158"/>
      <c r="MUI63" s="159"/>
      <c r="MUJ63" s="159"/>
      <c r="MUK63" s="157"/>
      <c r="MUL63" s="158"/>
      <c r="MUM63" s="159"/>
      <c r="MUN63" s="159"/>
      <c r="MUO63" s="157"/>
      <c r="MUP63" s="158"/>
      <c r="MUQ63" s="159"/>
      <c r="MUR63" s="159"/>
      <c r="MUS63" s="157"/>
      <c r="MUT63" s="158"/>
      <c r="MUU63" s="159"/>
      <c r="MUV63" s="159"/>
      <c r="MUW63" s="157"/>
      <c r="MUX63" s="158"/>
      <c r="MUY63" s="159"/>
      <c r="MUZ63" s="159"/>
      <c r="MVA63" s="157"/>
      <c r="MVB63" s="158"/>
      <c r="MVC63" s="159"/>
      <c r="MVD63" s="159"/>
      <c r="MVE63" s="157"/>
      <c r="MVF63" s="158"/>
      <c r="MVG63" s="159"/>
      <c r="MVH63" s="159"/>
      <c r="MVI63" s="157"/>
      <c r="MVJ63" s="158"/>
      <c r="MVK63" s="159"/>
      <c r="MVL63" s="159"/>
      <c r="MVM63" s="157"/>
      <c r="MVN63" s="158"/>
      <c r="MVO63" s="159"/>
      <c r="MVP63" s="159"/>
      <c r="MVQ63" s="157"/>
      <c r="MVR63" s="158"/>
      <c r="MVS63" s="159"/>
      <c r="MVT63" s="159"/>
      <c r="MVU63" s="157"/>
      <c r="MVV63" s="158"/>
      <c r="MVW63" s="159"/>
      <c r="MVX63" s="159"/>
      <c r="MVY63" s="157"/>
      <c r="MVZ63" s="158"/>
      <c r="MWA63" s="159"/>
      <c r="MWB63" s="159"/>
      <c r="MWC63" s="157"/>
      <c r="MWD63" s="158"/>
      <c r="MWE63" s="159"/>
      <c r="MWF63" s="159"/>
      <c r="MWG63" s="157"/>
      <c r="MWH63" s="158"/>
      <c r="MWI63" s="159"/>
      <c r="MWJ63" s="159"/>
      <c r="MWK63" s="157"/>
      <c r="MWL63" s="158"/>
      <c r="MWM63" s="159"/>
      <c r="MWN63" s="159"/>
      <c r="MWO63" s="157"/>
      <c r="MWP63" s="158"/>
      <c r="MWQ63" s="159"/>
      <c r="MWR63" s="159"/>
      <c r="MWS63" s="157"/>
      <c r="MWT63" s="158"/>
      <c r="MWU63" s="159"/>
      <c r="MWV63" s="159"/>
      <c r="MWW63" s="157"/>
      <c r="MWX63" s="158"/>
      <c r="MWY63" s="159"/>
      <c r="MWZ63" s="159"/>
      <c r="MXA63" s="157"/>
      <c r="MXB63" s="158"/>
      <c r="MXC63" s="159"/>
      <c r="MXD63" s="159"/>
      <c r="MXE63" s="157"/>
      <c r="MXF63" s="158"/>
      <c r="MXG63" s="159"/>
      <c r="MXH63" s="159"/>
      <c r="MXI63" s="157"/>
      <c r="MXJ63" s="158"/>
      <c r="MXK63" s="159"/>
      <c r="MXL63" s="159"/>
      <c r="MXM63" s="157"/>
      <c r="MXN63" s="158"/>
      <c r="MXO63" s="159"/>
      <c r="MXP63" s="159"/>
      <c r="MXQ63" s="157"/>
      <c r="MXR63" s="158"/>
      <c r="MXS63" s="159"/>
      <c r="MXT63" s="159"/>
      <c r="MXU63" s="157"/>
      <c r="MXV63" s="158"/>
      <c r="MXW63" s="159"/>
      <c r="MXX63" s="159"/>
      <c r="MXY63" s="157"/>
      <c r="MXZ63" s="158"/>
      <c r="MYA63" s="159"/>
      <c r="MYB63" s="159"/>
      <c r="MYC63" s="157"/>
      <c r="MYD63" s="158"/>
      <c r="MYE63" s="159"/>
      <c r="MYF63" s="159"/>
      <c r="MYG63" s="157"/>
      <c r="MYH63" s="158"/>
      <c r="MYI63" s="159"/>
      <c r="MYJ63" s="159"/>
      <c r="MYK63" s="157"/>
      <c r="MYL63" s="158"/>
      <c r="MYM63" s="159"/>
      <c r="MYN63" s="159"/>
      <c r="MYO63" s="157"/>
      <c r="MYP63" s="158"/>
      <c r="MYQ63" s="159"/>
      <c r="MYR63" s="159"/>
      <c r="MYS63" s="157"/>
      <c r="MYT63" s="158"/>
      <c r="MYU63" s="159"/>
      <c r="MYV63" s="159"/>
      <c r="MYW63" s="157"/>
      <c r="MYX63" s="158"/>
      <c r="MYY63" s="159"/>
      <c r="MYZ63" s="159"/>
      <c r="MZA63" s="157"/>
      <c r="MZB63" s="158"/>
      <c r="MZC63" s="159"/>
      <c r="MZD63" s="159"/>
      <c r="MZE63" s="157"/>
      <c r="MZF63" s="158"/>
      <c r="MZG63" s="159"/>
      <c r="MZH63" s="159"/>
      <c r="MZI63" s="157"/>
      <c r="MZJ63" s="158"/>
      <c r="MZK63" s="159"/>
      <c r="MZL63" s="159"/>
      <c r="MZM63" s="157"/>
      <c r="MZN63" s="158"/>
      <c r="MZO63" s="159"/>
      <c r="MZP63" s="159"/>
      <c r="MZQ63" s="157"/>
      <c r="MZR63" s="158"/>
      <c r="MZS63" s="159"/>
      <c r="MZT63" s="159"/>
      <c r="MZU63" s="157"/>
      <c r="MZV63" s="158"/>
      <c r="MZW63" s="159"/>
      <c r="MZX63" s="159"/>
      <c r="MZY63" s="157"/>
      <c r="MZZ63" s="158"/>
      <c r="NAA63" s="159"/>
      <c r="NAB63" s="159"/>
      <c r="NAC63" s="157"/>
      <c r="NAD63" s="158"/>
      <c r="NAE63" s="159"/>
      <c r="NAF63" s="159"/>
      <c r="NAG63" s="157"/>
      <c r="NAH63" s="158"/>
      <c r="NAI63" s="159"/>
      <c r="NAJ63" s="159"/>
      <c r="NAK63" s="157"/>
      <c r="NAL63" s="158"/>
      <c r="NAM63" s="159"/>
      <c r="NAN63" s="159"/>
      <c r="NAO63" s="157"/>
      <c r="NAP63" s="158"/>
      <c r="NAQ63" s="159"/>
      <c r="NAR63" s="159"/>
      <c r="NAS63" s="157"/>
      <c r="NAT63" s="158"/>
      <c r="NAU63" s="159"/>
      <c r="NAV63" s="159"/>
      <c r="NAW63" s="157"/>
      <c r="NAX63" s="158"/>
      <c r="NAY63" s="159"/>
      <c r="NAZ63" s="159"/>
      <c r="NBA63" s="157"/>
      <c r="NBB63" s="158"/>
      <c r="NBC63" s="159"/>
      <c r="NBD63" s="159"/>
      <c r="NBE63" s="157"/>
      <c r="NBF63" s="158"/>
      <c r="NBG63" s="159"/>
      <c r="NBH63" s="159"/>
      <c r="NBI63" s="157"/>
      <c r="NBJ63" s="158"/>
      <c r="NBK63" s="159"/>
      <c r="NBL63" s="159"/>
      <c r="NBM63" s="157"/>
      <c r="NBN63" s="158"/>
      <c r="NBO63" s="159"/>
      <c r="NBP63" s="159"/>
      <c r="NBQ63" s="157"/>
      <c r="NBR63" s="158"/>
      <c r="NBS63" s="159"/>
      <c r="NBT63" s="159"/>
      <c r="NBU63" s="157"/>
      <c r="NBV63" s="158"/>
      <c r="NBW63" s="159"/>
      <c r="NBX63" s="159"/>
      <c r="NBY63" s="157"/>
      <c r="NBZ63" s="158"/>
      <c r="NCA63" s="159"/>
      <c r="NCB63" s="159"/>
      <c r="NCC63" s="157"/>
      <c r="NCD63" s="158"/>
      <c r="NCE63" s="159"/>
      <c r="NCF63" s="159"/>
      <c r="NCG63" s="157"/>
      <c r="NCH63" s="158"/>
      <c r="NCI63" s="159"/>
      <c r="NCJ63" s="159"/>
      <c r="NCK63" s="157"/>
      <c r="NCL63" s="158"/>
      <c r="NCM63" s="159"/>
      <c r="NCN63" s="159"/>
      <c r="NCO63" s="157"/>
      <c r="NCP63" s="158"/>
      <c r="NCQ63" s="159"/>
      <c r="NCR63" s="159"/>
      <c r="NCS63" s="157"/>
      <c r="NCT63" s="158"/>
      <c r="NCU63" s="159"/>
      <c r="NCV63" s="159"/>
      <c r="NCW63" s="157"/>
      <c r="NCX63" s="158"/>
      <c r="NCY63" s="159"/>
      <c r="NCZ63" s="159"/>
      <c r="NDA63" s="157"/>
      <c r="NDB63" s="158"/>
      <c r="NDC63" s="159"/>
      <c r="NDD63" s="159"/>
      <c r="NDE63" s="157"/>
      <c r="NDF63" s="158"/>
      <c r="NDG63" s="159"/>
      <c r="NDH63" s="159"/>
      <c r="NDI63" s="157"/>
      <c r="NDJ63" s="158"/>
      <c r="NDK63" s="159"/>
      <c r="NDL63" s="159"/>
      <c r="NDM63" s="157"/>
      <c r="NDN63" s="158"/>
      <c r="NDO63" s="159"/>
      <c r="NDP63" s="159"/>
      <c r="NDQ63" s="157"/>
      <c r="NDR63" s="158"/>
      <c r="NDS63" s="159"/>
      <c r="NDT63" s="159"/>
      <c r="NDU63" s="157"/>
      <c r="NDV63" s="158"/>
      <c r="NDW63" s="159"/>
      <c r="NDX63" s="159"/>
      <c r="NDY63" s="157"/>
      <c r="NDZ63" s="158"/>
      <c r="NEA63" s="159"/>
      <c r="NEB63" s="159"/>
      <c r="NEC63" s="157"/>
      <c r="NED63" s="158"/>
      <c r="NEE63" s="159"/>
      <c r="NEF63" s="159"/>
      <c r="NEG63" s="157"/>
      <c r="NEH63" s="158"/>
      <c r="NEI63" s="159"/>
      <c r="NEJ63" s="159"/>
      <c r="NEK63" s="157"/>
      <c r="NEL63" s="158"/>
      <c r="NEM63" s="159"/>
      <c r="NEN63" s="159"/>
      <c r="NEO63" s="157"/>
      <c r="NEP63" s="158"/>
      <c r="NEQ63" s="159"/>
      <c r="NER63" s="159"/>
      <c r="NES63" s="157"/>
      <c r="NET63" s="158"/>
      <c r="NEU63" s="159"/>
      <c r="NEV63" s="159"/>
      <c r="NEW63" s="157"/>
      <c r="NEX63" s="158"/>
      <c r="NEY63" s="159"/>
      <c r="NEZ63" s="159"/>
      <c r="NFA63" s="157"/>
      <c r="NFB63" s="158"/>
      <c r="NFC63" s="159"/>
      <c r="NFD63" s="159"/>
      <c r="NFE63" s="157"/>
      <c r="NFF63" s="158"/>
      <c r="NFG63" s="159"/>
      <c r="NFH63" s="159"/>
      <c r="NFI63" s="157"/>
      <c r="NFJ63" s="158"/>
      <c r="NFK63" s="159"/>
      <c r="NFL63" s="159"/>
      <c r="NFM63" s="157"/>
      <c r="NFN63" s="158"/>
      <c r="NFO63" s="159"/>
      <c r="NFP63" s="159"/>
      <c r="NFQ63" s="157"/>
      <c r="NFR63" s="158"/>
      <c r="NFS63" s="159"/>
      <c r="NFT63" s="159"/>
      <c r="NFU63" s="157"/>
      <c r="NFV63" s="158"/>
      <c r="NFW63" s="159"/>
      <c r="NFX63" s="159"/>
      <c r="NFY63" s="157"/>
      <c r="NFZ63" s="158"/>
      <c r="NGA63" s="159"/>
      <c r="NGB63" s="159"/>
      <c r="NGC63" s="157"/>
      <c r="NGD63" s="158"/>
      <c r="NGE63" s="159"/>
      <c r="NGF63" s="159"/>
      <c r="NGG63" s="157"/>
      <c r="NGH63" s="158"/>
      <c r="NGI63" s="159"/>
      <c r="NGJ63" s="159"/>
      <c r="NGK63" s="157"/>
      <c r="NGL63" s="158"/>
      <c r="NGM63" s="159"/>
      <c r="NGN63" s="159"/>
      <c r="NGO63" s="157"/>
      <c r="NGP63" s="158"/>
      <c r="NGQ63" s="159"/>
      <c r="NGR63" s="159"/>
      <c r="NGS63" s="157"/>
      <c r="NGT63" s="158"/>
      <c r="NGU63" s="159"/>
      <c r="NGV63" s="159"/>
      <c r="NGW63" s="157"/>
      <c r="NGX63" s="158"/>
      <c r="NGY63" s="159"/>
      <c r="NGZ63" s="159"/>
      <c r="NHA63" s="157"/>
      <c r="NHB63" s="158"/>
      <c r="NHC63" s="159"/>
      <c r="NHD63" s="159"/>
      <c r="NHE63" s="157"/>
      <c r="NHF63" s="158"/>
      <c r="NHG63" s="159"/>
      <c r="NHH63" s="159"/>
      <c r="NHI63" s="157"/>
      <c r="NHJ63" s="158"/>
      <c r="NHK63" s="159"/>
      <c r="NHL63" s="159"/>
      <c r="NHM63" s="157"/>
      <c r="NHN63" s="158"/>
      <c r="NHO63" s="159"/>
      <c r="NHP63" s="159"/>
      <c r="NHQ63" s="157"/>
      <c r="NHR63" s="158"/>
      <c r="NHS63" s="159"/>
      <c r="NHT63" s="159"/>
      <c r="NHU63" s="157"/>
      <c r="NHV63" s="158"/>
      <c r="NHW63" s="159"/>
      <c r="NHX63" s="159"/>
      <c r="NHY63" s="157"/>
      <c r="NHZ63" s="158"/>
      <c r="NIA63" s="159"/>
      <c r="NIB63" s="159"/>
      <c r="NIC63" s="157"/>
      <c r="NID63" s="158"/>
      <c r="NIE63" s="159"/>
      <c r="NIF63" s="159"/>
      <c r="NIG63" s="157"/>
      <c r="NIH63" s="158"/>
      <c r="NII63" s="159"/>
      <c r="NIJ63" s="159"/>
      <c r="NIK63" s="157"/>
      <c r="NIL63" s="158"/>
      <c r="NIM63" s="159"/>
      <c r="NIN63" s="159"/>
      <c r="NIO63" s="157"/>
      <c r="NIP63" s="158"/>
      <c r="NIQ63" s="159"/>
      <c r="NIR63" s="159"/>
      <c r="NIS63" s="157"/>
      <c r="NIT63" s="158"/>
      <c r="NIU63" s="159"/>
      <c r="NIV63" s="159"/>
      <c r="NIW63" s="157"/>
      <c r="NIX63" s="158"/>
      <c r="NIY63" s="159"/>
      <c r="NIZ63" s="159"/>
      <c r="NJA63" s="157"/>
      <c r="NJB63" s="158"/>
      <c r="NJC63" s="159"/>
      <c r="NJD63" s="159"/>
      <c r="NJE63" s="157"/>
      <c r="NJF63" s="158"/>
      <c r="NJG63" s="159"/>
      <c r="NJH63" s="159"/>
      <c r="NJI63" s="157"/>
      <c r="NJJ63" s="158"/>
      <c r="NJK63" s="159"/>
      <c r="NJL63" s="159"/>
      <c r="NJM63" s="157"/>
      <c r="NJN63" s="158"/>
      <c r="NJO63" s="159"/>
      <c r="NJP63" s="159"/>
      <c r="NJQ63" s="157"/>
      <c r="NJR63" s="158"/>
      <c r="NJS63" s="159"/>
      <c r="NJT63" s="159"/>
      <c r="NJU63" s="157"/>
      <c r="NJV63" s="158"/>
      <c r="NJW63" s="159"/>
      <c r="NJX63" s="159"/>
      <c r="NJY63" s="157"/>
      <c r="NJZ63" s="158"/>
      <c r="NKA63" s="159"/>
      <c r="NKB63" s="159"/>
      <c r="NKC63" s="157"/>
      <c r="NKD63" s="158"/>
      <c r="NKE63" s="159"/>
      <c r="NKF63" s="159"/>
      <c r="NKG63" s="157"/>
      <c r="NKH63" s="158"/>
      <c r="NKI63" s="159"/>
      <c r="NKJ63" s="159"/>
      <c r="NKK63" s="157"/>
      <c r="NKL63" s="158"/>
      <c r="NKM63" s="159"/>
      <c r="NKN63" s="159"/>
      <c r="NKO63" s="157"/>
      <c r="NKP63" s="158"/>
      <c r="NKQ63" s="159"/>
      <c r="NKR63" s="159"/>
      <c r="NKS63" s="157"/>
      <c r="NKT63" s="158"/>
      <c r="NKU63" s="159"/>
      <c r="NKV63" s="159"/>
      <c r="NKW63" s="157"/>
      <c r="NKX63" s="158"/>
      <c r="NKY63" s="159"/>
      <c r="NKZ63" s="159"/>
      <c r="NLA63" s="157"/>
      <c r="NLB63" s="158"/>
      <c r="NLC63" s="159"/>
      <c r="NLD63" s="159"/>
      <c r="NLE63" s="157"/>
      <c r="NLF63" s="158"/>
      <c r="NLG63" s="159"/>
      <c r="NLH63" s="159"/>
      <c r="NLI63" s="157"/>
      <c r="NLJ63" s="158"/>
      <c r="NLK63" s="159"/>
      <c r="NLL63" s="159"/>
      <c r="NLM63" s="157"/>
      <c r="NLN63" s="158"/>
      <c r="NLO63" s="159"/>
      <c r="NLP63" s="159"/>
      <c r="NLQ63" s="157"/>
      <c r="NLR63" s="158"/>
      <c r="NLS63" s="159"/>
      <c r="NLT63" s="159"/>
      <c r="NLU63" s="157"/>
      <c r="NLV63" s="158"/>
      <c r="NLW63" s="159"/>
      <c r="NLX63" s="159"/>
      <c r="NLY63" s="157"/>
      <c r="NLZ63" s="158"/>
      <c r="NMA63" s="159"/>
      <c r="NMB63" s="159"/>
      <c r="NMC63" s="157"/>
      <c r="NMD63" s="158"/>
      <c r="NME63" s="159"/>
      <c r="NMF63" s="159"/>
      <c r="NMG63" s="157"/>
      <c r="NMH63" s="158"/>
      <c r="NMI63" s="159"/>
      <c r="NMJ63" s="159"/>
      <c r="NMK63" s="157"/>
      <c r="NML63" s="158"/>
      <c r="NMM63" s="159"/>
      <c r="NMN63" s="159"/>
      <c r="NMO63" s="157"/>
      <c r="NMP63" s="158"/>
      <c r="NMQ63" s="159"/>
      <c r="NMR63" s="159"/>
      <c r="NMS63" s="157"/>
      <c r="NMT63" s="158"/>
      <c r="NMU63" s="159"/>
      <c r="NMV63" s="159"/>
      <c r="NMW63" s="157"/>
      <c r="NMX63" s="158"/>
      <c r="NMY63" s="159"/>
      <c r="NMZ63" s="159"/>
      <c r="NNA63" s="157"/>
      <c r="NNB63" s="158"/>
      <c r="NNC63" s="159"/>
      <c r="NND63" s="159"/>
      <c r="NNE63" s="157"/>
      <c r="NNF63" s="158"/>
      <c r="NNG63" s="159"/>
      <c r="NNH63" s="159"/>
      <c r="NNI63" s="157"/>
      <c r="NNJ63" s="158"/>
      <c r="NNK63" s="159"/>
      <c r="NNL63" s="159"/>
      <c r="NNM63" s="157"/>
      <c r="NNN63" s="158"/>
      <c r="NNO63" s="159"/>
      <c r="NNP63" s="159"/>
      <c r="NNQ63" s="157"/>
      <c r="NNR63" s="158"/>
      <c r="NNS63" s="159"/>
      <c r="NNT63" s="159"/>
      <c r="NNU63" s="157"/>
      <c r="NNV63" s="158"/>
      <c r="NNW63" s="159"/>
      <c r="NNX63" s="159"/>
      <c r="NNY63" s="157"/>
      <c r="NNZ63" s="158"/>
      <c r="NOA63" s="159"/>
      <c r="NOB63" s="159"/>
      <c r="NOC63" s="157"/>
      <c r="NOD63" s="158"/>
      <c r="NOE63" s="159"/>
      <c r="NOF63" s="159"/>
      <c r="NOG63" s="157"/>
      <c r="NOH63" s="158"/>
      <c r="NOI63" s="159"/>
      <c r="NOJ63" s="159"/>
      <c r="NOK63" s="157"/>
      <c r="NOL63" s="158"/>
      <c r="NOM63" s="159"/>
      <c r="NON63" s="159"/>
      <c r="NOO63" s="157"/>
      <c r="NOP63" s="158"/>
      <c r="NOQ63" s="159"/>
      <c r="NOR63" s="159"/>
      <c r="NOS63" s="157"/>
      <c r="NOT63" s="158"/>
      <c r="NOU63" s="159"/>
      <c r="NOV63" s="159"/>
      <c r="NOW63" s="157"/>
      <c r="NOX63" s="158"/>
      <c r="NOY63" s="159"/>
      <c r="NOZ63" s="159"/>
      <c r="NPA63" s="157"/>
      <c r="NPB63" s="158"/>
      <c r="NPC63" s="159"/>
      <c r="NPD63" s="159"/>
      <c r="NPE63" s="157"/>
      <c r="NPF63" s="158"/>
      <c r="NPG63" s="159"/>
      <c r="NPH63" s="159"/>
      <c r="NPI63" s="157"/>
      <c r="NPJ63" s="158"/>
      <c r="NPK63" s="159"/>
      <c r="NPL63" s="159"/>
      <c r="NPM63" s="157"/>
      <c r="NPN63" s="158"/>
      <c r="NPO63" s="159"/>
      <c r="NPP63" s="159"/>
      <c r="NPQ63" s="157"/>
      <c r="NPR63" s="158"/>
      <c r="NPS63" s="159"/>
      <c r="NPT63" s="159"/>
      <c r="NPU63" s="157"/>
      <c r="NPV63" s="158"/>
      <c r="NPW63" s="159"/>
      <c r="NPX63" s="159"/>
      <c r="NPY63" s="157"/>
      <c r="NPZ63" s="158"/>
      <c r="NQA63" s="159"/>
      <c r="NQB63" s="159"/>
      <c r="NQC63" s="157"/>
      <c r="NQD63" s="158"/>
      <c r="NQE63" s="159"/>
      <c r="NQF63" s="159"/>
      <c r="NQG63" s="157"/>
      <c r="NQH63" s="158"/>
      <c r="NQI63" s="159"/>
      <c r="NQJ63" s="159"/>
      <c r="NQK63" s="157"/>
      <c r="NQL63" s="158"/>
      <c r="NQM63" s="159"/>
      <c r="NQN63" s="159"/>
      <c r="NQO63" s="157"/>
      <c r="NQP63" s="158"/>
      <c r="NQQ63" s="159"/>
      <c r="NQR63" s="159"/>
      <c r="NQS63" s="157"/>
      <c r="NQT63" s="158"/>
      <c r="NQU63" s="159"/>
      <c r="NQV63" s="159"/>
      <c r="NQW63" s="157"/>
      <c r="NQX63" s="158"/>
      <c r="NQY63" s="159"/>
      <c r="NQZ63" s="159"/>
      <c r="NRA63" s="157"/>
      <c r="NRB63" s="158"/>
      <c r="NRC63" s="159"/>
      <c r="NRD63" s="159"/>
      <c r="NRE63" s="157"/>
      <c r="NRF63" s="158"/>
      <c r="NRG63" s="159"/>
      <c r="NRH63" s="159"/>
      <c r="NRI63" s="157"/>
      <c r="NRJ63" s="158"/>
      <c r="NRK63" s="159"/>
      <c r="NRL63" s="159"/>
      <c r="NRM63" s="157"/>
      <c r="NRN63" s="158"/>
      <c r="NRO63" s="159"/>
      <c r="NRP63" s="159"/>
      <c r="NRQ63" s="157"/>
      <c r="NRR63" s="158"/>
      <c r="NRS63" s="159"/>
      <c r="NRT63" s="159"/>
      <c r="NRU63" s="157"/>
      <c r="NRV63" s="158"/>
      <c r="NRW63" s="159"/>
      <c r="NRX63" s="159"/>
      <c r="NRY63" s="157"/>
      <c r="NRZ63" s="158"/>
      <c r="NSA63" s="159"/>
      <c r="NSB63" s="159"/>
      <c r="NSC63" s="157"/>
      <c r="NSD63" s="158"/>
      <c r="NSE63" s="159"/>
      <c r="NSF63" s="159"/>
      <c r="NSG63" s="157"/>
      <c r="NSH63" s="158"/>
      <c r="NSI63" s="159"/>
      <c r="NSJ63" s="159"/>
      <c r="NSK63" s="157"/>
      <c r="NSL63" s="158"/>
      <c r="NSM63" s="159"/>
      <c r="NSN63" s="159"/>
      <c r="NSO63" s="157"/>
      <c r="NSP63" s="158"/>
      <c r="NSQ63" s="159"/>
      <c r="NSR63" s="159"/>
      <c r="NSS63" s="157"/>
      <c r="NST63" s="158"/>
      <c r="NSU63" s="159"/>
      <c r="NSV63" s="159"/>
      <c r="NSW63" s="157"/>
      <c r="NSX63" s="158"/>
      <c r="NSY63" s="159"/>
      <c r="NSZ63" s="159"/>
      <c r="NTA63" s="157"/>
      <c r="NTB63" s="158"/>
      <c r="NTC63" s="159"/>
      <c r="NTD63" s="159"/>
      <c r="NTE63" s="157"/>
      <c r="NTF63" s="158"/>
      <c r="NTG63" s="159"/>
      <c r="NTH63" s="159"/>
      <c r="NTI63" s="157"/>
      <c r="NTJ63" s="158"/>
      <c r="NTK63" s="159"/>
      <c r="NTL63" s="159"/>
      <c r="NTM63" s="157"/>
      <c r="NTN63" s="158"/>
      <c r="NTO63" s="159"/>
      <c r="NTP63" s="159"/>
      <c r="NTQ63" s="157"/>
      <c r="NTR63" s="158"/>
      <c r="NTS63" s="159"/>
      <c r="NTT63" s="159"/>
      <c r="NTU63" s="157"/>
      <c r="NTV63" s="158"/>
      <c r="NTW63" s="159"/>
      <c r="NTX63" s="159"/>
      <c r="NTY63" s="157"/>
      <c r="NTZ63" s="158"/>
      <c r="NUA63" s="159"/>
      <c r="NUB63" s="159"/>
      <c r="NUC63" s="157"/>
      <c r="NUD63" s="158"/>
      <c r="NUE63" s="159"/>
      <c r="NUF63" s="159"/>
      <c r="NUG63" s="157"/>
      <c r="NUH63" s="158"/>
      <c r="NUI63" s="159"/>
      <c r="NUJ63" s="159"/>
      <c r="NUK63" s="157"/>
      <c r="NUL63" s="158"/>
      <c r="NUM63" s="159"/>
      <c r="NUN63" s="159"/>
      <c r="NUO63" s="157"/>
      <c r="NUP63" s="158"/>
      <c r="NUQ63" s="159"/>
      <c r="NUR63" s="159"/>
      <c r="NUS63" s="157"/>
      <c r="NUT63" s="158"/>
      <c r="NUU63" s="159"/>
      <c r="NUV63" s="159"/>
      <c r="NUW63" s="157"/>
      <c r="NUX63" s="158"/>
      <c r="NUY63" s="159"/>
      <c r="NUZ63" s="159"/>
      <c r="NVA63" s="157"/>
      <c r="NVB63" s="158"/>
      <c r="NVC63" s="159"/>
      <c r="NVD63" s="159"/>
      <c r="NVE63" s="157"/>
      <c r="NVF63" s="158"/>
      <c r="NVG63" s="159"/>
      <c r="NVH63" s="159"/>
      <c r="NVI63" s="157"/>
      <c r="NVJ63" s="158"/>
      <c r="NVK63" s="159"/>
      <c r="NVL63" s="159"/>
      <c r="NVM63" s="157"/>
      <c r="NVN63" s="158"/>
      <c r="NVO63" s="159"/>
      <c r="NVP63" s="159"/>
      <c r="NVQ63" s="157"/>
      <c r="NVR63" s="158"/>
      <c r="NVS63" s="159"/>
      <c r="NVT63" s="159"/>
      <c r="NVU63" s="157"/>
      <c r="NVV63" s="158"/>
      <c r="NVW63" s="159"/>
      <c r="NVX63" s="159"/>
      <c r="NVY63" s="157"/>
      <c r="NVZ63" s="158"/>
      <c r="NWA63" s="159"/>
      <c r="NWB63" s="159"/>
      <c r="NWC63" s="157"/>
      <c r="NWD63" s="158"/>
      <c r="NWE63" s="159"/>
      <c r="NWF63" s="159"/>
      <c r="NWG63" s="157"/>
      <c r="NWH63" s="158"/>
      <c r="NWI63" s="159"/>
      <c r="NWJ63" s="159"/>
      <c r="NWK63" s="157"/>
      <c r="NWL63" s="158"/>
      <c r="NWM63" s="159"/>
      <c r="NWN63" s="159"/>
      <c r="NWO63" s="157"/>
      <c r="NWP63" s="158"/>
      <c r="NWQ63" s="159"/>
      <c r="NWR63" s="159"/>
      <c r="NWS63" s="157"/>
      <c r="NWT63" s="158"/>
      <c r="NWU63" s="159"/>
      <c r="NWV63" s="159"/>
      <c r="NWW63" s="157"/>
      <c r="NWX63" s="158"/>
      <c r="NWY63" s="159"/>
      <c r="NWZ63" s="159"/>
      <c r="NXA63" s="157"/>
      <c r="NXB63" s="158"/>
      <c r="NXC63" s="159"/>
      <c r="NXD63" s="159"/>
      <c r="NXE63" s="157"/>
      <c r="NXF63" s="158"/>
      <c r="NXG63" s="159"/>
      <c r="NXH63" s="159"/>
      <c r="NXI63" s="157"/>
      <c r="NXJ63" s="158"/>
      <c r="NXK63" s="159"/>
      <c r="NXL63" s="159"/>
      <c r="NXM63" s="157"/>
      <c r="NXN63" s="158"/>
      <c r="NXO63" s="159"/>
      <c r="NXP63" s="159"/>
      <c r="NXQ63" s="157"/>
      <c r="NXR63" s="158"/>
      <c r="NXS63" s="159"/>
      <c r="NXT63" s="159"/>
      <c r="NXU63" s="157"/>
      <c r="NXV63" s="158"/>
      <c r="NXW63" s="159"/>
      <c r="NXX63" s="159"/>
      <c r="NXY63" s="157"/>
      <c r="NXZ63" s="158"/>
      <c r="NYA63" s="159"/>
      <c r="NYB63" s="159"/>
      <c r="NYC63" s="157"/>
      <c r="NYD63" s="158"/>
      <c r="NYE63" s="159"/>
      <c r="NYF63" s="159"/>
      <c r="NYG63" s="157"/>
      <c r="NYH63" s="158"/>
      <c r="NYI63" s="159"/>
      <c r="NYJ63" s="159"/>
      <c r="NYK63" s="157"/>
      <c r="NYL63" s="158"/>
      <c r="NYM63" s="159"/>
      <c r="NYN63" s="159"/>
      <c r="NYO63" s="157"/>
      <c r="NYP63" s="158"/>
      <c r="NYQ63" s="159"/>
      <c r="NYR63" s="159"/>
      <c r="NYS63" s="157"/>
      <c r="NYT63" s="158"/>
      <c r="NYU63" s="159"/>
      <c r="NYV63" s="159"/>
      <c r="NYW63" s="157"/>
      <c r="NYX63" s="158"/>
      <c r="NYY63" s="159"/>
      <c r="NYZ63" s="159"/>
      <c r="NZA63" s="157"/>
      <c r="NZB63" s="158"/>
      <c r="NZC63" s="159"/>
      <c r="NZD63" s="159"/>
      <c r="NZE63" s="157"/>
      <c r="NZF63" s="158"/>
      <c r="NZG63" s="159"/>
      <c r="NZH63" s="159"/>
      <c r="NZI63" s="157"/>
      <c r="NZJ63" s="158"/>
      <c r="NZK63" s="159"/>
      <c r="NZL63" s="159"/>
      <c r="NZM63" s="157"/>
      <c r="NZN63" s="158"/>
      <c r="NZO63" s="159"/>
      <c r="NZP63" s="159"/>
      <c r="NZQ63" s="157"/>
      <c r="NZR63" s="158"/>
      <c r="NZS63" s="159"/>
      <c r="NZT63" s="159"/>
      <c r="NZU63" s="157"/>
      <c r="NZV63" s="158"/>
      <c r="NZW63" s="159"/>
      <c r="NZX63" s="159"/>
      <c r="NZY63" s="157"/>
      <c r="NZZ63" s="158"/>
      <c r="OAA63" s="159"/>
      <c r="OAB63" s="159"/>
      <c r="OAC63" s="157"/>
      <c r="OAD63" s="158"/>
      <c r="OAE63" s="159"/>
      <c r="OAF63" s="159"/>
      <c r="OAG63" s="157"/>
      <c r="OAH63" s="158"/>
      <c r="OAI63" s="159"/>
      <c r="OAJ63" s="159"/>
      <c r="OAK63" s="157"/>
      <c r="OAL63" s="158"/>
      <c r="OAM63" s="159"/>
      <c r="OAN63" s="159"/>
      <c r="OAO63" s="157"/>
      <c r="OAP63" s="158"/>
      <c r="OAQ63" s="159"/>
      <c r="OAR63" s="159"/>
      <c r="OAS63" s="157"/>
      <c r="OAT63" s="158"/>
      <c r="OAU63" s="159"/>
      <c r="OAV63" s="159"/>
      <c r="OAW63" s="157"/>
      <c r="OAX63" s="158"/>
      <c r="OAY63" s="159"/>
      <c r="OAZ63" s="159"/>
      <c r="OBA63" s="157"/>
      <c r="OBB63" s="158"/>
      <c r="OBC63" s="159"/>
      <c r="OBD63" s="159"/>
      <c r="OBE63" s="157"/>
      <c r="OBF63" s="158"/>
      <c r="OBG63" s="159"/>
      <c r="OBH63" s="159"/>
      <c r="OBI63" s="157"/>
      <c r="OBJ63" s="158"/>
      <c r="OBK63" s="159"/>
      <c r="OBL63" s="159"/>
      <c r="OBM63" s="157"/>
      <c r="OBN63" s="158"/>
      <c r="OBO63" s="159"/>
      <c r="OBP63" s="159"/>
      <c r="OBQ63" s="157"/>
      <c r="OBR63" s="158"/>
      <c r="OBS63" s="159"/>
      <c r="OBT63" s="159"/>
      <c r="OBU63" s="157"/>
      <c r="OBV63" s="158"/>
      <c r="OBW63" s="159"/>
      <c r="OBX63" s="159"/>
      <c r="OBY63" s="157"/>
      <c r="OBZ63" s="158"/>
      <c r="OCA63" s="159"/>
      <c r="OCB63" s="159"/>
      <c r="OCC63" s="157"/>
      <c r="OCD63" s="158"/>
      <c r="OCE63" s="159"/>
      <c r="OCF63" s="159"/>
      <c r="OCG63" s="157"/>
      <c r="OCH63" s="158"/>
      <c r="OCI63" s="159"/>
      <c r="OCJ63" s="159"/>
      <c r="OCK63" s="157"/>
      <c r="OCL63" s="158"/>
      <c r="OCM63" s="159"/>
      <c r="OCN63" s="159"/>
      <c r="OCO63" s="157"/>
      <c r="OCP63" s="158"/>
      <c r="OCQ63" s="159"/>
      <c r="OCR63" s="159"/>
      <c r="OCS63" s="157"/>
      <c r="OCT63" s="158"/>
      <c r="OCU63" s="159"/>
      <c r="OCV63" s="159"/>
      <c r="OCW63" s="157"/>
      <c r="OCX63" s="158"/>
      <c r="OCY63" s="159"/>
      <c r="OCZ63" s="159"/>
      <c r="ODA63" s="157"/>
      <c r="ODB63" s="158"/>
      <c r="ODC63" s="159"/>
      <c r="ODD63" s="159"/>
      <c r="ODE63" s="157"/>
      <c r="ODF63" s="158"/>
      <c r="ODG63" s="159"/>
      <c r="ODH63" s="159"/>
      <c r="ODI63" s="157"/>
      <c r="ODJ63" s="158"/>
      <c r="ODK63" s="159"/>
      <c r="ODL63" s="159"/>
      <c r="ODM63" s="157"/>
      <c r="ODN63" s="158"/>
      <c r="ODO63" s="159"/>
      <c r="ODP63" s="159"/>
      <c r="ODQ63" s="157"/>
      <c r="ODR63" s="158"/>
      <c r="ODS63" s="159"/>
      <c r="ODT63" s="159"/>
      <c r="ODU63" s="157"/>
      <c r="ODV63" s="158"/>
      <c r="ODW63" s="159"/>
      <c r="ODX63" s="159"/>
      <c r="ODY63" s="157"/>
      <c r="ODZ63" s="158"/>
      <c r="OEA63" s="159"/>
      <c r="OEB63" s="159"/>
      <c r="OEC63" s="157"/>
      <c r="OED63" s="158"/>
      <c r="OEE63" s="159"/>
      <c r="OEF63" s="159"/>
      <c r="OEG63" s="157"/>
      <c r="OEH63" s="158"/>
      <c r="OEI63" s="159"/>
      <c r="OEJ63" s="159"/>
      <c r="OEK63" s="157"/>
      <c r="OEL63" s="158"/>
      <c r="OEM63" s="159"/>
      <c r="OEN63" s="159"/>
      <c r="OEO63" s="157"/>
      <c r="OEP63" s="158"/>
      <c r="OEQ63" s="159"/>
      <c r="OER63" s="159"/>
      <c r="OES63" s="157"/>
      <c r="OET63" s="158"/>
      <c r="OEU63" s="159"/>
      <c r="OEV63" s="159"/>
      <c r="OEW63" s="157"/>
      <c r="OEX63" s="158"/>
      <c r="OEY63" s="159"/>
      <c r="OEZ63" s="159"/>
      <c r="OFA63" s="157"/>
      <c r="OFB63" s="158"/>
      <c r="OFC63" s="159"/>
      <c r="OFD63" s="159"/>
      <c r="OFE63" s="157"/>
      <c r="OFF63" s="158"/>
      <c r="OFG63" s="159"/>
      <c r="OFH63" s="159"/>
      <c r="OFI63" s="157"/>
      <c r="OFJ63" s="158"/>
      <c r="OFK63" s="159"/>
      <c r="OFL63" s="159"/>
      <c r="OFM63" s="157"/>
      <c r="OFN63" s="158"/>
      <c r="OFO63" s="159"/>
      <c r="OFP63" s="159"/>
      <c r="OFQ63" s="157"/>
      <c r="OFR63" s="158"/>
      <c r="OFS63" s="159"/>
      <c r="OFT63" s="159"/>
      <c r="OFU63" s="157"/>
      <c r="OFV63" s="158"/>
      <c r="OFW63" s="159"/>
      <c r="OFX63" s="159"/>
      <c r="OFY63" s="157"/>
      <c r="OFZ63" s="158"/>
      <c r="OGA63" s="159"/>
      <c r="OGB63" s="159"/>
      <c r="OGC63" s="157"/>
      <c r="OGD63" s="158"/>
      <c r="OGE63" s="159"/>
      <c r="OGF63" s="159"/>
      <c r="OGG63" s="157"/>
      <c r="OGH63" s="158"/>
      <c r="OGI63" s="159"/>
      <c r="OGJ63" s="159"/>
      <c r="OGK63" s="157"/>
      <c r="OGL63" s="158"/>
      <c r="OGM63" s="159"/>
      <c r="OGN63" s="159"/>
      <c r="OGO63" s="157"/>
      <c r="OGP63" s="158"/>
      <c r="OGQ63" s="159"/>
      <c r="OGR63" s="159"/>
      <c r="OGS63" s="157"/>
      <c r="OGT63" s="158"/>
      <c r="OGU63" s="159"/>
      <c r="OGV63" s="159"/>
      <c r="OGW63" s="157"/>
      <c r="OGX63" s="158"/>
      <c r="OGY63" s="159"/>
      <c r="OGZ63" s="159"/>
      <c r="OHA63" s="157"/>
      <c r="OHB63" s="158"/>
      <c r="OHC63" s="159"/>
      <c r="OHD63" s="159"/>
      <c r="OHE63" s="157"/>
      <c r="OHF63" s="158"/>
      <c r="OHG63" s="159"/>
      <c r="OHH63" s="159"/>
      <c r="OHI63" s="157"/>
      <c r="OHJ63" s="158"/>
      <c r="OHK63" s="159"/>
      <c r="OHL63" s="159"/>
      <c r="OHM63" s="157"/>
      <c r="OHN63" s="158"/>
      <c r="OHO63" s="159"/>
      <c r="OHP63" s="159"/>
      <c r="OHQ63" s="157"/>
      <c r="OHR63" s="158"/>
      <c r="OHS63" s="159"/>
      <c r="OHT63" s="159"/>
      <c r="OHU63" s="157"/>
      <c r="OHV63" s="158"/>
      <c r="OHW63" s="159"/>
      <c r="OHX63" s="159"/>
      <c r="OHY63" s="157"/>
      <c r="OHZ63" s="158"/>
      <c r="OIA63" s="159"/>
      <c r="OIB63" s="159"/>
      <c r="OIC63" s="157"/>
      <c r="OID63" s="158"/>
      <c r="OIE63" s="159"/>
      <c r="OIF63" s="159"/>
      <c r="OIG63" s="157"/>
      <c r="OIH63" s="158"/>
      <c r="OII63" s="159"/>
      <c r="OIJ63" s="159"/>
      <c r="OIK63" s="157"/>
      <c r="OIL63" s="158"/>
      <c r="OIM63" s="159"/>
      <c r="OIN63" s="159"/>
      <c r="OIO63" s="157"/>
      <c r="OIP63" s="158"/>
      <c r="OIQ63" s="159"/>
      <c r="OIR63" s="159"/>
      <c r="OIS63" s="157"/>
      <c r="OIT63" s="158"/>
      <c r="OIU63" s="159"/>
      <c r="OIV63" s="159"/>
      <c r="OIW63" s="157"/>
      <c r="OIX63" s="158"/>
      <c r="OIY63" s="159"/>
      <c r="OIZ63" s="159"/>
      <c r="OJA63" s="157"/>
      <c r="OJB63" s="158"/>
      <c r="OJC63" s="159"/>
      <c r="OJD63" s="159"/>
      <c r="OJE63" s="157"/>
      <c r="OJF63" s="158"/>
      <c r="OJG63" s="159"/>
      <c r="OJH63" s="159"/>
      <c r="OJI63" s="157"/>
      <c r="OJJ63" s="158"/>
      <c r="OJK63" s="159"/>
      <c r="OJL63" s="159"/>
      <c r="OJM63" s="157"/>
      <c r="OJN63" s="158"/>
      <c r="OJO63" s="159"/>
      <c r="OJP63" s="159"/>
      <c r="OJQ63" s="157"/>
      <c r="OJR63" s="158"/>
      <c r="OJS63" s="159"/>
      <c r="OJT63" s="159"/>
      <c r="OJU63" s="157"/>
      <c r="OJV63" s="158"/>
      <c r="OJW63" s="159"/>
      <c r="OJX63" s="159"/>
      <c r="OJY63" s="157"/>
      <c r="OJZ63" s="158"/>
      <c r="OKA63" s="159"/>
      <c r="OKB63" s="159"/>
      <c r="OKC63" s="157"/>
      <c r="OKD63" s="158"/>
      <c r="OKE63" s="159"/>
      <c r="OKF63" s="159"/>
      <c r="OKG63" s="157"/>
      <c r="OKH63" s="158"/>
      <c r="OKI63" s="159"/>
      <c r="OKJ63" s="159"/>
      <c r="OKK63" s="157"/>
      <c r="OKL63" s="158"/>
      <c r="OKM63" s="159"/>
      <c r="OKN63" s="159"/>
      <c r="OKO63" s="157"/>
      <c r="OKP63" s="158"/>
      <c r="OKQ63" s="159"/>
      <c r="OKR63" s="159"/>
      <c r="OKS63" s="157"/>
      <c r="OKT63" s="158"/>
      <c r="OKU63" s="159"/>
      <c r="OKV63" s="159"/>
      <c r="OKW63" s="157"/>
      <c r="OKX63" s="158"/>
      <c r="OKY63" s="159"/>
      <c r="OKZ63" s="159"/>
      <c r="OLA63" s="157"/>
      <c r="OLB63" s="158"/>
      <c r="OLC63" s="159"/>
      <c r="OLD63" s="159"/>
      <c r="OLE63" s="157"/>
      <c r="OLF63" s="158"/>
      <c r="OLG63" s="159"/>
      <c r="OLH63" s="159"/>
      <c r="OLI63" s="157"/>
      <c r="OLJ63" s="158"/>
      <c r="OLK63" s="159"/>
      <c r="OLL63" s="159"/>
      <c r="OLM63" s="157"/>
      <c r="OLN63" s="158"/>
      <c r="OLO63" s="159"/>
      <c r="OLP63" s="159"/>
      <c r="OLQ63" s="157"/>
      <c r="OLR63" s="158"/>
      <c r="OLS63" s="159"/>
      <c r="OLT63" s="159"/>
      <c r="OLU63" s="157"/>
      <c r="OLV63" s="158"/>
      <c r="OLW63" s="159"/>
      <c r="OLX63" s="159"/>
      <c r="OLY63" s="157"/>
      <c r="OLZ63" s="158"/>
      <c r="OMA63" s="159"/>
      <c r="OMB63" s="159"/>
      <c r="OMC63" s="157"/>
      <c r="OMD63" s="158"/>
      <c r="OME63" s="159"/>
      <c r="OMF63" s="159"/>
      <c r="OMG63" s="157"/>
      <c r="OMH63" s="158"/>
      <c r="OMI63" s="159"/>
      <c r="OMJ63" s="159"/>
      <c r="OMK63" s="157"/>
      <c r="OML63" s="158"/>
      <c r="OMM63" s="159"/>
      <c r="OMN63" s="159"/>
      <c r="OMO63" s="157"/>
      <c r="OMP63" s="158"/>
      <c r="OMQ63" s="159"/>
      <c r="OMR63" s="159"/>
      <c r="OMS63" s="157"/>
      <c r="OMT63" s="158"/>
      <c r="OMU63" s="159"/>
      <c r="OMV63" s="159"/>
      <c r="OMW63" s="157"/>
      <c r="OMX63" s="158"/>
      <c r="OMY63" s="159"/>
      <c r="OMZ63" s="159"/>
      <c r="ONA63" s="157"/>
      <c r="ONB63" s="158"/>
      <c r="ONC63" s="159"/>
      <c r="OND63" s="159"/>
      <c r="ONE63" s="157"/>
      <c r="ONF63" s="158"/>
      <c r="ONG63" s="159"/>
      <c r="ONH63" s="159"/>
      <c r="ONI63" s="157"/>
      <c r="ONJ63" s="158"/>
      <c r="ONK63" s="159"/>
      <c r="ONL63" s="159"/>
      <c r="ONM63" s="157"/>
      <c r="ONN63" s="158"/>
      <c r="ONO63" s="159"/>
      <c r="ONP63" s="159"/>
      <c r="ONQ63" s="157"/>
      <c r="ONR63" s="158"/>
      <c r="ONS63" s="159"/>
      <c r="ONT63" s="159"/>
      <c r="ONU63" s="157"/>
      <c r="ONV63" s="158"/>
      <c r="ONW63" s="159"/>
      <c r="ONX63" s="159"/>
      <c r="ONY63" s="157"/>
      <c r="ONZ63" s="158"/>
      <c r="OOA63" s="159"/>
      <c r="OOB63" s="159"/>
      <c r="OOC63" s="157"/>
      <c r="OOD63" s="158"/>
      <c r="OOE63" s="159"/>
      <c r="OOF63" s="159"/>
      <c r="OOG63" s="157"/>
      <c r="OOH63" s="158"/>
      <c r="OOI63" s="159"/>
      <c r="OOJ63" s="159"/>
      <c r="OOK63" s="157"/>
      <c r="OOL63" s="158"/>
      <c r="OOM63" s="159"/>
      <c r="OON63" s="159"/>
      <c r="OOO63" s="157"/>
      <c r="OOP63" s="158"/>
      <c r="OOQ63" s="159"/>
      <c r="OOR63" s="159"/>
      <c r="OOS63" s="157"/>
      <c r="OOT63" s="158"/>
      <c r="OOU63" s="159"/>
      <c r="OOV63" s="159"/>
      <c r="OOW63" s="157"/>
      <c r="OOX63" s="158"/>
      <c r="OOY63" s="159"/>
      <c r="OOZ63" s="159"/>
      <c r="OPA63" s="157"/>
      <c r="OPB63" s="158"/>
      <c r="OPC63" s="159"/>
      <c r="OPD63" s="159"/>
      <c r="OPE63" s="157"/>
      <c r="OPF63" s="158"/>
      <c r="OPG63" s="159"/>
      <c r="OPH63" s="159"/>
      <c r="OPI63" s="157"/>
      <c r="OPJ63" s="158"/>
      <c r="OPK63" s="159"/>
      <c r="OPL63" s="159"/>
      <c r="OPM63" s="157"/>
      <c r="OPN63" s="158"/>
      <c r="OPO63" s="159"/>
      <c r="OPP63" s="159"/>
      <c r="OPQ63" s="157"/>
      <c r="OPR63" s="158"/>
      <c r="OPS63" s="159"/>
      <c r="OPT63" s="159"/>
      <c r="OPU63" s="157"/>
      <c r="OPV63" s="158"/>
      <c r="OPW63" s="159"/>
      <c r="OPX63" s="159"/>
      <c r="OPY63" s="157"/>
      <c r="OPZ63" s="158"/>
      <c r="OQA63" s="159"/>
      <c r="OQB63" s="159"/>
      <c r="OQC63" s="157"/>
      <c r="OQD63" s="158"/>
      <c r="OQE63" s="159"/>
      <c r="OQF63" s="159"/>
      <c r="OQG63" s="157"/>
      <c r="OQH63" s="158"/>
      <c r="OQI63" s="159"/>
      <c r="OQJ63" s="159"/>
      <c r="OQK63" s="157"/>
      <c r="OQL63" s="158"/>
      <c r="OQM63" s="159"/>
      <c r="OQN63" s="159"/>
      <c r="OQO63" s="157"/>
      <c r="OQP63" s="158"/>
      <c r="OQQ63" s="159"/>
      <c r="OQR63" s="159"/>
      <c r="OQS63" s="157"/>
      <c r="OQT63" s="158"/>
      <c r="OQU63" s="159"/>
      <c r="OQV63" s="159"/>
      <c r="OQW63" s="157"/>
      <c r="OQX63" s="158"/>
      <c r="OQY63" s="159"/>
      <c r="OQZ63" s="159"/>
      <c r="ORA63" s="157"/>
      <c r="ORB63" s="158"/>
      <c r="ORC63" s="159"/>
      <c r="ORD63" s="159"/>
      <c r="ORE63" s="157"/>
      <c r="ORF63" s="158"/>
      <c r="ORG63" s="159"/>
      <c r="ORH63" s="159"/>
      <c r="ORI63" s="157"/>
      <c r="ORJ63" s="158"/>
      <c r="ORK63" s="159"/>
      <c r="ORL63" s="159"/>
      <c r="ORM63" s="157"/>
      <c r="ORN63" s="158"/>
      <c r="ORO63" s="159"/>
      <c r="ORP63" s="159"/>
      <c r="ORQ63" s="157"/>
      <c r="ORR63" s="158"/>
      <c r="ORS63" s="159"/>
      <c r="ORT63" s="159"/>
      <c r="ORU63" s="157"/>
      <c r="ORV63" s="158"/>
      <c r="ORW63" s="159"/>
      <c r="ORX63" s="159"/>
      <c r="ORY63" s="157"/>
      <c r="ORZ63" s="158"/>
      <c r="OSA63" s="159"/>
      <c r="OSB63" s="159"/>
      <c r="OSC63" s="157"/>
      <c r="OSD63" s="158"/>
      <c r="OSE63" s="159"/>
      <c r="OSF63" s="159"/>
      <c r="OSG63" s="157"/>
      <c r="OSH63" s="158"/>
      <c r="OSI63" s="159"/>
      <c r="OSJ63" s="159"/>
      <c r="OSK63" s="157"/>
      <c r="OSL63" s="158"/>
      <c r="OSM63" s="159"/>
      <c r="OSN63" s="159"/>
      <c r="OSO63" s="157"/>
      <c r="OSP63" s="158"/>
      <c r="OSQ63" s="159"/>
      <c r="OSR63" s="159"/>
      <c r="OSS63" s="157"/>
      <c r="OST63" s="158"/>
      <c r="OSU63" s="159"/>
      <c r="OSV63" s="159"/>
      <c r="OSW63" s="157"/>
      <c r="OSX63" s="158"/>
      <c r="OSY63" s="159"/>
      <c r="OSZ63" s="159"/>
      <c r="OTA63" s="157"/>
      <c r="OTB63" s="158"/>
      <c r="OTC63" s="159"/>
      <c r="OTD63" s="159"/>
      <c r="OTE63" s="157"/>
      <c r="OTF63" s="158"/>
      <c r="OTG63" s="159"/>
      <c r="OTH63" s="159"/>
      <c r="OTI63" s="157"/>
      <c r="OTJ63" s="158"/>
      <c r="OTK63" s="159"/>
      <c r="OTL63" s="159"/>
      <c r="OTM63" s="157"/>
      <c r="OTN63" s="158"/>
      <c r="OTO63" s="159"/>
      <c r="OTP63" s="159"/>
      <c r="OTQ63" s="157"/>
      <c r="OTR63" s="158"/>
      <c r="OTS63" s="159"/>
      <c r="OTT63" s="159"/>
      <c r="OTU63" s="157"/>
      <c r="OTV63" s="158"/>
      <c r="OTW63" s="159"/>
      <c r="OTX63" s="159"/>
      <c r="OTY63" s="157"/>
      <c r="OTZ63" s="158"/>
      <c r="OUA63" s="159"/>
      <c r="OUB63" s="159"/>
      <c r="OUC63" s="157"/>
      <c r="OUD63" s="158"/>
      <c r="OUE63" s="159"/>
      <c r="OUF63" s="159"/>
      <c r="OUG63" s="157"/>
      <c r="OUH63" s="158"/>
      <c r="OUI63" s="159"/>
      <c r="OUJ63" s="159"/>
      <c r="OUK63" s="157"/>
      <c r="OUL63" s="158"/>
      <c r="OUM63" s="159"/>
      <c r="OUN63" s="159"/>
      <c r="OUO63" s="157"/>
      <c r="OUP63" s="158"/>
      <c r="OUQ63" s="159"/>
      <c r="OUR63" s="159"/>
      <c r="OUS63" s="157"/>
      <c r="OUT63" s="158"/>
      <c r="OUU63" s="159"/>
      <c r="OUV63" s="159"/>
      <c r="OUW63" s="157"/>
      <c r="OUX63" s="158"/>
      <c r="OUY63" s="159"/>
      <c r="OUZ63" s="159"/>
      <c r="OVA63" s="157"/>
      <c r="OVB63" s="158"/>
      <c r="OVC63" s="159"/>
      <c r="OVD63" s="159"/>
      <c r="OVE63" s="157"/>
      <c r="OVF63" s="158"/>
      <c r="OVG63" s="159"/>
      <c r="OVH63" s="159"/>
      <c r="OVI63" s="157"/>
      <c r="OVJ63" s="158"/>
      <c r="OVK63" s="159"/>
      <c r="OVL63" s="159"/>
      <c r="OVM63" s="157"/>
      <c r="OVN63" s="158"/>
      <c r="OVO63" s="159"/>
      <c r="OVP63" s="159"/>
      <c r="OVQ63" s="157"/>
      <c r="OVR63" s="158"/>
      <c r="OVS63" s="159"/>
      <c r="OVT63" s="159"/>
      <c r="OVU63" s="157"/>
      <c r="OVV63" s="158"/>
      <c r="OVW63" s="159"/>
      <c r="OVX63" s="159"/>
      <c r="OVY63" s="157"/>
      <c r="OVZ63" s="158"/>
      <c r="OWA63" s="159"/>
      <c r="OWB63" s="159"/>
      <c r="OWC63" s="157"/>
      <c r="OWD63" s="158"/>
      <c r="OWE63" s="159"/>
      <c r="OWF63" s="159"/>
      <c r="OWG63" s="157"/>
      <c r="OWH63" s="158"/>
      <c r="OWI63" s="159"/>
      <c r="OWJ63" s="159"/>
      <c r="OWK63" s="157"/>
      <c r="OWL63" s="158"/>
      <c r="OWM63" s="159"/>
      <c r="OWN63" s="159"/>
      <c r="OWO63" s="157"/>
      <c r="OWP63" s="158"/>
      <c r="OWQ63" s="159"/>
      <c r="OWR63" s="159"/>
      <c r="OWS63" s="157"/>
      <c r="OWT63" s="158"/>
      <c r="OWU63" s="159"/>
      <c r="OWV63" s="159"/>
      <c r="OWW63" s="157"/>
      <c r="OWX63" s="158"/>
      <c r="OWY63" s="159"/>
      <c r="OWZ63" s="159"/>
      <c r="OXA63" s="157"/>
      <c r="OXB63" s="158"/>
      <c r="OXC63" s="159"/>
      <c r="OXD63" s="159"/>
      <c r="OXE63" s="157"/>
      <c r="OXF63" s="158"/>
      <c r="OXG63" s="159"/>
      <c r="OXH63" s="159"/>
      <c r="OXI63" s="157"/>
      <c r="OXJ63" s="158"/>
      <c r="OXK63" s="159"/>
      <c r="OXL63" s="159"/>
      <c r="OXM63" s="157"/>
      <c r="OXN63" s="158"/>
      <c r="OXO63" s="159"/>
      <c r="OXP63" s="159"/>
      <c r="OXQ63" s="157"/>
      <c r="OXR63" s="158"/>
      <c r="OXS63" s="159"/>
      <c r="OXT63" s="159"/>
      <c r="OXU63" s="157"/>
      <c r="OXV63" s="158"/>
      <c r="OXW63" s="159"/>
      <c r="OXX63" s="159"/>
      <c r="OXY63" s="157"/>
      <c r="OXZ63" s="158"/>
      <c r="OYA63" s="159"/>
      <c r="OYB63" s="159"/>
      <c r="OYC63" s="157"/>
      <c r="OYD63" s="158"/>
      <c r="OYE63" s="159"/>
      <c r="OYF63" s="159"/>
      <c r="OYG63" s="157"/>
      <c r="OYH63" s="158"/>
      <c r="OYI63" s="159"/>
      <c r="OYJ63" s="159"/>
      <c r="OYK63" s="157"/>
      <c r="OYL63" s="158"/>
      <c r="OYM63" s="159"/>
      <c r="OYN63" s="159"/>
      <c r="OYO63" s="157"/>
      <c r="OYP63" s="158"/>
      <c r="OYQ63" s="159"/>
      <c r="OYR63" s="159"/>
      <c r="OYS63" s="157"/>
      <c r="OYT63" s="158"/>
      <c r="OYU63" s="159"/>
      <c r="OYV63" s="159"/>
      <c r="OYW63" s="157"/>
      <c r="OYX63" s="158"/>
      <c r="OYY63" s="159"/>
      <c r="OYZ63" s="159"/>
      <c r="OZA63" s="157"/>
      <c r="OZB63" s="158"/>
      <c r="OZC63" s="159"/>
      <c r="OZD63" s="159"/>
      <c r="OZE63" s="157"/>
      <c r="OZF63" s="158"/>
      <c r="OZG63" s="159"/>
      <c r="OZH63" s="159"/>
      <c r="OZI63" s="157"/>
      <c r="OZJ63" s="158"/>
      <c r="OZK63" s="159"/>
      <c r="OZL63" s="159"/>
      <c r="OZM63" s="157"/>
      <c r="OZN63" s="158"/>
      <c r="OZO63" s="159"/>
      <c r="OZP63" s="159"/>
      <c r="OZQ63" s="157"/>
      <c r="OZR63" s="158"/>
      <c r="OZS63" s="159"/>
      <c r="OZT63" s="159"/>
      <c r="OZU63" s="157"/>
      <c r="OZV63" s="158"/>
      <c r="OZW63" s="159"/>
      <c r="OZX63" s="159"/>
      <c r="OZY63" s="157"/>
      <c r="OZZ63" s="158"/>
      <c r="PAA63" s="159"/>
      <c r="PAB63" s="159"/>
      <c r="PAC63" s="157"/>
      <c r="PAD63" s="158"/>
      <c r="PAE63" s="159"/>
      <c r="PAF63" s="159"/>
      <c r="PAG63" s="157"/>
      <c r="PAH63" s="158"/>
      <c r="PAI63" s="159"/>
      <c r="PAJ63" s="159"/>
      <c r="PAK63" s="157"/>
      <c r="PAL63" s="158"/>
      <c r="PAM63" s="159"/>
      <c r="PAN63" s="159"/>
      <c r="PAO63" s="157"/>
      <c r="PAP63" s="158"/>
      <c r="PAQ63" s="159"/>
      <c r="PAR63" s="159"/>
      <c r="PAS63" s="157"/>
      <c r="PAT63" s="158"/>
      <c r="PAU63" s="159"/>
      <c r="PAV63" s="159"/>
      <c r="PAW63" s="157"/>
      <c r="PAX63" s="158"/>
      <c r="PAY63" s="159"/>
      <c r="PAZ63" s="159"/>
      <c r="PBA63" s="157"/>
      <c r="PBB63" s="158"/>
      <c r="PBC63" s="159"/>
      <c r="PBD63" s="159"/>
      <c r="PBE63" s="157"/>
      <c r="PBF63" s="158"/>
      <c r="PBG63" s="159"/>
      <c r="PBH63" s="159"/>
      <c r="PBI63" s="157"/>
      <c r="PBJ63" s="158"/>
      <c r="PBK63" s="159"/>
      <c r="PBL63" s="159"/>
      <c r="PBM63" s="157"/>
      <c r="PBN63" s="158"/>
      <c r="PBO63" s="159"/>
      <c r="PBP63" s="159"/>
      <c r="PBQ63" s="157"/>
      <c r="PBR63" s="158"/>
      <c r="PBS63" s="159"/>
      <c r="PBT63" s="159"/>
      <c r="PBU63" s="157"/>
      <c r="PBV63" s="158"/>
      <c r="PBW63" s="159"/>
      <c r="PBX63" s="159"/>
      <c r="PBY63" s="157"/>
      <c r="PBZ63" s="158"/>
      <c r="PCA63" s="159"/>
      <c r="PCB63" s="159"/>
      <c r="PCC63" s="157"/>
      <c r="PCD63" s="158"/>
      <c r="PCE63" s="159"/>
      <c r="PCF63" s="159"/>
      <c r="PCG63" s="157"/>
      <c r="PCH63" s="158"/>
      <c r="PCI63" s="159"/>
      <c r="PCJ63" s="159"/>
      <c r="PCK63" s="157"/>
      <c r="PCL63" s="158"/>
      <c r="PCM63" s="159"/>
      <c r="PCN63" s="159"/>
      <c r="PCO63" s="157"/>
      <c r="PCP63" s="158"/>
      <c r="PCQ63" s="159"/>
      <c r="PCR63" s="159"/>
      <c r="PCS63" s="157"/>
      <c r="PCT63" s="158"/>
      <c r="PCU63" s="159"/>
      <c r="PCV63" s="159"/>
      <c r="PCW63" s="157"/>
      <c r="PCX63" s="158"/>
      <c r="PCY63" s="159"/>
      <c r="PCZ63" s="159"/>
      <c r="PDA63" s="157"/>
      <c r="PDB63" s="158"/>
      <c r="PDC63" s="159"/>
      <c r="PDD63" s="159"/>
      <c r="PDE63" s="157"/>
      <c r="PDF63" s="158"/>
      <c r="PDG63" s="159"/>
      <c r="PDH63" s="159"/>
      <c r="PDI63" s="157"/>
      <c r="PDJ63" s="158"/>
      <c r="PDK63" s="159"/>
      <c r="PDL63" s="159"/>
      <c r="PDM63" s="157"/>
      <c r="PDN63" s="158"/>
      <c r="PDO63" s="159"/>
      <c r="PDP63" s="159"/>
      <c r="PDQ63" s="157"/>
      <c r="PDR63" s="158"/>
      <c r="PDS63" s="159"/>
      <c r="PDT63" s="159"/>
      <c r="PDU63" s="157"/>
      <c r="PDV63" s="158"/>
      <c r="PDW63" s="159"/>
      <c r="PDX63" s="159"/>
      <c r="PDY63" s="157"/>
      <c r="PDZ63" s="158"/>
      <c r="PEA63" s="159"/>
      <c r="PEB63" s="159"/>
      <c r="PEC63" s="157"/>
      <c r="PED63" s="158"/>
      <c r="PEE63" s="159"/>
      <c r="PEF63" s="159"/>
      <c r="PEG63" s="157"/>
      <c r="PEH63" s="158"/>
      <c r="PEI63" s="159"/>
      <c r="PEJ63" s="159"/>
      <c r="PEK63" s="157"/>
      <c r="PEL63" s="158"/>
      <c r="PEM63" s="159"/>
      <c r="PEN63" s="159"/>
      <c r="PEO63" s="157"/>
      <c r="PEP63" s="158"/>
      <c r="PEQ63" s="159"/>
      <c r="PER63" s="159"/>
      <c r="PES63" s="157"/>
      <c r="PET63" s="158"/>
      <c r="PEU63" s="159"/>
      <c r="PEV63" s="159"/>
      <c r="PEW63" s="157"/>
      <c r="PEX63" s="158"/>
      <c r="PEY63" s="159"/>
      <c r="PEZ63" s="159"/>
      <c r="PFA63" s="157"/>
      <c r="PFB63" s="158"/>
      <c r="PFC63" s="159"/>
      <c r="PFD63" s="159"/>
      <c r="PFE63" s="157"/>
      <c r="PFF63" s="158"/>
      <c r="PFG63" s="159"/>
      <c r="PFH63" s="159"/>
      <c r="PFI63" s="157"/>
      <c r="PFJ63" s="158"/>
      <c r="PFK63" s="159"/>
      <c r="PFL63" s="159"/>
      <c r="PFM63" s="157"/>
      <c r="PFN63" s="158"/>
      <c r="PFO63" s="159"/>
      <c r="PFP63" s="159"/>
      <c r="PFQ63" s="157"/>
      <c r="PFR63" s="158"/>
      <c r="PFS63" s="159"/>
      <c r="PFT63" s="159"/>
      <c r="PFU63" s="157"/>
      <c r="PFV63" s="158"/>
      <c r="PFW63" s="159"/>
      <c r="PFX63" s="159"/>
      <c r="PFY63" s="157"/>
      <c r="PFZ63" s="158"/>
      <c r="PGA63" s="159"/>
      <c r="PGB63" s="159"/>
      <c r="PGC63" s="157"/>
      <c r="PGD63" s="158"/>
      <c r="PGE63" s="159"/>
      <c r="PGF63" s="159"/>
      <c r="PGG63" s="157"/>
      <c r="PGH63" s="158"/>
      <c r="PGI63" s="159"/>
      <c r="PGJ63" s="159"/>
      <c r="PGK63" s="157"/>
      <c r="PGL63" s="158"/>
      <c r="PGM63" s="159"/>
      <c r="PGN63" s="159"/>
      <c r="PGO63" s="157"/>
      <c r="PGP63" s="158"/>
      <c r="PGQ63" s="159"/>
      <c r="PGR63" s="159"/>
      <c r="PGS63" s="157"/>
      <c r="PGT63" s="158"/>
      <c r="PGU63" s="159"/>
      <c r="PGV63" s="159"/>
      <c r="PGW63" s="157"/>
      <c r="PGX63" s="158"/>
      <c r="PGY63" s="159"/>
      <c r="PGZ63" s="159"/>
      <c r="PHA63" s="157"/>
      <c r="PHB63" s="158"/>
      <c r="PHC63" s="159"/>
      <c r="PHD63" s="159"/>
      <c r="PHE63" s="157"/>
      <c r="PHF63" s="158"/>
      <c r="PHG63" s="159"/>
      <c r="PHH63" s="159"/>
      <c r="PHI63" s="157"/>
      <c r="PHJ63" s="158"/>
      <c r="PHK63" s="159"/>
      <c r="PHL63" s="159"/>
      <c r="PHM63" s="157"/>
      <c r="PHN63" s="158"/>
      <c r="PHO63" s="159"/>
      <c r="PHP63" s="159"/>
      <c r="PHQ63" s="157"/>
      <c r="PHR63" s="158"/>
      <c r="PHS63" s="159"/>
      <c r="PHT63" s="159"/>
      <c r="PHU63" s="157"/>
      <c r="PHV63" s="158"/>
      <c r="PHW63" s="159"/>
      <c r="PHX63" s="159"/>
      <c r="PHY63" s="157"/>
      <c r="PHZ63" s="158"/>
      <c r="PIA63" s="159"/>
      <c r="PIB63" s="159"/>
      <c r="PIC63" s="157"/>
      <c r="PID63" s="158"/>
      <c r="PIE63" s="159"/>
      <c r="PIF63" s="159"/>
      <c r="PIG63" s="157"/>
      <c r="PIH63" s="158"/>
      <c r="PII63" s="159"/>
      <c r="PIJ63" s="159"/>
      <c r="PIK63" s="157"/>
      <c r="PIL63" s="158"/>
      <c r="PIM63" s="159"/>
      <c r="PIN63" s="159"/>
      <c r="PIO63" s="157"/>
      <c r="PIP63" s="158"/>
      <c r="PIQ63" s="159"/>
      <c r="PIR63" s="159"/>
      <c r="PIS63" s="157"/>
      <c r="PIT63" s="158"/>
      <c r="PIU63" s="159"/>
      <c r="PIV63" s="159"/>
      <c r="PIW63" s="157"/>
      <c r="PIX63" s="158"/>
      <c r="PIY63" s="159"/>
      <c r="PIZ63" s="159"/>
      <c r="PJA63" s="157"/>
      <c r="PJB63" s="158"/>
      <c r="PJC63" s="159"/>
      <c r="PJD63" s="159"/>
      <c r="PJE63" s="157"/>
      <c r="PJF63" s="158"/>
      <c r="PJG63" s="159"/>
      <c r="PJH63" s="159"/>
      <c r="PJI63" s="157"/>
      <c r="PJJ63" s="158"/>
      <c r="PJK63" s="159"/>
      <c r="PJL63" s="159"/>
      <c r="PJM63" s="157"/>
      <c r="PJN63" s="158"/>
      <c r="PJO63" s="159"/>
      <c r="PJP63" s="159"/>
      <c r="PJQ63" s="157"/>
      <c r="PJR63" s="158"/>
      <c r="PJS63" s="159"/>
      <c r="PJT63" s="159"/>
      <c r="PJU63" s="157"/>
      <c r="PJV63" s="158"/>
      <c r="PJW63" s="159"/>
      <c r="PJX63" s="159"/>
      <c r="PJY63" s="157"/>
      <c r="PJZ63" s="158"/>
      <c r="PKA63" s="159"/>
      <c r="PKB63" s="159"/>
      <c r="PKC63" s="157"/>
      <c r="PKD63" s="158"/>
      <c r="PKE63" s="159"/>
      <c r="PKF63" s="159"/>
      <c r="PKG63" s="157"/>
      <c r="PKH63" s="158"/>
      <c r="PKI63" s="159"/>
      <c r="PKJ63" s="159"/>
      <c r="PKK63" s="157"/>
      <c r="PKL63" s="158"/>
      <c r="PKM63" s="159"/>
      <c r="PKN63" s="159"/>
      <c r="PKO63" s="157"/>
      <c r="PKP63" s="158"/>
      <c r="PKQ63" s="159"/>
      <c r="PKR63" s="159"/>
      <c r="PKS63" s="157"/>
      <c r="PKT63" s="158"/>
      <c r="PKU63" s="159"/>
      <c r="PKV63" s="159"/>
      <c r="PKW63" s="157"/>
      <c r="PKX63" s="158"/>
      <c r="PKY63" s="159"/>
      <c r="PKZ63" s="159"/>
      <c r="PLA63" s="157"/>
      <c r="PLB63" s="158"/>
      <c r="PLC63" s="159"/>
      <c r="PLD63" s="159"/>
      <c r="PLE63" s="157"/>
      <c r="PLF63" s="158"/>
      <c r="PLG63" s="159"/>
      <c r="PLH63" s="159"/>
      <c r="PLI63" s="157"/>
      <c r="PLJ63" s="158"/>
      <c r="PLK63" s="159"/>
      <c r="PLL63" s="159"/>
      <c r="PLM63" s="157"/>
      <c r="PLN63" s="158"/>
      <c r="PLO63" s="159"/>
      <c r="PLP63" s="159"/>
      <c r="PLQ63" s="157"/>
      <c r="PLR63" s="158"/>
      <c r="PLS63" s="159"/>
      <c r="PLT63" s="159"/>
      <c r="PLU63" s="157"/>
      <c r="PLV63" s="158"/>
      <c r="PLW63" s="159"/>
      <c r="PLX63" s="159"/>
      <c r="PLY63" s="157"/>
      <c r="PLZ63" s="158"/>
      <c r="PMA63" s="159"/>
      <c r="PMB63" s="159"/>
      <c r="PMC63" s="157"/>
      <c r="PMD63" s="158"/>
      <c r="PME63" s="159"/>
      <c r="PMF63" s="159"/>
      <c r="PMG63" s="157"/>
      <c r="PMH63" s="158"/>
      <c r="PMI63" s="159"/>
      <c r="PMJ63" s="159"/>
      <c r="PMK63" s="157"/>
      <c r="PML63" s="158"/>
      <c r="PMM63" s="159"/>
      <c r="PMN63" s="159"/>
      <c r="PMO63" s="157"/>
      <c r="PMP63" s="158"/>
      <c r="PMQ63" s="159"/>
      <c r="PMR63" s="159"/>
      <c r="PMS63" s="157"/>
      <c r="PMT63" s="158"/>
      <c r="PMU63" s="159"/>
      <c r="PMV63" s="159"/>
      <c r="PMW63" s="157"/>
      <c r="PMX63" s="158"/>
      <c r="PMY63" s="159"/>
      <c r="PMZ63" s="159"/>
      <c r="PNA63" s="157"/>
      <c r="PNB63" s="158"/>
      <c r="PNC63" s="159"/>
      <c r="PND63" s="159"/>
      <c r="PNE63" s="157"/>
      <c r="PNF63" s="158"/>
      <c r="PNG63" s="159"/>
      <c r="PNH63" s="159"/>
      <c r="PNI63" s="157"/>
      <c r="PNJ63" s="158"/>
      <c r="PNK63" s="159"/>
      <c r="PNL63" s="159"/>
      <c r="PNM63" s="157"/>
      <c r="PNN63" s="158"/>
      <c r="PNO63" s="159"/>
      <c r="PNP63" s="159"/>
      <c r="PNQ63" s="157"/>
      <c r="PNR63" s="158"/>
      <c r="PNS63" s="159"/>
      <c r="PNT63" s="159"/>
      <c r="PNU63" s="157"/>
      <c r="PNV63" s="158"/>
      <c r="PNW63" s="159"/>
      <c r="PNX63" s="159"/>
      <c r="PNY63" s="157"/>
      <c r="PNZ63" s="158"/>
      <c r="POA63" s="159"/>
      <c r="POB63" s="159"/>
      <c r="POC63" s="157"/>
      <c r="POD63" s="158"/>
      <c r="POE63" s="159"/>
      <c r="POF63" s="159"/>
      <c r="POG63" s="157"/>
      <c r="POH63" s="158"/>
      <c r="POI63" s="159"/>
      <c r="POJ63" s="159"/>
      <c r="POK63" s="157"/>
      <c r="POL63" s="158"/>
      <c r="POM63" s="159"/>
      <c r="PON63" s="159"/>
      <c r="POO63" s="157"/>
      <c r="POP63" s="158"/>
      <c r="POQ63" s="159"/>
      <c r="POR63" s="159"/>
      <c r="POS63" s="157"/>
      <c r="POT63" s="158"/>
      <c r="POU63" s="159"/>
      <c r="POV63" s="159"/>
      <c r="POW63" s="157"/>
      <c r="POX63" s="158"/>
      <c r="POY63" s="159"/>
      <c r="POZ63" s="159"/>
      <c r="PPA63" s="157"/>
      <c r="PPB63" s="158"/>
      <c r="PPC63" s="159"/>
      <c r="PPD63" s="159"/>
      <c r="PPE63" s="157"/>
      <c r="PPF63" s="158"/>
      <c r="PPG63" s="159"/>
      <c r="PPH63" s="159"/>
      <c r="PPI63" s="157"/>
      <c r="PPJ63" s="158"/>
      <c r="PPK63" s="159"/>
      <c r="PPL63" s="159"/>
      <c r="PPM63" s="157"/>
      <c r="PPN63" s="158"/>
      <c r="PPO63" s="159"/>
      <c r="PPP63" s="159"/>
      <c r="PPQ63" s="157"/>
      <c r="PPR63" s="158"/>
      <c r="PPS63" s="159"/>
      <c r="PPT63" s="159"/>
      <c r="PPU63" s="157"/>
      <c r="PPV63" s="158"/>
      <c r="PPW63" s="159"/>
      <c r="PPX63" s="159"/>
      <c r="PPY63" s="157"/>
      <c r="PPZ63" s="158"/>
      <c r="PQA63" s="159"/>
      <c r="PQB63" s="159"/>
      <c r="PQC63" s="157"/>
      <c r="PQD63" s="158"/>
      <c r="PQE63" s="159"/>
      <c r="PQF63" s="159"/>
      <c r="PQG63" s="157"/>
      <c r="PQH63" s="158"/>
      <c r="PQI63" s="159"/>
      <c r="PQJ63" s="159"/>
      <c r="PQK63" s="157"/>
      <c r="PQL63" s="158"/>
      <c r="PQM63" s="159"/>
      <c r="PQN63" s="159"/>
      <c r="PQO63" s="157"/>
      <c r="PQP63" s="158"/>
      <c r="PQQ63" s="159"/>
      <c r="PQR63" s="159"/>
      <c r="PQS63" s="157"/>
      <c r="PQT63" s="158"/>
      <c r="PQU63" s="159"/>
      <c r="PQV63" s="159"/>
      <c r="PQW63" s="157"/>
      <c r="PQX63" s="158"/>
      <c r="PQY63" s="159"/>
      <c r="PQZ63" s="159"/>
      <c r="PRA63" s="157"/>
      <c r="PRB63" s="158"/>
      <c r="PRC63" s="159"/>
      <c r="PRD63" s="159"/>
      <c r="PRE63" s="157"/>
      <c r="PRF63" s="158"/>
      <c r="PRG63" s="159"/>
      <c r="PRH63" s="159"/>
      <c r="PRI63" s="157"/>
      <c r="PRJ63" s="158"/>
      <c r="PRK63" s="159"/>
      <c r="PRL63" s="159"/>
      <c r="PRM63" s="157"/>
      <c r="PRN63" s="158"/>
      <c r="PRO63" s="159"/>
      <c r="PRP63" s="159"/>
      <c r="PRQ63" s="157"/>
      <c r="PRR63" s="158"/>
      <c r="PRS63" s="159"/>
      <c r="PRT63" s="159"/>
      <c r="PRU63" s="157"/>
      <c r="PRV63" s="158"/>
      <c r="PRW63" s="159"/>
      <c r="PRX63" s="159"/>
      <c r="PRY63" s="157"/>
      <c r="PRZ63" s="158"/>
      <c r="PSA63" s="159"/>
      <c r="PSB63" s="159"/>
      <c r="PSC63" s="157"/>
      <c r="PSD63" s="158"/>
      <c r="PSE63" s="159"/>
      <c r="PSF63" s="159"/>
      <c r="PSG63" s="157"/>
      <c r="PSH63" s="158"/>
      <c r="PSI63" s="159"/>
      <c r="PSJ63" s="159"/>
      <c r="PSK63" s="157"/>
      <c r="PSL63" s="158"/>
      <c r="PSM63" s="159"/>
      <c r="PSN63" s="159"/>
      <c r="PSO63" s="157"/>
      <c r="PSP63" s="158"/>
      <c r="PSQ63" s="159"/>
      <c r="PSR63" s="159"/>
      <c r="PSS63" s="157"/>
      <c r="PST63" s="158"/>
      <c r="PSU63" s="159"/>
      <c r="PSV63" s="159"/>
      <c r="PSW63" s="157"/>
      <c r="PSX63" s="158"/>
      <c r="PSY63" s="159"/>
      <c r="PSZ63" s="159"/>
      <c r="PTA63" s="157"/>
      <c r="PTB63" s="158"/>
      <c r="PTC63" s="159"/>
      <c r="PTD63" s="159"/>
      <c r="PTE63" s="157"/>
      <c r="PTF63" s="158"/>
      <c r="PTG63" s="159"/>
      <c r="PTH63" s="159"/>
      <c r="PTI63" s="157"/>
      <c r="PTJ63" s="158"/>
      <c r="PTK63" s="159"/>
      <c r="PTL63" s="159"/>
      <c r="PTM63" s="157"/>
      <c r="PTN63" s="158"/>
      <c r="PTO63" s="159"/>
      <c r="PTP63" s="159"/>
      <c r="PTQ63" s="157"/>
      <c r="PTR63" s="158"/>
      <c r="PTS63" s="159"/>
      <c r="PTT63" s="159"/>
      <c r="PTU63" s="157"/>
      <c r="PTV63" s="158"/>
      <c r="PTW63" s="159"/>
      <c r="PTX63" s="159"/>
      <c r="PTY63" s="157"/>
      <c r="PTZ63" s="158"/>
      <c r="PUA63" s="159"/>
      <c r="PUB63" s="159"/>
      <c r="PUC63" s="157"/>
      <c r="PUD63" s="158"/>
      <c r="PUE63" s="159"/>
      <c r="PUF63" s="159"/>
      <c r="PUG63" s="157"/>
      <c r="PUH63" s="158"/>
      <c r="PUI63" s="159"/>
      <c r="PUJ63" s="159"/>
      <c r="PUK63" s="157"/>
      <c r="PUL63" s="158"/>
      <c r="PUM63" s="159"/>
      <c r="PUN63" s="159"/>
      <c r="PUO63" s="157"/>
      <c r="PUP63" s="158"/>
      <c r="PUQ63" s="159"/>
      <c r="PUR63" s="159"/>
      <c r="PUS63" s="157"/>
      <c r="PUT63" s="158"/>
      <c r="PUU63" s="159"/>
      <c r="PUV63" s="159"/>
      <c r="PUW63" s="157"/>
      <c r="PUX63" s="158"/>
      <c r="PUY63" s="159"/>
      <c r="PUZ63" s="159"/>
      <c r="PVA63" s="157"/>
      <c r="PVB63" s="158"/>
      <c r="PVC63" s="159"/>
      <c r="PVD63" s="159"/>
      <c r="PVE63" s="157"/>
      <c r="PVF63" s="158"/>
      <c r="PVG63" s="159"/>
      <c r="PVH63" s="159"/>
      <c r="PVI63" s="157"/>
      <c r="PVJ63" s="158"/>
      <c r="PVK63" s="159"/>
      <c r="PVL63" s="159"/>
      <c r="PVM63" s="157"/>
      <c r="PVN63" s="158"/>
      <c r="PVO63" s="159"/>
      <c r="PVP63" s="159"/>
      <c r="PVQ63" s="157"/>
      <c r="PVR63" s="158"/>
      <c r="PVS63" s="159"/>
      <c r="PVT63" s="159"/>
      <c r="PVU63" s="157"/>
      <c r="PVV63" s="158"/>
      <c r="PVW63" s="159"/>
      <c r="PVX63" s="159"/>
      <c r="PVY63" s="157"/>
      <c r="PVZ63" s="158"/>
      <c r="PWA63" s="159"/>
      <c r="PWB63" s="159"/>
      <c r="PWC63" s="157"/>
      <c r="PWD63" s="158"/>
      <c r="PWE63" s="159"/>
      <c r="PWF63" s="159"/>
      <c r="PWG63" s="157"/>
      <c r="PWH63" s="158"/>
      <c r="PWI63" s="159"/>
      <c r="PWJ63" s="159"/>
      <c r="PWK63" s="157"/>
      <c r="PWL63" s="158"/>
      <c r="PWM63" s="159"/>
      <c r="PWN63" s="159"/>
      <c r="PWO63" s="157"/>
      <c r="PWP63" s="158"/>
      <c r="PWQ63" s="159"/>
      <c r="PWR63" s="159"/>
      <c r="PWS63" s="157"/>
      <c r="PWT63" s="158"/>
      <c r="PWU63" s="159"/>
      <c r="PWV63" s="159"/>
      <c r="PWW63" s="157"/>
      <c r="PWX63" s="158"/>
      <c r="PWY63" s="159"/>
      <c r="PWZ63" s="159"/>
      <c r="PXA63" s="157"/>
      <c r="PXB63" s="158"/>
      <c r="PXC63" s="159"/>
      <c r="PXD63" s="159"/>
      <c r="PXE63" s="157"/>
      <c r="PXF63" s="158"/>
      <c r="PXG63" s="159"/>
      <c r="PXH63" s="159"/>
      <c r="PXI63" s="157"/>
      <c r="PXJ63" s="158"/>
      <c r="PXK63" s="159"/>
      <c r="PXL63" s="159"/>
      <c r="PXM63" s="157"/>
      <c r="PXN63" s="158"/>
      <c r="PXO63" s="159"/>
      <c r="PXP63" s="159"/>
      <c r="PXQ63" s="157"/>
      <c r="PXR63" s="158"/>
      <c r="PXS63" s="159"/>
      <c r="PXT63" s="159"/>
      <c r="PXU63" s="157"/>
      <c r="PXV63" s="158"/>
      <c r="PXW63" s="159"/>
      <c r="PXX63" s="159"/>
      <c r="PXY63" s="157"/>
      <c r="PXZ63" s="158"/>
      <c r="PYA63" s="159"/>
      <c r="PYB63" s="159"/>
      <c r="PYC63" s="157"/>
      <c r="PYD63" s="158"/>
      <c r="PYE63" s="159"/>
      <c r="PYF63" s="159"/>
      <c r="PYG63" s="157"/>
      <c r="PYH63" s="158"/>
      <c r="PYI63" s="159"/>
      <c r="PYJ63" s="159"/>
      <c r="PYK63" s="157"/>
      <c r="PYL63" s="158"/>
      <c r="PYM63" s="159"/>
      <c r="PYN63" s="159"/>
      <c r="PYO63" s="157"/>
      <c r="PYP63" s="158"/>
      <c r="PYQ63" s="159"/>
      <c r="PYR63" s="159"/>
      <c r="PYS63" s="157"/>
      <c r="PYT63" s="158"/>
      <c r="PYU63" s="159"/>
      <c r="PYV63" s="159"/>
      <c r="PYW63" s="157"/>
      <c r="PYX63" s="158"/>
      <c r="PYY63" s="159"/>
      <c r="PYZ63" s="159"/>
      <c r="PZA63" s="157"/>
      <c r="PZB63" s="158"/>
      <c r="PZC63" s="159"/>
      <c r="PZD63" s="159"/>
      <c r="PZE63" s="157"/>
      <c r="PZF63" s="158"/>
      <c r="PZG63" s="159"/>
      <c r="PZH63" s="159"/>
      <c r="PZI63" s="157"/>
      <c r="PZJ63" s="158"/>
      <c r="PZK63" s="159"/>
      <c r="PZL63" s="159"/>
      <c r="PZM63" s="157"/>
      <c r="PZN63" s="158"/>
      <c r="PZO63" s="159"/>
      <c r="PZP63" s="159"/>
      <c r="PZQ63" s="157"/>
      <c r="PZR63" s="158"/>
      <c r="PZS63" s="159"/>
      <c r="PZT63" s="159"/>
      <c r="PZU63" s="157"/>
      <c r="PZV63" s="158"/>
      <c r="PZW63" s="159"/>
      <c r="PZX63" s="159"/>
      <c r="PZY63" s="157"/>
      <c r="PZZ63" s="158"/>
      <c r="QAA63" s="159"/>
      <c r="QAB63" s="159"/>
      <c r="QAC63" s="157"/>
      <c r="QAD63" s="158"/>
      <c r="QAE63" s="159"/>
      <c r="QAF63" s="159"/>
      <c r="QAG63" s="157"/>
      <c r="QAH63" s="158"/>
      <c r="QAI63" s="159"/>
      <c r="QAJ63" s="159"/>
      <c r="QAK63" s="157"/>
      <c r="QAL63" s="158"/>
      <c r="QAM63" s="159"/>
      <c r="QAN63" s="159"/>
      <c r="QAO63" s="157"/>
      <c r="QAP63" s="158"/>
      <c r="QAQ63" s="159"/>
      <c r="QAR63" s="159"/>
      <c r="QAS63" s="157"/>
      <c r="QAT63" s="158"/>
      <c r="QAU63" s="159"/>
      <c r="QAV63" s="159"/>
      <c r="QAW63" s="157"/>
      <c r="QAX63" s="158"/>
      <c r="QAY63" s="159"/>
      <c r="QAZ63" s="159"/>
      <c r="QBA63" s="157"/>
      <c r="QBB63" s="158"/>
      <c r="QBC63" s="159"/>
      <c r="QBD63" s="159"/>
      <c r="QBE63" s="157"/>
      <c r="QBF63" s="158"/>
      <c r="QBG63" s="159"/>
      <c r="QBH63" s="159"/>
      <c r="QBI63" s="157"/>
      <c r="QBJ63" s="158"/>
      <c r="QBK63" s="159"/>
      <c r="QBL63" s="159"/>
      <c r="QBM63" s="157"/>
      <c r="QBN63" s="158"/>
      <c r="QBO63" s="159"/>
      <c r="QBP63" s="159"/>
      <c r="QBQ63" s="157"/>
      <c r="QBR63" s="158"/>
      <c r="QBS63" s="159"/>
      <c r="QBT63" s="159"/>
      <c r="QBU63" s="157"/>
      <c r="QBV63" s="158"/>
      <c r="QBW63" s="159"/>
      <c r="QBX63" s="159"/>
      <c r="QBY63" s="157"/>
      <c r="QBZ63" s="158"/>
      <c r="QCA63" s="159"/>
      <c r="QCB63" s="159"/>
      <c r="QCC63" s="157"/>
      <c r="QCD63" s="158"/>
      <c r="QCE63" s="159"/>
      <c r="QCF63" s="159"/>
      <c r="QCG63" s="157"/>
      <c r="QCH63" s="158"/>
      <c r="QCI63" s="159"/>
      <c r="QCJ63" s="159"/>
      <c r="QCK63" s="157"/>
      <c r="QCL63" s="158"/>
      <c r="QCM63" s="159"/>
      <c r="QCN63" s="159"/>
      <c r="QCO63" s="157"/>
      <c r="QCP63" s="158"/>
      <c r="QCQ63" s="159"/>
      <c r="QCR63" s="159"/>
      <c r="QCS63" s="157"/>
      <c r="QCT63" s="158"/>
      <c r="QCU63" s="159"/>
      <c r="QCV63" s="159"/>
      <c r="QCW63" s="157"/>
      <c r="QCX63" s="158"/>
      <c r="QCY63" s="159"/>
      <c r="QCZ63" s="159"/>
      <c r="QDA63" s="157"/>
      <c r="QDB63" s="158"/>
      <c r="QDC63" s="159"/>
      <c r="QDD63" s="159"/>
      <c r="QDE63" s="157"/>
      <c r="QDF63" s="158"/>
      <c r="QDG63" s="159"/>
      <c r="QDH63" s="159"/>
      <c r="QDI63" s="157"/>
      <c r="QDJ63" s="158"/>
      <c r="QDK63" s="159"/>
      <c r="QDL63" s="159"/>
      <c r="QDM63" s="157"/>
      <c r="QDN63" s="158"/>
      <c r="QDO63" s="159"/>
      <c r="QDP63" s="159"/>
      <c r="QDQ63" s="157"/>
      <c r="QDR63" s="158"/>
      <c r="QDS63" s="159"/>
      <c r="QDT63" s="159"/>
      <c r="QDU63" s="157"/>
      <c r="QDV63" s="158"/>
      <c r="QDW63" s="159"/>
      <c r="QDX63" s="159"/>
      <c r="QDY63" s="157"/>
      <c r="QDZ63" s="158"/>
      <c r="QEA63" s="159"/>
      <c r="QEB63" s="159"/>
      <c r="QEC63" s="157"/>
      <c r="QED63" s="158"/>
      <c r="QEE63" s="159"/>
      <c r="QEF63" s="159"/>
      <c r="QEG63" s="157"/>
      <c r="QEH63" s="158"/>
      <c r="QEI63" s="159"/>
      <c r="QEJ63" s="159"/>
      <c r="QEK63" s="157"/>
      <c r="QEL63" s="158"/>
      <c r="QEM63" s="159"/>
      <c r="QEN63" s="159"/>
      <c r="QEO63" s="157"/>
      <c r="QEP63" s="158"/>
      <c r="QEQ63" s="159"/>
      <c r="QER63" s="159"/>
      <c r="QES63" s="157"/>
      <c r="QET63" s="158"/>
      <c r="QEU63" s="159"/>
      <c r="QEV63" s="159"/>
      <c r="QEW63" s="157"/>
      <c r="QEX63" s="158"/>
      <c r="QEY63" s="159"/>
      <c r="QEZ63" s="159"/>
      <c r="QFA63" s="157"/>
      <c r="QFB63" s="158"/>
      <c r="QFC63" s="159"/>
      <c r="QFD63" s="159"/>
      <c r="QFE63" s="157"/>
      <c r="QFF63" s="158"/>
      <c r="QFG63" s="159"/>
      <c r="QFH63" s="159"/>
      <c r="QFI63" s="157"/>
      <c r="QFJ63" s="158"/>
      <c r="QFK63" s="159"/>
      <c r="QFL63" s="159"/>
      <c r="QFM63" s="157"/>
      <c r="QFN63" s="158"/>
      <c r="QFO63" s="159"/>
      <c r="QFP63" s="159"/>
      <c r="QFQ63" s="157"/>
      <c r="QFR63" s="158"/>
      <c r="QFS63" s="159"/>
      <c r="QFT63" s="159"/>
      <c r="QFU63" s="157"/>
      <c r="QFV63" s="158"/>
      <c r="QFW63" s="159"/>
      <c r="QFX63" s="159"/>
      <c r="QFY63" s="157"/>
      <c r="QFZ63" s="158"/>
      <c r="QGA63" s="159"/>
      <c r="QGB63" s="159"/>
      <c r="QGC63" s="157"/>
      <c r="QGD63" s="158"/>
      <c r="QGE63" s="159"/>
      <c r="QGF63" s="159"/>
      <c r="QGG63" s="157"/>
      <c r="QGH63" s="158"/>
      <c r="QGI63" s="159"/>
      <c r="QGJ63" s="159"/>
      <c r="QGK63" s="157"/>
      <c r="QGL63" s="158"/>
      <c r="QGM63" s="159"/>
      <c r="QGN63" s="159"/>
      <c r="QGO63" s="157"/>
      <c r="QGP63" s="158"/>
      <c r="QGQ63" s="159"/>
      <c r="QGR63" s="159"/>
      <c r="QGS63" s="157"/>
      <c r="QGT63" s="158"/>
      <c r="QGU63" s="159"/>
      <c r="QGV63" s="159"/>
      <c r="QGW63" s="157"/>
      <c r="QGX63" s="158"/>
      <c r="QGY63" s="159"/>
      <c r="QGZ63" s="159"/>
      <c r="QHA63" s="157"/>
      <c r="QHB63" s="158"/>
      <c r="QHC63" s="159"/>
      <c r="QHD63" s="159"/>
      <c r="QHE63" s="157"/>
      <c r="QHF63" s="158"/>
      <c r="QHG63" s="159"/>
      <c r="QHH63" s="159"/>
      <c r="QHI63" s="157"/>
      <c r="QHJ63" s="158"/>
      <c r="QHK63" s="159"/>
      <c r="QHL63" s="159"/>
      <c r="QHM63" s="157"/>
      <c r="QHN63" s="158"/>
      <c r="QHO63" s="159"/>
      <c r="QHP63" s="159"/>
      <c r="QHQ63" s="157"/>
      <c r="QHR63" s="158"/>
      <c r="QHS63" s="159"/>
      <c r="QHT63" s="159"/>
      <c r="QHU63" s="157"/>
      <c r="QHV63" s="158"/>
      <c r="QHW63" s="159"/>
      <c r="QHX63" s="159"/>
      <c r="QHY63" s="157"/>
      <c r="QHZ63" s="158"/>
      <c r="QIA63" s="159"/>
      <c r="QIB63" s="159"/>
      <c r="QIC63" s="157"/>
      <c r="QID63" s="158"/>
      <c r="QIE63" s="159"/>
      <c r="QIF63" s="159"/>
      <c r="QIG63" s="157"/>
      <c r="QIH63" s="158"/>
      <c r="QII63" s="159"/>
      <c r="QIJ63" s="159"/>
      <c r="QIK63" s="157"/>
      <c r="QIL63" s="158"/>
      <c r="QIM63" s="159"/>
      <c r="QIN63" s="159"/>
      <c r="QIO63" s="157"/>
      <c r="QIP63" s="158"/>
      <c r="QIQ63" s="159"/>
      <c r="QIR63" s="159"/>
      <c r="QIS63" s="157"/>
      <c r="QIT63" s="158"/>
      <c r="QIU63" s="159"/>
      <c r="QIV63" s="159"/>
      <c r="QIW63" s="157"/>
      <c r="QIX63" s="158"/>
      <c r="QIY63" s="159"/>
      <c r="QIZ63" s="159"/>
      <c r="QJA63" s="157"/>
      <c r="QJB63" s="158"/>
      <c r="QJC63" s="159"/>
      <c r="QJD63" s="159"/>
      <c r="QJE63" s="157"/>
      <c r="QJF63" s="158"/>
      <c r="QJG63" s="159"/>
      <c r="QJH63" s="159"/>
      <c r="QJI63" s="157"/>
      <c r="QJJ63" s="158"/>
      <c r="QJK63" s="159"/>
      <c r="QJL63" s="159"/>
      <c r="QJM63" s="157"/>
      <c r="QJN63" s="158"/>
      <c r="QJO63" s="159"/>
      <c r="QJP63" s="159"/>
      <c r="QJQ63" s="157"/>
      <c r="QJR63" s="158"/>
      <c r="QJS63" s="159"/>
      <c r="QJT63" s="159"/>
      <c r="QJU63" s="157"/>
      <c r="QJV63" s="158"/>
      <c r="QJW63" s="159"/>
      <c r="QJX63" s="159"/>
      <c r="QJY63" s="157"/>
      <c r="QJZ63" s="158"/>
      <c r="QKA63" s="159"/>
      <c r="QKB63" s="159"/>
      <c r="QKC63" s="157"/>
      <c r="QKD63" s="158"/>
      <c r="QKE63" s="159"/>
      <c r="QKF63" s="159"/>
      <c r="QKG63" s="157"/>
      <c r="QKH63" s="158"/>
      <c r="QKI63" s="159"/>
      <c r="QKJ63" s="159"/>
      <c r="QKK63" s="157"/>
      <c r="QKL63" s="158"/>
      <c r="QKM63" s="159"/>
      <c r="QKN63" s="159"/>
      <c r="QKO63" s="157"/>
      <c r="QKP63" s="158"/>
      <c r="QKQ63" s="159"/>
      <c r="QKR63" s="159"/>
      <c r="QKS63" s="157"/>
      <c r="QKT63" s="158"/>
      <c r="QKU63" s="159"/>
      <c r="QKV63" s="159"/>
      <c r="QKW63" s="157"/>
      <c r="QKX63" s="158"/>
      <c r="QKY63" s="159"/>
      <c r="QKZ63" s="159"/>
      <c r="QLA63" s="157"/>
      <c r="QLB63" s="158"/>
      <c r="QLC63" s="159"/>
      <c r="QLD63" s="159"/>
      <c r="QLE63" s="157"/>
      <c r="QLF63" s="158"/>
      <c r="QLG63" s="159"/>
      <c r="QLH63" s="159"/>
      <c r="QLI63" s="157"/>
      <c r="QLJ63" s="158"/>
      <c r="QLK63" s="159"/>
      <c r="QLL63" s="159"/>
      <c r="QLM63" s="157"/>
      <c r="QLN63" s="158"/>
      <c r="QLO63" s="159"/>
      <c r="QLP63" s="159"/>
      <c r="QLQ63" s="157"/>
      <c r="QLR63" s="158"/>
      <c r="QLS63" s="159"/>
      <c r="QLT63" s="159"/>
      <c r="QLU63" s="157"/>
      <c r="QLV63" s="158"/>
      <c r="QLW63" s="159"/>
      <c r="QLX63" s="159"/>
      <c r="QLY63" s="157"/>
      <c r="QLZ63" s="158"/>
      <c r="QMA63" s="159"/>
      <c r="QMB63" s="159"/>
      <c r="QMC63" s="157"/>
      <c r="QMD63" s="158"/>
      <c r="QME63" s="159"/>
      <c r="QMF63" s="159"/>
      <c r="QMG63" s="157"/>
      <c r="QMH63" s="158"/>
      <c r="QMI63" s="159"/>
      <c r="QMJ63" s="159"/>
      <c r="QMK63" s="157"/>
      <c r="QML63" s="158"/>
      <c r="QMM63" s="159"/>
      <c r="QMN63" s="159"/>
      <c r="QMO63" s="157"/>
      <c r="QMP63" s="158"/>
      <c r="QMQ63" s="159"/>
      <c r="QMR63" s="159"/>
      <c r="QMS63" s="157"/>
      <c r="QMT63" s="158"/>
      <c r="QMU63" s="159"/>
      <c r="QMV63" s="159"/>
      <c r="QMW63" s="157"/>
      <c r="QMX63" s="158"/>
      <c r="QMY63" s="159"/>
      <c r="QMZ63" s="159"/>
      <c r="QNA63" s="157"/>
      <c r="QNB63" s="158"/>
      <c r="QNC63" s="159"/>
      <c r="QND63" s="159"/>
      <c r="QNE63" s="157"/>
      <c r="QNF63" s="158"/>
      <c r="QNG63" s="159"/>
      <c r="QNH63" s="159"/>
      <c r="QNI63" s="157"/>
      <c r="QNJ63" s="158"/>
      <c r="QNK63" s="159"/>
      <c r="QNL63" s="159"/>
      <c r="QNM63" s="157"/>
      <c r="QNN63" s="158"/>
      <c r="QNO63" s="159"/>
      <c r="QNP63" s="159"/>
      <c r="QNQ63" s="157"/>
      <c r="QNR63" s="158"/>
      <c r="QNS63" s="159"/>
      <c r="QNT63" s="159"/>
      <c r="QNU63" s="157"/>
      <c r="QNV63" s="158"/>
      <c r="QNW63" s="159"/>
      <c r="QNX63" s="159"/>
      <c r="QNY63" s="157"/>
      <c r="QNZ63" s="158"/>
      <c r="QOA63" s="159"/>
      <c r="QOB63" s="159"/>
      <c r="QOC63" s="157"/>
      <c r="QOD63" s="158"/>
      <c r="QOE63" s="159"/>
      <c r="QOF63" s="159"/>
      <c r="QOG63" s="157"/>
      <c r="QOH63" s="158"/>
      <c r="QOI63" s="159"/>
      <c r="QOJ63" s="159"/>
      <c r="QOK63" s="157"/>
      <c r="QOL63" s="158"/>
      <c r="QOM63" s="159"/>
      <c r="QON63" s="159"/>
      <c r="QOO63" s="157"/>
      <c r="QOP63" s="158"/>
      <c r="QOQ63" s="159"/>
      <c r="QOR63" s="159"/>
      <c r="QOS63" s="157"/>
      <c r="QOT63" s="158"/>
      <c r="QOU63" s="159"/>
      <c r="QOV63" s="159"/>
      <c r="QOW63" s="157"/>
      <c r="QOX63" s="158"/>
      <c r="QOY63" s="159"/>
      <c r="QOZ63" s="159"/>
      <c r="QPA63" s="157"/>
      <c r="QPB63" s="158"/>
      <c r="QPC63" s="159"/>
      <c r="QPD63" s="159"/>
      <c r="QPE63" s="157"/>
      <c r="QPF63" s="158"/>
      <c r="QPG63" s="159"/>
      <c r="QPH63" s="159"/>
      <c r="QPI63" s="157"/>
      <c r="QPJ63" s="158"/>
      <c r="QPK63" s="159"/>
      <c r="QPL63" s="159"/>
      <c r="QPM63" s="157"/>
      <c r="QPN63" s="158"/>
      <c r="QPO63" s="159"/>
      <c r="QPP63" s="159"/>
      <c r="QPQ63" s="157"/>
      <c r="QPR63" s="158"/>
      <c r="QPS63" s="159"/>
      <c r="QPT63" s="159"/>
      <c r="QPU63" s="157"/>
      <c r="QPV63" s="158"/>
      <c r="QPW63" s="159"/>
      <c r="QPX63" s="159"/>
      <c r="QPY63" s="157"/>
      <c r="QPZ63" s="158"/>
      <c r="QQA63" s="159"/>
      <c r="QQB63" s="159"/>
      <c r="QQC63" s="157"/>
      <c r="QQD63" s="158"/>
      <c r="QQE63" s="159"/>
      <c r="QQF63" s="159"/>
      <c r="QQG63" s="157"/>
      <c r="QQH63" s="158"/>
      <c r="QQI63" s="159"/>
      <c r="QQJ63" s="159"/>
      <c r="QQK63" s="157"/>
      <c r="QQL63" s="158"/>
      <c r="QQM63" s="159"/>
      <c r="QQN63" s="159"/>
      <c r="QQO63" s="157"/>
      <c r="QQP63" s="158"/>
      <c r="QQQ63" s="159"/>
      <c r="QQR63" s="159"/>
      <c r="QQS63" s="157"/>
      <c r="QQT63" s="158"/>
      <c r="QQU63" s="159"/>
      <c r="QQV63" s="159"/>
      <c r="QQW63" s="157"/>
      <c r="QQX63" s="158"/>
      <c r="QQY63" s="159"/>
      <c r="QQZ63" s="159"/>
      <c r="QRA63" s="157"/>
      <c r="QRB63" s="158"/>
      <c r="QRC63" s="159"/>
      <c r="QRD63" s="159"/>
      <c r="QRE63" s="157"/>
      <c r="QRF63" s="158"/>
      <c r="QRG63" s="159"/>
      <c r="QRH63" s="159"/>
      <c r="QRI63" s="157"/>
      <c r="QRJ63" s="158"/>
      <c r="QRK63" s="159"/>
      <c r="QRL63" s="159"/>
      <c r="QRM63" s="157"/>
      <c r="QRN63" s="158"/>
      <c r="QRO63" s="159"/>
      <c r="QRP63" s="159"/>
      <c r="QRQ63" s="157"/>
      <c r="QRR63" s="158"/>
      <c r="QRS63" s="159"/>
      <c r="QRT63" s="159"/>
      <c r="QRU63" s="157"/>
      <c r="QRV63" s="158"/>
      <c r="QRW63" s="159"/>
      <c r="QRX63" s="159"/>
      <c r="QRY63" s="157"/>
      <c r="QRZ63" s="158"/>
      <c r="QSA63" s="159"/>
      <c r="QSB63" s="159"/>
      <c r="QSC63" s="157"/>
      <c r="QSD63" s="158"/>
      <c r="QSE63" s="159"/>
      <c r="QSF63" s="159"/>
      <c r="QSG63" s="157"/>
      <c r="QSH63" s="158"/>
      <c r="QSI63" s="159"/>
      <c r="QSJ63" s="159"/>
      <c r="QSK63" s="157"/>
      <c r="QSL63" s="158"/>
      <c r="QSM63" s="159"/>
      <c r="QSN63" s="159"/>
      <c r="QSO63" s="157"/>
      <c r="QSP63" s="158"/>
      <c r="QSQ63" s="159"/>
      <c r="QSR63" s="159"/>
      <c r="QSS63" s="157"/>
      <c r="QST63" s="158"/>
      <c r="QSU63" s="159"/>
      <c r="QSV63" s="159"/>
      <c r="QSW63" s="157"/>
      <c r="QSX63" s="158"/>
      <c r="QSY63" s="159"/>
      <c r="QSZ63" s="159"/>
      <c r="QTA63" s="157"/>
      <c r="QTB63" s="158"/>
      <c r="QTC63" s="159"/>
      <c r="QTD63" s="159"/>
      <c r="QTE63" s="157"/>
      <c r="QTF63" s="158"/>
      <c r="QTG63" s="159"/>
      <c r="QTH63" s="159"/>
      <c r="QTI63" s="157"/>
      <c r="QTJ63" s="158"/>
      <c r="QTK63" s="159"/>
      <c r="QTL63" s="159"/>
      <c r="QTM63" s="157"/>
      <c r="QTN63" s="158"/>
      <c r="QTO63" s="159"/>
      <c r="QTP63" s="159"/>
      <c r="QTQ63" s="157"/>
      <c r="QTR63" s="158"/>
      <c r="QTS63" s="159"/>
      <c r="QTT63" s="159"/>
      <c r="QTU63" s="157"/>
      <c r="QTV63" s="158"/>
      <c r="QTW63" s="159"/>
      <c r="QTX63" s="159"/>
      <c r="QTY63" s="157"/>
      <c r="QTZ63" s="158"/>
      <c r="QUA63" s="159"/>
      <c r="QUB63" s="159"/>
      <c r="QUC63" s="157"/>
      <c r="QUD63" s="158"/>
      <c r="QUE63" s="159"/>
      <c r="QUF63" s="159"/>
      <c r="QUG63" s="157"/>
      <c r="QUH63" s="158"/>
      <c r="QUI63" s="159"/>
      <c r="QUJ63" s="159"/>
      <c r="QUK63" s="157"/>
      <c r="QUL63" s="158"/>
      <c r="QUM63" s="159"/>
      <c r="QUN63" s="159"/>
      <c r="QUO63" s="157"/>
      <c r="QUP63" s="158"/>
      <c r="QUQ63" s="159"/>
      <c r="QUR63" s="159"/>
      <c r="QUS63" s="157"/>
      <c r="QUT63" s="158"/>
      <c r="QUU63" s="159"/>
      <c r="QUV63" s="159"/>
      <c r="QUW63" s="157"/>
      <c r="QUX63" s="158"/>
      <c r="QUY63" s="159"/>
      <c r="QUZ63" s="159"/>
      <c r="QVA63" s="157"/>
      <c r="QVB63" s="158"/>
      <c r="QVC63" s="159"/>
      <c r="QVD63" s="159"/>
      <c r="QVE63" s="157"/>
      <c r="QVF63" s="158"/>
      <c r="QVG63" s="159"/>
      <c r="QVH63" s="159"/>
      <c r="QVI63" s="157"/>
      <c r="QVJ63" s="158"/>
      <c r="QVK63" s="159"/>
      <c r="QVL63" s="159"/>
      <c r="QVM63" s="157"/>
      <c r="QVN63" s="158"/>
      <c r="QVO63" s="159"/>
      <c r="QVP63" s="159"/>
      <c r="QVQ63" s="157"/>
      <c r="QVR63" s="158"/>
      <c r="QVS63" s="159"/>
      <c r="QVT63" s="159"/>
      <c r="QVU63" s="157"/>
      <c r="QVV63" s="158"/>
      <c r="QVW63" s="159"/>
      <c r="QVX63" s="159"/>
      <c r="QVY63" s="157"/>
      <c r="QVZ63" s="158"/>
      <c r="QWA63" s="159"/>
      <c r="QWB63" s="159"/>
      <c r="QWC63" s="157"/>
      <c r="QWD63" s="158"/>
      <c r="QWE63" s="159"/>
      <c r="QWF63" s="159"/>
      <c r="QWG63" s="157"/>
      <c r="QWH63" s="158"/>
      <c r="QWI63" s="159"/>
      <c r="QWJ63" s="159"/>
      <c r="QWK63" s="157"/>
      <c r="QWL63" s="158"/>
      <c r="QWM63" s="159"/>
      <c r="QWN63" s="159"/>
      <c r="QWO63" s="157"/>
      <c r="QWP63" s="158"/>
      <c r="QWQ63" s="159"/>
      <c r="QWR63" s="159"/>
      <c r="QWS63" s="157"/>
      <c r="QWT63" s="158"/>
      <c r="QWU63" s="159"/>
      <c r="QWV63" s="159"/>
      <c r="QWW63" s="157"/>
      <c r="QWX63" s="158"/>
      <c r="QWY63" s="159"/>
      <c r="QWZ63" s="159"/>
      <c r="QXA63" s="157"/>
      <c r="QXB63" s="158"/>
      <c r="QXC63" s="159"/>
      <c r="QXD63" s="159"/>
      <c r="QXE63" s="157"/>
      <c r="QXF63" s="158"/>
      <c r="QXG63" s="159"/>
      <c r="QXH63" s="159"/>
      <c r="QXI63" s="157"/>
      <c r="QXJ63" s="158"/>
      <c r="QXK63" s="159"/>
      <c r="QXL63" s="159"/>
      <c r="QXM63" s="157"/>
      <c r="QXN63" s="158"/>
      <c r="QXO63" s="159"/>
      <c r="QXP63" s="159"/>
      <c r="QXQ63" s="157"/>
      <c r="QXR63" s="158"/>
      <c r="QXS63" s="159"/>
      <c r="QXT63" s="159"/>
      <c r="QXU63" s="157"/>
      <c r="QXV63" s="158"/>
      <c r="QXW63" s="159"/>
      <c r="QXX63" s="159"/>
      <c r="QXY63" s="157"/>
      <c r="QXZ63" s="158"/>
      <c r="QYA63" s="159"/>
      <c r="QYB63" s="159"/>
      <c r="QYC63" s="157"/>
      <c r="QYD63" s="158"/>
      <c r="QYE63" s="159"/>
      <c r="QYF63" s="159"/>
      <c r="QYG63" s="157"/>
      <c r="QYH63" s="158"/>
      <c r="QYI63" s="159"/>
      <c r="QYJ63" s="159"/>
      <c r="QYK63" s="157"/>
      <c r="QYL63" s="158"/>
      <c r="QYM63" s="159"/>
      <c r="QYN63" s="159"/>
      <c r="QYO63" s="157"/>
      <c r="QYP63" s="158"/>
      <c r="QYQ63" s="159"/>
      <c r="QYR63" s="159"/>
      <c r="QYS63" s="157"/>
      <c r="QYT63" s="158"/>
      <c r="QYU63" s="159"/>
      <c r="QYV63" s="159"/>
      <c r="QYW63" s="157"/>
      <c r="QYX63" s="158"/>
      <c r="QYY63" s="159"/>
      <c r="QYZ63" s="159"/>
      <c r="QZA63" s="157"/>
      <c r="QZB63" s="158"/>
      <c r="QZC63" s="159"/>
      <c r="QZD63" s="159"/>
      <c r="QZE63" s="157"/>
      <c r="QZF63" s="158"/>
      <c r="QZG63" s="159"/>
      <c r="QZH63" s="159"/>
      <c r="QZI63" s="157"/>
      <c r="QZJ63" s="158"/>
      <c r="QZK63" s="159"/>
      <c r="QZL63" s="159"/>
      <c r="QZM63" s="157"/>
      <c r="QZN63" s="158"/>
      <c r="QZO63" s="159"/>
      <c r="QZP63" s="159"/>
      <c r="QZQ63" s="157"/>
      <c r="QZR63" s="158"/>
      <c r="QZS63" s="159"/>
      <c r="QZT63" s="159"/>
      <c r="QZU63" s="157"/>
      <c r="QZV63" s="158"/>
      <c r="QZW63" s="159"/>
      <c r="QZX63" s="159"/>
      <c r="QZY63" s="157"/>
      <c r="QZZ63" s="158"/>
      <c r="RAA63" s="159"/>
      <c r="RAB63" s="159"/>
      <c r="RAC63" s="157"/>
      <c r="RAD63" s="158"/>
      <c r="RAE63" s="159"/>
      <c r="RAF63" s="159"/>
      <c r="RAG63" s="157"/>
      <c r="RAH63" s="158"/>
      <c r="RAI63" s="159"/>
      <c r="RAJ63" s="159"/>
      <c r="RAK63" s="157"/>
      <c r="RAL63" s="158"/>
      <c r="RAM63" s="159"/>
      <c r="RAN63" s="159"/>
      <c r="RAO63" s="157"/>
      <c r="RAP63" s="158"/>
      <c r="RAQ63" s="159"/>
      <c r="RAR63" s="159"/>
      <c r="RAS63" s="157"/>
      <c r="RAT63" s="158"/>
      <c r="RAU63" s="159"/>
      <c r="RAV63" s="159"/>
      <c r="RAW63" s="157"/>
      <c r="RAX63" s="158"/>
      <c r="RAY63" s="159"/>
      <c r="RAZ63" s="159"/>
      <c r="RBA63" s="157"/>
      <c r="RBB63" s="158"/>
      <c r="RBC63" s="159"/>
      <c r="RBD63" s="159"/>
      <c r="RBE63" s="157"/>
      <c r="RBF63" s="158"/>
      <c r="RBG63" s="159"/>
      <c r="RBH63" s="159"/>
      <c r="RBI63" s="157"/>
      <c r="RBJ63" s="158"/>
      <c r="RBK63" s="159"/>
      <c r="RBL63" s="159"/>
      <c r="RBM63" s="157"/>
      <c r="RBN63" s="158"/>
      <c r="RBO63" s="159"/>
      <c r="RBP63" s="159"/>
      <c r="RBQ63" s="157"/>
      <c r="RBR63" s="158"/>
      <c r="RBS63" s="159"/>
      <c r="RBT63" s="159"/>
      <c r="RBU63" s="157"/>
      <c r="RBV63" s="158"/>
      <c r="RBW63" s="159"/>
      <c r="RBX63" s="159"/>
      <c r="RBY63" s="157"/>
      <c r="RBZ63" s="158"/>
      <c r="RCA63" s="159"/>
      <c r="RCB63" s="159"/>
      <c r="RCC63" s="157"/>
      <c r="RCD63" s="158"/>
      <c r="RCE63" s="159"/>
      <c r="RCF63" s="159"/>
      <c r="RCG63" s="157"/>
      <c r="RCH63" s="158"/>
      <c r="RCI63" s="159"/>
      <c r="RCJ63" s="159"/>
      <c r="RCK63" s="157"/>
      <c r="RCL63" s="158"/>
      <c r="RCM63" s="159"/>
      <c r="RCN63" s="159"/>
      <c r="RCO63" s="157"/>
      <c r="RCP63" s="158"/>
      <c r="RCQ63" s="159"/>
      <c r="RCR63" s="159"/>
      <c r="RCS63" s="157"/>
      <c r="RCT63" s="158"/>
      <c r="RCU63" s="159"/>
      <c r="RCV63" s="159"/>
      <c r="RCW63" s="157"/>
      <c r="RCX63" s="158"/>
      <c r="RCY63" s="159"/>
      <c r="RCZ63" s="159"/>
      <c r="RDA63" s="157"/>
      <c r="RDB63" s="158"/>
      <c r="RDC63" s="159"/>
      <c r="RDD63" s="159"/>
      <c r="RDE63" s="157"/>
      <c r="RDF63" s="158"/>
      <c r="RDG63" s="159"/>
      <c r="RDH63" s="159"/>
      <c r="RDI63" s="157"/>
      <c r="RDJ63" s="158"/>
      <c r="RDK63" s="159"/>
      <c r="RDL63" s="159"/>
      <c r="RDM63" s="157"/>
      <c r="RDN63" s="158"/>
      <c r="RDO63" s="159"/>
      <c r="RDP63" s="159"/>
      <c r="RDQ63" s="157"/>
      <c r="RDR63" s="158"/>
      <c r="RDS63" s="159"/>
      <c r="RDT63" s="159"/>
      <c r="RDU63" s="157"/>
      <c r="RDV63" s="158"/>
      <c r="RDW63" s="159"/>
      <c r="RDX63" s="159"/>
      <c r="RDY63" s="157"/>
      <c r="RDZ63" s="158"/>
      <c r="REA63" s="159"/>
      <c r="REB63" s="159"/>
      <c r="REC63" s="157"/>
      <c r="RED63" s="158"/>
      <c r="REE63" s="159"/>
      <c r="REF63" s="159"/>
      <c r="REG63" s="157"/>
      <c r="REH63" s="158"/>
      <c r="REI63" s="159"/>
      <c r="REJ63" s="159"/>
      <c r="REK63" s="157"/>
      <c r="REL63" s="158"/>
      <c r="REM63" s="159"/>
      <c r="REN63" s="159"/>
      <c r="REO63" s="157"/>
      <c r="REP63" s="158"/>
      <c r="REQ63" s="159"/>
      <c r="RER63" s="159"/>
      <c r="RES63" s="157"/>
      <c r="RET63" s="158"/>
      <c r="REU63" s="159"/>
      <c r="REV63" s="159"/>
      <c r="REW63" s="157"/>
      <c r="REX63" s="158"/>
      <c r="REY63" s="159"/>
      <c r="REZ63" s="159"/>
      <c r="RFA63" s="157"/>
      <c r="RFB63" s="158"/>
      <c r="RFC63" s="159"/>
      <c r="RFD63" s="159"/>
      <c r="RFE63" s="157"/>
      <c r="RFF63" s="158"/>
      <c r="RFG63" s="159"/>
      <c r="RFH63" s="159"/>
      <c r="RFI63" s="157"/>
      <c r="RFJ63" s="158"/>
      <c r="RFK63" s="159"/>
      <c r="RFL63" s="159"/>
      <c r="RFM63" s="157"/>
      <c r="RFN63" s="158"/>
      <c r="RFO63" s="159"/>
      <c r="RFP63" s="159"/>
      <c r="RFQ63" s="157"/>
      <c r="RFR63" s="158"/>
      <c r="RFS63" s="159"/>
      <c r="RFT63" s="159"/>
      <c r="RFU63" s="157"/>
      <c r="RFV63" s="158"/>
      <c r="RFW63" s="159"/>
      <c r="RFX63" s="159"/>
      <c r="RFY63" s="157"/>
      <c r="RFZ63" s="158"/>
      <c r="RGA63" s="159"/>
      <c r="RGB63" s="159"/>
      <c r="RGC63" s="157"/>
      <c r="RGD63" s="158"/>
      <c r="RGE63" s="159"/>
      <c r="RGF63" s="159"/>
      <c r="RGG63" s="157"/>
      <c r="RGH63" s="158"/>
      <c r="RGI63" s="159"/>
      <c r="RGJ63" s="159"/>
      <c r="RGK63" s="157"/>
      <c r="RGL63" s="158"/>
      <c r="RGM63" s="159"/>
      <c r="RGN63" s="159"/>
      <c r="RGO63" s="157"/>
      <c r="RGP63" s="158"/>
      <c r="RGQ63" s="159"/>
      <c r="RGR63" s="159"/>
      <c r="RGS63" s="157"/>
      <c r="RGT63" s="158"/>
      <c r="RGU63" s="159"/>
      <c r="RGV63" s="159"/>
      <c r="RGW63" s="157"/>
      <c r="RGX63" s="158"/>
      <c r="RGY63" s="159"/>
      <c r="RGZ63" s="159"/>
      <c r="RHA63" s="157"/>
      <c r="RHB63" s="158"/>
      <c r="RHC63" s="159"/>
      <c r="RHD63" s="159"/>
      <c r="RHE63" s="157"/>
      <c r="RHF63" s="158"/>
      <c r="RHG63" s="159"/>
      <c r="RHH63" s="159"/>
      <c r="RHI63" s="157"/>
      <c r="RHJ63" s="158"/>
      <c r="RHK63" s="159"/>
      <c r="RHL63" s="159"/>
      <c r="RHM63" s="157"/>
      <c r="RHN63" s="158"/>
      <c r="RHO63" s="159"/>
      <c r="RHP63" s="159"/>
      <c r="RHQ63" s="157"/>
      <c r="RHR63" s="158"/>
      <c r="RHS63" s="159"/>
      <c r="RHT63" s="159"/>
      <c r="RHU63" s="157"/>
      <c r="RHV63" s="158"/>
      <c r="RHW63" s="159"/>
      <c r="RHX63" s="159"/>
      <c r="RHY63" s="157"/>
      <c r="RHZ63" s="158"/>
      <c r="RIA63" s="159"/>
      <c r="RIB63" s="159"/>
      <c r="RIC63" s="157"/>
      <c r="RID63" s="158"/>
      <c r="RIE63" s="159"/>
      <c r="RIF63" s="159"/>
      <c r="RIG63" s="157"/>
      <c r="RIH63" s="158"/>
      <c r="RII63" s="159"/>
      <c r="RIJ63" s="159"/>
      <c r="RIK63" s="157"/>
      <c r="RIL63" s="158"/>
      <c r="RIM63" s="159"/>
      <c r="RIN63" s="159"/>
      <c r="RIO63" s="157"/>
      <c r="RIP63" s="158"/>
      <c r="RIQ63" s="159"/>
      <c r="RIR63" s="159"/>
      <c r="RIS63" s="157"/>
      <c r="RIT63" s="158"/>
      <c r="RIU63" s="159"/>
      <c r="RIV63" s="159"/>
      <c r="RIW63" s="157"/>
      <c r="RIX63" s="158"/>
      <c r="RIY63" s="159"/>
      <c r="RIZ63" s="159"/>
      <c r="RJA63" s="157"/>
      <c r="RJB63" s="158"/>
      <c r="RJC63" s="159"/>
      <c r="RJD63" s="159"/>
      <c r="RJE63" s="157"/>
      <c r="RJF63" s="158"/>
      <c r="RJG63" s="159"/>
      <c r="RJH63" s="159"/>
      <c r="RJI63" s="157"/>
      <c r="RJJ63" s="158"/>
      <c r="RJK63" s="159"/>
      <c r="RJL63" s="159"/>
      <c r="RJM63" s="157"/>
      <c r="RJN63" s="158"/>
      <c r="RJO63" s="159"/>
      <c r="RJP63" s="159"/>
      <c r="RJQ63" s="157"/>
      <c r="RJR63" s="158"/>
      <c r="RJS63" s="159"/>
      <c r="RJT63" s="159"/>
      <c r="RJU63" s="157"/>
      <c r="RJV63" s="158"/>
      <c r="RJW63" s="159"/>
      <c r="RJX63" s="159"/>
      <c r="RJY63" s="157"/>
      <c r="RJZ63" s="158"/>
      <c r="RKA63" s="159"/>
      <c r="RKB63" s="159"/>
      <c r="RKC63" s="157"/>
      <c r="RKD63" s="158"/>
      <c r="RKE63" s="159"/>
      <c r="RKF63" s="159"/>
      <c r="RKG63" s="157"/>
      <c r="RKH63" s="158"/>
      <c r="RKI63" s="159"/>
      <c r="RKJ63" s="159"/>
      <c r="RKK63" s="157"/>
      <c r="RKL63" s="158"/>
      <c r="RKM63" s="159"/>
      <c r="RKN63" s="159"/>
      <c r="RKO63" s="157"/>
      <c r="RKP63" s="158"/>
      <c r="RKQ63" s="159"/>
      <c r="RKR63" s="159"/>
      <c r="RKS63" s="157"/>
      <c r="RKT63" s="158"/>
      <c r="RKU63" s="159"/>
      <c r="RKV63" s="159"/>
      <c r="RKW63" s="157"/>
      <c r="RKX63" s="158"/>
      <c r="RKY63" s="159"/>
      <c r="RKZ63" s="159"/>
      <c r="RLA63" s="157"/>
      <c r="RLB63" s="158"/>
      <c r="RLC63" s="159"/>
      <c r="RLD63" s="159"/>
      <c r="RLE63" s="157"/>
      <c r="RLF63" s="158"/>
      <c r="RLG63" s="159"/>
      <c r="RLH63" s="159"/>
      <c r="RLI63" s="157"/>
      <c r="RLJ63" s="158"/>
      <c r="RLK63" s="159"/>
      <c r="RLL63" s="159"/>
      <c r="RLM63" s="157"/>
      <c r="RLN63" s="158"/>
      <c r="RLO63" s="159"/>
      <c r="RLP63" s="159"/>
      <c r="RLQ63" s="157"/>
      <c r="RLR63" s="158"/>
      <c r="RLS63" s="159"/>
      <c r="RLT63" s="159"/>
      <c r="RLU63" s="157"/>
      <c r="RLV63" s="158"/>
      <c r="RLW63" s="159"/>
      <c r="RLX63" s="159"/>
      <c r="RLY63" s="157"/>
      <c r="RLZ63" s="158"/>
      <c r="RMA63" s="159"/>
      <c r="RMB63" s="159"/>
      <c r="RMC63" s="157"/>
      <c r="RMD63" s="158"/>
      <c r="RME63" s="159"/>
      <c r="RMF63" s="159"/>
      <c r="RMG63" s="157"/>
      <c r="RMH63" s="158"/>
      <c r="RMI63" s="159"/>
      <c r="RMJ63" s="159"/>
      <c r="RMK63" s="157"/>
      <c r="RML63" s="158"/>
      <c r="RMM63" s="159"/>
      <c r="RMN63" s="159"/>
      <c r="RMO63" s="157"/>
      <c r="RMP63" s="158"/>
      <c r="RMQ63" s="159"/>
      <c r="RMR63" s="159"/>
      <c r="RMS63" s="157"/>
      <c r="RMT63" s="158"/>
      <c r="RMU63" s="159"/>
      <c r="RMV63" s="159"/>
      <c r="RMW63" s="157"/>
      <c r="RMX63" s="158"/>
      <c r="RMY63" s="159"/>
      <c r="RMZ63" s="159"/>
      <c r="RNA63" s="157"/>
      <c r="RNB63" s="158"/>
      <c r="RNC63" s="159"/>
      <c r="RND63" s="159"/>
      <c r="RNE63" s="157"/>
      <c r="RNF63" s="158"/>
      <c r="RNG63" s="159"/>
      <c r="RNH63" s="159"/>
      <c r="RNI63" s="157"/>
      <c r="RNJ63" s="158"/>
      <c r="RNK63" s="159"/>
      <c r="RNL63" s="159"/>
      <c r="RNM63" s="157"/>
      <c r="RNN63" s="158"/>
      <c r="RNO63" s="159"/>
      <c r="RNP63" s="159"/>
      <c r="RNQ63" s="157"/>
      <c r="RNR63" s="158"/>
      <c r="RNS63" s="159"/>
      <c r="RNT63" s="159"/>
      <c r="RNU63" s="157"/>
      <c r="RNV63" s="158"/>
      <c r="RNW63" s="159"/>
      <c r="RNX63" s="159"/>
      <c r="RNY63" s="157"/>
      <c r="RNZ63" s="158"/>
      <c r="ROA63" s="159"/>
      <c r="ROB63" s="159"/>
      <c r="ROC63" s="157"/>
      <c r="ROD63" s="158"/>
      <c r="ROE63" s="159"/>
      <c r="ROF63" s="159"/>
      <c r="ROG63" s="157"/>
      <c r="ROH63" s="158"/>
      <c r="ROI63" s="159"/>
      <c r="ROJ63" s="159"/>
      <c r="ROK63" s="157"/>
      <c r="ROL63" s="158"/>
      <c r="ROM63" s="159"/>
      <c r="RON63" s="159"/>
      <c r="ROO63" s="157"/>
      <c r="ROP63" s="158"/>
      <c r="ROQ63" s="159"/>
      <c r="ROR63" s="159"/>
      <c r="ROS63" s="157"/>
      <c r="ROT63" s="158"/>
      <c r="ROU63" s="159"/>
      <c r="ROV63" s="159"/>
      <c r="ROW63" s="157"/>
      <c r="ROX63" s="158"/>
      <c r="ROY63" s="159"/>
      <c r="ROZ63" s="159"/>
      <c r="RPA63" s="157"/>
      <c r="RPB63" s="158"/>
      <c r="RPC63" s="159"/>
      <c r="RPD63" s="159"/>
      <c r="RPE63" s="157"/>
      <c r="RPF63" s="158"/>
      <c r="RPG63" s="159"/>
      <c r="RPH63" s="159"/>
      <c r="RPI63" s="157"/>
      <c r="RPJ63" s="158"/>
      <c r="RPK63" s="159"/>
      <c r="RPL63" s="159"/>
      <c r="RPM63" s="157"/>
      <c r="RPN63" s="158"/>
      <c r="RPO63" s="159"/>
      <c r="RPP63" s="159"/>
      <c r="RPQ63" s="157"/>
      <c r="RPR63" s="158"/>
      <c r="RPS63" s="159"/>
      <c r="RPT63" s="159"/>
      <c r="RPU63" s="157"/>
      <c r="RPV63" s="158"/>
      <c r="RPW63" s="159"/>
      <c r="RPX63" s="159"/>
      <c r="RPY63" s="157"/>
      <c r="RPZ63" s="158"/>
      <c r="RQA63" s="159"/>
      <c r="RQB63" s="159"/>
      <c r="RQC63" s="157"/>
      <c r="RQD63" s="158"/>
      <c r="RQE63" s="159"/>
      <c r="RQF63" s="159"/>
      <c r="RQG63" s="157"/>
      <c r="RQH63" s="158"/>
      <c r="RQI63" s="159"/>
      <c r="RQJ63" s="159"/>
      <c r="RQK63" s="157"/>
      <c r="RQL63" s="158"/>
      <c r="RQM63" s="159"/>
      <c r="RQN63" s="159"/>
      <c r="RQO63" s="157"/>
      <c r="RQP63" s="158"/>
      <c r="RQQ63" s="159"/>
      <c r="RQR63" s="159"/>
      <c r="RQS63" s="157"/>
      <c r="RQT63" s="158"/>
      <c r="RQU63" s="159"/>
      <c r="RQV63" s="159"/>
      <c r="RQW63" s="157"/>
      <c r="RQX63" s="158"/>
      <c r="RQY63" s="159"/>
      <c r="RQZ63" s="159"/>
      <c r="RRA63" s="157"/>
      <c r="RRB63" s="158"/>
      <c r="RRC63" s="159"/>
      <c r="RRD63" s="159"/>
      <c r="RRE63" s="157"/>
      <c r="RRF63" s="158"/>
      <c r="RRG63" s="159"/>
      <c r="RRH63" s="159"/>
      <c r="RRI63" s="157"/>
      <c r="RRJ63" s="158"/>
      <c r="RRK63" s="159"/>
      <c r="RRL63" s="159"/>
      <c r="RRM63" s="157"/>
      <c r="RRN63" s="158"/>
      <c r="RRO63" s="159"/>
      <c r="RRP63" s="159"/>
      <c r="RRQ63" s="157"/>
      <c r="RRR63" s="158"/>
      <c r="RRS63" s="159"/>
      <c r="RRT63" s="159"/>
      <c r="RRU63" s="157"/>
      <c r="RRV63" s="158"/>
      <c r="RRW63" s="159"/>
      <c r="RRX63" s="159"/>
      <c r="RRY63" s="157"/>
      <c r="RRZ63" s="158"/>
      <c r="RSA63" s="159"/>
      <c r="RSB63" s="159"/>
      <c r="RSC63" s="157"/>
      <c r="RSD63" s="158"/>
      <c r="RSE63" s="159"/>
      <c r="RSF63" s="159"/>
      <c r="RSG63" s="157"/>
      <c r="RSH63" s="158"/>
      <c r="RSI63" s="159"/>
      <c r="RSJ63" s="159"/>
      <c r="RSK63" s="157"/>
      <c r="RSL63" s="158"/>
      <c r="RSM63" s="159"/>
      <c r="RSN63" s="159"/>
      <c r="RSO63" s="157"/>
      <c r="RSP63" s="158"/>
      <c r="RSQ63" s="159"/>
      <c r="RSR63" s="159"/>
      <c r="RSS63" s="157"/>
      <c r="RST63" s="158"/>
      <c r="RSU63" s="159"/>
      <c r="RSV63" s="159"/>
      <c r="RSW63" s="157"/>
      <c r="RSX63" s="158"/>
      <c r="RSY63" s="159"/>
      <c r="RSZ63" s="159"/>
      <c r="RTA63" s="157"/>
      <c r="RTB63" s="158"/>
      <c r="RTC63" s="159"/>
      <c r="RTD63" s="159"/>
      <c r="RTE63" s="157"/>
      <c r="RTF63" s="158"/>
      <c r="RTG63" s="159"/>
      <c r="RTH63" s="159"/>
      <c r="RTI63" s="157"/>
      <c r="RTJ63" s="158"/>
      <c r="RTK63" s="159"/>
      <c r="RTL63" s="159"/>
      <c r="RTM63" s="157"/>
      <c r="RTN63" s="158"/>
      <c r="RTO63" s="159"/>
      <c r="RTP63" s="159"/>
      <c r="RTQ63" s="157"/>
      <c r="RTR63" s="158"/>
      <c r="RTS63" s="159"/>
      <c r="RTT63" s="159"/>
      <c r="RTU63" s="157"/>
      <c r="RTV63" s="158"/>
      <c r="RTW63" s="159"/>
      <c r="RTX63" s="159"/>
      <c r="RTY63" s="157"/>
      <c r="RTZ63" s="158"/>
      <c r="RUA63" s="159"/>
      <c r="RUB63" s="159"/>
      <c r="RUC63" s="157"/>
      <c r="RUD63" s="158"/>
      <c r="RUE63" s="159"/>
      <c r="RUF63" s="159"/>
      <c r="RUG63" s="157"/>
      <c r="RUH63" s="158"/>
      <c r="RUI63" s="159"/>
      <c r="RUJ63" s="159"/>
      <c r="RUK63" s="157"/>
      <c r="RUL63" s="158"/>
      <c r="RUM63" s="159"/>
      <c r="RUN63" s="159"/>
      <c r="RUO63" s="157"/>
      <c r="RUP63" s="158"/>
      <c r="RUQ63" s="159"/>
      <c r="RUR63" s="159"/>
      <c r="RUS63" s="157"/>
      <c r="RUT63" s="158"/>
      <c r="RUU63" s="159"/>
      <c r="RUV63" s="159"/>
      <c r="RUW63" s="157"/>
      <c r="RUX63" s="158"/>
      <c r="RUY63" s="159"/>
      <c r="RUZ63" s="159"/>
      <c r="RVA63" s="157"/>
      <c r="RVB63" s="158"/>
      <c r="RVC63" s="159"/>
      <c r="RVD63" s="159"/>
      <c r="RVE63" s="157"/>
      <c r="RVF63" s="158"/>
      <c r="RVG63" s="159"/>
      <c r="RVH63" s="159"/>
      <c r="RVI63" s="157"/>
      <c r="RVJ63" s="158"/>
      <c r="RVK63" s="159"/>
      <c r="RVL63" s="159"/>
      <c r="RVM63" s="157"/>
      <c r="RVN63" s="158"/>
      <c r="RVO63" s="159"/>
      <c r="RVP63" s="159"/>
      <c r="RVQ63" s="157"/>
      <c r="RVR63" s="158"/>
      <c r="RVS63" s="159"/>
      <c r="RVT63" s="159"/>
      <c r="RVU63" s="157"/>
      <c r="RVV63" s="158"/>
      <c r="RVW63" s="159"/>
      <c r="RVX63" s="159"/>
      <c r="RVY63" s="157"/>
      <c r="RVZ63" s="158"/>
      <c r="RWA63" s="159"/>
      <c r="RWB63" s="159"/>
      <c r="RWC63" s="157"/>
      <c r="RWD63" s="158"/>
      <c r="RWE63" s="159"/>
      <c r="RWF63" s="159"/>
      <c r="RWG63" s="157"/>
      <c r="RWH63" s="158"/>
      <c r="RWI63" s="159"/>
      <c r="RWJ63" s="159"/>
      <c r="RWK63" s="157"/>
      <c r="RWL63" s="158"/>
      <c r="RWM63" s="159"/>
      <c r="RWN63" s="159"/>
      <c r="RWO63" s="157"/>
      <c r="RWP63" s="158"/>
      <c r="RWQ63" s="159"/>
      <c r="RWR63" s="159"/>
      <c r="RWS63" s="157"/>
      <c r="RWT63" s="158"/>
      <c r="RWU63" s="159"/>
      <c r="RWV63" s="159"/>
      <c r="RWW63" s="157"/>
      <c r="RWX63" s="158"/>
      <c r="RWY63" s="159"/>
      <c r="RWZ63" s="159"/>
      <c r="RXA63" s="157"/>
      <c r="RXB63" s="158"/>
      <c r="RXC63" s="159"/>
      <c r="RXD63" s="159"/>
      <c r="RXE63" s="157"/>
      <c r="RXF63" s="158"/>
      <c r="RXG63" s="159"/>
      <c r="RXH63" s="159"/>
      <c r="RXI63" s="157"/>
      <c r="RXJ63" s="158"/>
      <c r="RXK63" s="159"/>
      <c r="RXL63" s="159"/>
      <c r="RXM63" s="157"/>
      <c r="RXN63" s="158"/>
      <c r="RXO63" s="159"/>
      <c r="RXP63" s="159"/>
      <c r="RXQ63" s="157"/>
      <c r="RXR63" s="158"/>
      <c r="RXS63" s="159"/>
      <c r="RXT63" s="159"/>
      <c r="RXU63" s="157"/>
      <c r="RXV63" s="158"/>
      <c r="RXW63" s="159"/>
      <c r="RXX63" s="159"/>
      <c r="RXY63" s="157"/>
      <c r="RXZ63" s="158"/>
      <c r="RYA63" s="159"/>
      <c r="RYB63" s="159"/>
      <c r="RYC63" s="157"/>
      <c r="RYD63" s="158"/>
      <c r="RYE63" s="159"/>
      <c r="RYF63" s="159"/>
      <c r="RYG63" s="157"/>
      <c r="RYH63" s="158"/>
      <c r="RYI63" s="159"/>
      <c r="RYJ63" s="159"/>
      <c r="RYK63" s="157"/>
      <c r="RYL63" s="158"/>
      <c r="RYM63" s="159"/>
      <c r="RYN63" s="159"/>
      <c r="RYO63" s="157"/>
      <c r="RYP63" s="158"/>
      <c r="RYQ63" s="159"/>
      <c r="RYR63" s="159"/>
      <c r="RYS63" s="157"/>
      <c r="RYT63" s="158"/>
      <c r="RYU63" s="159"/>
      <c r="RYV63" s="159"/>
      <c r="RYW63" s="157"/>
      <c r="RYX63" s="158"/>
      <c r="RYY63" s="159"/>
      <c r="RYZ63" s="159"/>
      <c r="RZA63" s="157"/>
      <c r="RZB63" s="158"/>
      <c r="RZC63" s="159"/>
      <c r="RZD63" s="159"/>
      <c r="RZE63" s="157"/>
      <c r="RZF63" s="158"/>
      <c r="RZG63" s="159"/>
      <c r="RZH63" s="159"/>
      <c r="RZI63" s="157"/>
      <c r="RZJ63" s="158"/>
      <c r="RZK63" s="159"/>
      <c r="RZL63" s="159"/>
      <c r="RZM63" s="157"/>
      <c r="RZN63" s="158"/>
      <c r="RZO63" s="159"/>
      <c r="RZP63" s="159"/>
      <c r="RZQ63" s="157"/>
      <c r="RZR63" s="158"/>
      <c r="RZS63" s="159"/>
      <c r="RZT63" s="159"/>
      <c r="RZU63" s="157"/>
      <c r="RZV63" s="158"/>
      <c r="RZW63" s="159"/>
      <c r="RZX63" s="159"/>
      <c r="RZY63" s="157"/>
      <c r="RZZ63" s="158"/>
      <c r="SAA63" s="159"/>
      <c r="SAB63" s="159"/>
      <c r="SAC63" s="157"/>
      <c r="SAD63" s="158"/>
      <c r="SAE63" s="159"/>
      <c r="SAF63" s="159"/>
      <c r="SAG63" s="157"/>
      <c r="SAH63" s="158"/>
      <c r="SAI63" s="159"/>
      <c r="SAJ63" s="159"/>
      <c r="SAK63" s="157"/>
      <c r="SAL63" s="158"/>
      <c r="SAM63" s="159"/>
      <c r="SAN63" s="159"/>
      <c r="SAO63" s="157"/>
      <c r="SAP63" s="158"/>
      <c r="SAQ63" s="159"/>
      <c r="SAR63" s="159"/>
      <c r="SAS63" s="157"/>
      <c r="SAT63" s="158"/>
      <c r="SAU63" s="159"/>
      <c r="SAV63" s="159"/>
      <c r="SAW63" s="157"/>
      <c r="SAX63" s="158"/>
      <c r="SAY63" s="159"/>
      <c r="SAZ63" s="159"/>
      <c r="SBA63" s="157"/>
      <c r="SBB63" s="158"/>
      <c r="SBC63" s="159"/>
      <c r="SBD63" s="159"/>
      <c r="SBE63" s="157"/>
      <c r="SBF63" s="158"/>
      <c r="SBG63" s="159"/>
      <c r="SBH63" s="159"/>
      <c r="SBI63" s="157"/>
      <c r="SBJ63" s="158"/>
      <c r="SBK63" s="159"/>
      <c r="SBL63" s="159"/>
      <c r="SBM63" s="157"/>
      <c r="SBN63" s="158"/>
      <c r="SBO63" s="159"/>
      <c r="SBP63" s="159"/>
      <c r="SBQ63" s="157"/>
      <c r="SBR63" s="158"/>
      <c r="SBS63" s="159"/>
      <c r="SBT63" s="159"/>
      <c r="SBU63" s="157"/>
      <c r="SBV63" s="158"/>
      <c r="SBW63" s="159"/>
      <c r="SBX63" s="159"/>
      <c r="SBY63" s="157"/>
      <c r="SBZ63" s="158"/>
      <c r="SCA63" s="159"/>
      <c r="SCB63" s="159"/>
      <c r="SCC63" s="157"/>
      <c r="SCD63" s="158"/>
      <c r="SCE63" s="159"/>
      <c r="SCF63" s="159"/>
      <c r="SCG63" s="157"/>
      <c r="SCH63" s="158"/>
      <c r="SCI63" s="159"/>
      <c r="SCJ63" s="159"/>
      <c r="SCK63" s="157"/>
      <c r="SCL63" s="158"/>
      <c r="SCM63" s="159"/>
      <c r="SCN63" s="159"/>
      <c r="SCO63" s="157"/>
      <c r="SCP63" s="158"/>
      <c r="SCQ63" s="159"/>
      <c r="SCR63" s="159"/>
      <c r="SCS63" s="157"/>
      <c r="SCT63" s="158"/>
      <c r="SCU63" s="159"/>
      <c r="SCV63" s="159"/>
      <c r="SCW63" s="157"/>
      <c r="SCX63" s="158"/>
      <c r="SCY63" s="159"/>
      <c r="SCZ63" s="159"/>
      <c r="SDA63" s="157"/>
      <c r="SDB63" s="158"/>
      <c r="SDC63" s="159"/>
      <c r="SDD63" s="159"/>
      <c r="SDE63" s="157"/>
      <c r="SDF63" s="158"/>
      <c r="SDG63" s="159"/>
      <c r="SDH63" s="159"/>
      <c r="SDI63" s="157"/>
      <c r="SDJ63" s="158"/>
      <c r="SDK63" s="159"/>
      <c r="SDL63" s="159"/>
      <c r="SDM63" s="157"/>
      <c r="SDN63" s="158"/>
      <c r="SDO63" s="159"/>
      <c r="SDP63" s="159"/>
      <c r="SDQ63" s="157"/>
      <c r="SDR63" s="158"/>
      <c r="SDS63" s="159"/>
      <c r="SDT63" s="159"/>
      <c r="SDU63" s="157"/>
      <c r="SDV63" s="158"/>
      <c r="SDW63" s="159"/>
      <c r="SDX63" s="159"/>
      <c r="SDY63" s="157"/>
      <c r="SDZ63" s="158"/>
      <c r="SEA63" s="159"/>
      <c r="SEB63" s="159"/>
      <c r="SEC63" s="157"/>
      <c r="SED63" s="158"/>
      <c r="SEE63" s="159"/>
      <c r="SEF63" s="159"/>
      <c r="SEG63" s="157"/>
      <c r="SEH63" s="158"/>
      <c r="SEI63" s="159"/>
      <c r="SEJ63" s="159"/>
      <c r="SEK63" s="157"/>
      <c r="SEL63" s="158"/>
      <c r="SEM63" s="159"/>
      <c r="SEN63" s="159"/>
      <c r="SEO63" s="157"/>
      <c r="SEP63" s="158"/>
      <c r="SEQ63" s="159"/>
      <c r="SER63" s="159"/>
      <c r="SES63" s="157"/>
      <c r="SET63" s="158"/>
      <c r="SEU63" s="159"/>
      <c r="SEV63" s="159"/>
      <c r="SEW63" s="157"/>
      <c r="SEX63" s="158"/>
      <c r="SEY63" s="159"/>
      <c r="SEZ63" s="159"/>
      <c r="SFA63" s="157"/>
      <c r="SFB63" s="158"/>
      <c r="SFC63" s="159"/>
      <c r="SFD63" s="159"/>
      <c r="SFE63" s="157"/>
      <c r="SFF63" s="158"/>
      <c r="SFG63" s="159"/>
      <c r="SFH63" s="159"/>
      <c r="SFI63" s="157"/>
      <c r="SFJ63" s="158"/>
      <c r="SFK63" s="159"/>
      <c r="SFL63" s="159"/>
      <c r="SFM63" s="157"/>
      <c r="SFN63" s="158"/>
      <c r="SFO63" s="159"/>
      <c r="SFP63" s="159"/>
      <c r="SFQ63" s="157"/>
      <c r="SFR63" s="158"/>
      <c r="SFS63" s="159"/>
      <c r="SFT63" s="159"/>
      <c r="SFU63" s="157"/>
      <c r="SFV63" s="158"/>
      <c r="SFW63" s="159"/>
      <c r="SFX63" s="159"/>
      <c r="SFY63" s="157"/>
      <c r="SFZ63" s="158"/>
      <c r="SGA63" s="159"/>
      <c r="SGB63" s="159"/>
      <c r="SGC63" s="157"/>
      <c r="SGD63" s="158"/>
      <c r="SGE63" s="159"/>
      <c r="SGF63" s="159"/>
      <c r="SGG63" s="157"/>
      <c r="SGH63" s="158"/>
      <c r="SGI63" s="159"/>
      <c r="SGJ63" s="159"/>
      <c r="SGK63" s="157"/>
      <c r="SGL63" s="158"/>
      <c r="SGM63" s="159"/>
      <c r="SGN63" s="159"/>
      <c r="SGO63" s="157"/>
      <c r="SGP63" s="158"/>
      <c r="SGQ63" s="159"/>
      <c r="SGR63" s="159"/>
      <c r="SGS63" s="157"/>
      <c r="SGT63" s="158"/>
      <c r="SGU63" s="159"/>
      <c r="SGV63" s="159"/>
      <c r="SGW63" s="157"/>
      <c r="SGX63" s="158"/>
      <c r="SGY63" s="159"/>
      <c r="SGZ63" s="159"/>
      <c r="SHA63" s="157"/>
      <c r="SHB63" s="158"/>
      <c r="SHC63" s="159"/>
      <c r="SHD63" s="159"/>
      <c r="SHE63" s="157"/>
      <c r="SHF63" s="158"/>
      <c r="SHG63" s="159"/>
      <c r="SHH63" s="159"/>
      <c r="SHI63" s="157"/>
      <c r="SHJ63" s="158"/>
      <c r="SHK63" s="159"/>
      <c r="SHL63" s="159"/>
      <c r="SHM63" s="157"/>
      <c r="SHN63" s="158"/>
      <c r="SHO63" s="159"/>
      <c r="SHP63" s="159"/>
      <c r="SHQ63" s="157"/>
      <c r="SHR63" s="158"/>
      <c r="SHS63" s="159"/>
      <c r="SHT63" s="159"/>
      <c r="SHU63" s="157"/>
      <c r="SHV63" s="158"/>
      <c r="SHW63" s="159"/>
      <c r="SHX63" s="159"/>
      <c r="SHY63" s="157"/>
      <c r="SHZ63" s="158"/>
      <c r="SIA63" s="159"/>
      <c r="SIB63" s="159"/>
      <c r="SIC63" s="157"/>
      <c r="SID63" s="158"/>
      <c r="SIE63" s="159"/>
      <c r="SIF63" s="159"/>
      <c r="SIG63" s="157"/>
      <c r="SIH63" s="158"/>
      <c r="SII63" s="159"/>
      <c r="SIJ63" s="159"/>
      <c r="SIK63" s="157"/>
      <c r="SIL63" s="158"/>
      <c r="SIM63" s="159"/>
      <c r="SIN63" s="159"/>
      <c r="SIO63" s="157"/>
      <c r="SIP63" s="158"/>
      <c r="SIQ63" s="159"/>
      <c r="SIR63" s="159"/>
      <c r="SIS63" s="157"/>
      <c r="SIT63" s="158"/>
      <c r="SIU63" s="159"/>
      <c r="SIV63" s="159"/>
      <c r="SIW63" s="157"/>
      <c r="SIX63" s="158"/>
      <c r="SIY63" s="159"/>
      <c r="SIZ63" s="159"/>
      <c r="SJA63" s="157"/>
      <c r="SJB63" s="158"/>
      <c r="SJC63" s="159"/>
      <c r="SJD63" s="159"/>
      <c r="SJE63" s="157"/>
      <c r="SJF63" s="158"/>
      <c r="SJG63" s="159"/>
      <c r="SJH63" s="159"/>
      <c r="SJI63" s="157"/>
      <c r="SJJ63" s="158"/>
      <c r="SJK63" s="159"/>
      <c r="SJL63" s="159"/>
      <c r="SJM63" s="157"/>
      <c r="SJN63" s="158"/>
      <c r="SJO63" s="159"/>
      <c r="SJP63" s="159"/>
      <c r="SJQ63" s="157"/>
      <c r="SJR63" s="158"/>
      <c r="SJS63" s="159"/>
      <c r="SJT63" s="159"/>
      <c r="SJU63" s="157"/>
      <c r="SJV63" s="158"/>
      <c r="SJW63" s="159"/>
      <c r="SJX63" s="159"/>
      <c r="SJY63" s="157"/>
      <c r="SJZ63" s="158"/>
      <c r="SKA63" s="159"/>
      <c r="SKB63" s="159"/>
      <c r="SKC63" s="157"/>
      <c r="SKD63" s="158"/>
      <c r="SKE63" s="159"/>
      <c r="SKF63" s="159"/>
      <c r="SKG63" s="157"/>
      <c r="SKH63" s="158"/>
      <c r="SKI63" s="159"/>
      <c r="SKJ63" s="159"/>
      <c r="SKK63" s="157"/>
      <c r="SKL63" s="158"/>
      <c r="SKM63" s="159"/>
      <c r="SKN63" s="159"/>
      <c r="SKO63" s="157"/>
      <c r="SKP63" s="158"/>
      <c r="SKQ63" s="159"/>
      <c r="SKR63" s="159"/>
      <c r="SKS63" s="157"/>
      <c r="SKT63" s="158"/>
      <c r="SKU63" s="159"/>
      <c r="SKV63" s="159"/>
      <c r="SKW63" s="157"/>
      <c r="SKX63" s="158"/>
      <c r="SKY63" s="159"/>
      <c r="SKZ63" s="159"/>
      <c r="SLA63" s="157"/>
      <c r="SLB63" s="158"/>
      <c r="SLC63" s="159"/>
      <c r="SLD63" s="159"/>
      <c r="SLE63" s="157"/>
      <c r="SLF63" s="158"/>
      <c r="SLG63" s="159"/>
      <c r="SLH63" s="159"/>
      <c r="SLI63" s="157"/>
      <c r="SLJ63" s="158"/>
      <c r="SLK63" s="159"/>
      <c r="SLL63" s="159"/>
      <c r="SLM63" s="157"/>
      <c r="SLN63" s="158"/>
      <c r="SLO63" s="159"/>
      <c r="SLP63" s="159"/>
      <c r="SLQ63" s="157"/>
      <c r="SLR63" s="158"/>
      <c r="SLS63" s="159"/>
      <c r="SLT63" s="159"/>
      <c r="SLU63" s="157"/>
      <c r="SLV63" s="158"/>
      <c r="SLW63" s="159"/>
      <c r="SLX63" s="159"/>
      <c r="SLY63" s="157"/>
      <c r="SLZ63" s="158"/>
      <c r="SMA63" s="159"/>
      <c r="SMB63" s="159"/>
      <c r="SMC63" s="157"/>
      <c r="SMD63" s="158"/>
      <c r="SME63" s="159"/>
      <c r="SMF63" s="159"/>
      <c r="SMG63" s="157"/>
      <c r="SMH63" s="158"/>
      <c r="SMI63" s="159"/>
      <c r="SMJ63" s="159"/>
      <c r="SMK63" s="157"/>
      <c r="SML63" s="158"/>
      <c r="SMM63" s="159"/>
      <c r="SMN63" s="159"/>
      <c r="SMO63" s="157"/>
      <c r="SMP63" s="158"/>
      <c r="SMQ63" s="159"/>
      <c r="SMR63" s="159"/>
      <c r="SMS63" s="157"/>
      <c r="SMT63" s="158"/>
      <c r="SMU63" s="159"/>
      <c r="SMV63" s="159"/>
      <c r="SMW63" s="157"/>
      <c r="SMX63" s="158"/>
      <c r="SMY63" s="159"/>
      <c r="SMZ63" s="159"/>
      <c r="SNA63" s="157"/>
      <c r="SNB63" s="158"/>
      <c r="SNC63" s="159"/>
      <c r="SND63" s="159"/>
      <c r="SNE63" s="157"/>
      <c r="SNF63" s="158"/>
      <c r="SNG63" s="159"/>
      <c r="SNH63" s="159"/>
      <c r="SNI63" s="157"/>
      <c r="SNJ63" s="158"/>
      <c r="SNK63" s="159"/>
      <c r="SNL63" s="159"/>
      <c r="SNM63" s="157"/>
      <c r="SNN63" s="158"/>
      <c r="SNO63" s="159"/>
      <c r="SNP63" s="159"/>
      <c r="SNQ63" s="157"/>
      <c r="SNR63" s="158"/>
      <c r="SNS63" s="159"/>
      <c r="SNT63" s="159"/>
      <c r="SNU63" s="157"/>
      <c r="SNV63" s="158"/>
      <c r="SNW63" s="159"/>
      <c r="SNX63" s="159"/>
      <c r="SNY63" s="157"/>
      <c r="SNZ63" s="158"/>
      <c r="SOA63" s="159"/>
      <c r="SOB63" s="159"/>
      <c r="SOC63" s="157"/>
      <c r="SOD63" s="158"/>
      <c r="SOE63" s="159"/>
      <c r="SOF63" s="159"/>
      <c r="SOG63" s="157"/>
      <c r="SOH63" s="158"/>
      <c r="SOI63" s="159"/>
      <c r="SOJ63" s="159"/>
      <c r="SOK63" s="157"/>
      <c r="SOL63" s="158"/>
      <c r="SOM63" s="159"/>
      <c r="SON63" s="159"/>
      <c r="SOO63" s="157"/>
      <c r="SOP63" s="158"/>
      <c r="SOQ63" s="159"/>
      <c r="SOR63" s="159"/>
      <c r="SOS63" s="157"/>
      <c r="SOT63" s="158"/>
      <c r="SOU63" s="159"/>
      <c r="SOV63" s="159"/>
      <c r="SOW63" s="157"/>
      <c r="SOX63" s="158"/>
      <c r="SOY63" s="159"/>
      <c r="SOZ63" s="159"/>
      <c r="SPA63" s="157"/>
      <c r="SPB63" s="158"/>
      <c r="SPC63" s="159"/>
      <c r="SPD63" s="159"/>
      <c r="SPE63" s="157"/>
      <c r="SPF63" s="158"/>
      <c r="SPG63" s="159"/>
      <c r="SPH63" s="159"/>
      <c r="SPI63" s="157"/>
      <c r="SPJ63" s="158"/>
      <c r="SPK63" s="159"/>
      <c r="SPL63" s="159"/>
      <c r="SPM63" s="157"/>
      <c r="SPN63" s="158"/>
      <c r="SPO63" s="159"/>
      <c r="SPP63" s="159"/>
      <c r="SPQ63" s="157"/>
      <c r="SPR63" s="158"/>
      <c r="SPS63" s="159"/>
      <c r="SPT63" s="159"/>
      <c r="SPU63" s="157"/>
      <c r="SPV63" s="158"/>
      <c r="SPW63" s="159"/>
      <c r="SPX63" s="159"/>
      <c r="SPY63" s="157"/>
      <c r="SPZ63" s="158"/>
      <c r="SQA63" s="159"/>
      <c r="SQB63" s="159"/>
      <c r="SQC63" s="157"/>
      <c r="SQD63" s="158"/>
      <c r="SQE63" s="159"/>
      <c r="SQF63" s="159"/>
      <c r="SQG63" s="157"/>
      <c r="SQH63" s="158"/>
      <c r="SQI63" s="159"/>
      <c r="SQJ63" s="159"/>
      <c r="SQK63" s="157"/>
      <c r="SQL63" s="158"/>
      <c r="SQM63" s="159"/>
      <c r="SQN63" s="159"/>
      <c r="SQO63" s="157"/>
      <c r="SQP63" s="158"/>
      <c r="SQQ63" s="159"/>
      <c r="SQR63" s="159"/>
      <c r="SQS63" s="157"/>
      <c r="SQT63" s="158"/>
      <c r="SQU63" s="159"/>
      <c r="SQV63" s="159"/>
      <c r="SQW63" s="157"/>
      <c r="SQX63" s="158"/>
      <c r="SQY63" s="159"/>
      <c r="SQZ63" s="159"/>
      <c r="SRA63" s="157"/>
      <c r="SRB63" s="158"/>
      <c r="SRC63" s="159"/>
      <c r="SRD63" s="159"/>
      <c r="SRE63" s="157"/>
      <c r="SRF63" s="158"/>
      <c r="SRG63" s="159"/>
      <c r="SRH63" s="159"/>
      <c r="SRI63" s="157"/>
      <c r="SRJ63" s="158"/>
      <c r="SRK63" s="159"/>
      <c r="SRL63" s="159"/>
      <c r="SRM63" s="157"/>
      <c r="SRN63" s="158"/>
      <c r="SRO63" s="159"/>
      <c r="SRP63" s="159"/>
      <c r="SRQ63" s="157"/>
      <c r="SRR63" s="158"/>
      <c r="SRS63" s="159"/>
      <c r="SRT63" s="159"/>
      <c r="SRU63" s="157"/>
      <c r="SRV63" s="158"/>
      <c r="SRW63" s="159"/>
      <c r="SRX63" s="159"/>
      <c r="SRY63" s="157"/>
      <c r="SRZ63" s="158"/>
      <c r="SSA63" s="159"/>
      <c r="SSB63" s="159"/>
      <c r="SSC63" s="157"/>
      <c r="SSD63" s="158"/>
      <c r="SSE63" s="159"/>
      <c r="SSF63" s="159"/>
      <c r="SSG63" s="157"/>
      <c r="SSH63" s="158"/>
      <c r="SSI63" s="159"/>
      <c r="SSJ63" s="159"/>
      <c r="SSK63" s="157"/>
      <c r="SSL63" s="158"/>
      <c r="SSM63" s="159"/>
      <c r="SSN63" s="159"/>
      <c r="SSO63" s="157"/>
      <c r="SSP63" s="158"/>
      <c r="SSQ63" s="159"/>
      <c r="SSR63" s="159"/>
      <c r="SSS63" s="157"/>
      <c r="SST63" s="158"/>
      <c r="SSU63" s="159"/>
      <c r="SSV63" s="159"/>
      <c r="SSW63" s="157"/>
      <c r="SSX63" s="158"/>
      <c r="SSY63" s="159"/>
      <c r="SSZ63" s="159"/>
      <c r="STA63" s="157"/>
      <c r="STB63" s="158"/>
      <c r="STC63" s="159"/>
      <c r="STD63" s="159"/>
      <c r="STE63" s="157"/>
      <c r="STF63" s="158"/>
      <c r="STG63" s="159"/>
      <c r="STH63" s="159"/>
      <c r="STI63" s="157"/>
      <c r="STJ63" s="158"/>
      <c r="STK63" s="159"/>
      <c r="STL63" s="159"/>
      <c r="STM63" s="157"/>
      <c r="STN63" s="158"/>
      <c r="STO63" s="159"/>
      <c r="STP63" s="159"/>
      <c r="STQ63" s="157"/>
      <c r="STR63" s="158"/>
      <c r="STS63" s="159"/>
      <c r="STT63" s="159"/>
      <c r="STU63" s="157"/>
      <c r="STV63" s="158"/>
      <c r="STW63" s="159"/>
      <c r="STX63" s="159"/>
      <c r="STY63" s="157"/>
      <c r="STZ63" s="158"/>
      <c r="SUA63" s="159"/>
      <c r="SUB63" s="159"/>
      <c r="SUC63" s="157"/>
      <c r="SUD63" s="158"/>
      <c r="SUE63" s="159"/>
      <c r="SUF63" s="159"/>
      <c r="SUG63" s="157"/>
      <c r="SUH63" s="158"/>
      <c r="SUI63" s="159"/>
      <c r="SUJ63" s="159"/>
      <c r="SUK63" s="157"/>
      <c r="SUL63" s="158"/>
      <c r="SUM63" s="159"/>
      <c r="SUN63" s="159"/>
      <c r="SUO63" s="157"/>
      <c r="SUP63" s="158"/>
      <c r="SUQ63" s="159"/>
      <c r="SUR63" s="159"/>
      <c r="SUS63" s="157"/>
      <c r="SUT63" s="158"/>
      <c r="SUU63" s="159"/>
      <c r="SUV63" s="159"/>
      <c r="SUW63" s="157"/>
      <c r="SUX63" s="158"/>
      <c r="SUY63" s="159"/>
      <c r="SUZ63" s="159"/>
      <c r="SVA63" s="157"/>
      <c r="SVB63" s="158"/>
      <c r="SVC63" s="159"/>
      <c r="SVD63" s="159"/>
      <c r="SVE63" s="157"/>
      <c r="SVF63" s="158"/>
      <c r="SVG63" s="159"/>
      <c r="SVH63" s="159"/>
      <c r="SVI63" s="157"/>
      <c r="SVJ63" s="158"/>
      <c r="SVK63" s="159"/>
      <c r="SVL63" s="159"/>
      <c r="SVM63" s="157"/>
      <c r="SVN63" s="158"/>
      <c r="SVO63" s="159"/>
      <c r="SVP63" s="159"/>
      <c r="SVQ63" s="157"/>
      <c r="SVR63" s="158"/>
      <c r="SVS63" s="159"/>
      <c r="SVT63" s="159"/>
      <c r="SVU63" s="157"/>
      <c r="SVV63" s="158"/>
      <c r="SVW63" s="159"/>
      <c r="SVX63" s="159"/>
      <c r="SVY63" s="157"/>
      <c r="SVZ63" s="158"/>
      <c r="SWA63" s="159"/>
      <c r="SWB63" s="159"/>
      <c r="SWC63" s="157"/>
      <c r="SWD63" s="158"/>
      <c r="SWE63" s="159"/>
      <c r="SWF63" s="159"/>
      <c r="SWG63" s="157"/>
      <c r="SWH63" s="158"/>
      <c r="SWI63" s="159"/>
      <c r="SWJ63" s="159"/>
      <c r="SWK63" s="157"/>
      <c r="SWL63" s="158"/>
      <c r="SWM63" s="159"/>
      <c r="SWN63" s="159"/>
      <c r="SWO63" s="157"/>
      <c r="SWP63" s="158"/>
      <c r="SWQ63" s="159"/>
      <c r="SWR63" s="159"/>
      <c r="SWS63" s="157"/>
      <c r="SWT63" s="158"/>
      <c r="SWU63" s="159"/>
      <c r="SWV63" s="159"/>
      <c r="SWW63" s="157"/>
      <c r="SWX63" s="158"/>
      <c r="SWY63" s="159"/>
      <c r="SWZ63" s="159"/>
      <c r="SXA63" s="157"/>
      <c r="SXB63" s="158"/>
      <c r="SXC63" s="159"/>
      <c r="SXD63" s="159"/>
      <c r="SXE63" s="157"/>
      <c r="SXF63" s="158"/>
      <c r="SXG63" s="159"/>
      <c r="SXH63" s="159"/>
      <c r="SXI63" s="157"/>
      <c r="SXJ63" s="158"/>
      <c r="SXK63" s="159"/>
      <c r="SXL63" s="159"/>
      <c r="SXM63" s="157"/>
      <c r="SXN63" s="158"/>
      <c r="SXO63" s="159"/>
      <c r="SXP63" s="159"/>
      <c r="SXQ63" s="157"/>
      <c r="SXR63" s="158"/>
      <c r="SXS63" s="159"/>
      <c r="SXT63" s="159"/>
      <c r="SXU63" s="157"/>
      <c r="SXV63" s="158"/>
      <c r="SXW63" s="159"/>
      <c r="SXX63" s="159"/>
      <c r="SXY63" s="157"/>
      <c r="SXZ63" s="158"/>
      <c r="SYA63" s="159"/>
      <c r="SYB63" s="159"/>
      <c r="SYC63" s="157"/>
      <c r="SYD63" s="158"/>
      <c r="SYE63" s="159"/>
      <c r="SYF63" s="159"/>
      <c r="SYG63" s="157"/>
      <c r="SYH63" s="158"/>
      <c r="SYI63" s="159"/>
      <c r="SYJ63" s="159"/>
      <c r="SYK63" s="157"/>
      <c r="SYL63" s="158"/>
      <c r="SYM63" s="159"/>
      <c r="SYN63" s="159"/>
      <c r="SYO63" s="157"/>
      <c r="SYP63" s="158"/>
      <c r="SYQ63" s="159"/>
      <c r="SYR63" s="159"/>
      <c r="SYS63" s="157"/>
      <c r="SYT63" s="158"/>
      <c r="SYU63" s="159"/>
      <c r="SYV63" s="159"/>
      <c r="SYW63" s="157"/>
      <c r="SYX63" s="158"/>
      <c r="SYY63" s="159"/>
      <c r="SYZ63" s="159"/>
      <c r="SZA63" s="157"/>
      <c r="SZB63" s="158"/>
      <c r="SZC63" s="159"/>
      <c r="SZD63" s="159"/>
      <c r="SZE63" s="157"/>
      <c r="SZF63" s="158"/>
      <c r="SZG63" s="159"/>
      <c r="SZH63" s="159"/>
      <c r="SZI63" s="157"/>
      <c r="SZJ63" s="158"/>
      <c r="SZK63" s="159"/>
      <c r="SZL63" s="159"/>
      <c r="SZM63" s="157"/>
      <c r="SZN63" s="158"/>
      <c r="SZO63" s="159"/>
      <c r="SZP63" s="159"/>
      <c r="SZQ63" s="157"/>
      <c r="SZR63" s="158"/>
      <c r="SZS63" s="159"/>
      <c r="SZT63" s="159"/>
      <c r="SZU63" s="157"/>
      <c r="SZV63" s="158"/>
      <c r="SZW63" s="159"/>
      <c r="SZX63" s="159"/>
      <c r="SZY63" s="157"/>
      <c r="SZZ63" s="158"/>
      <c r="TAA63" s="159"/>
      <c r="TAB63" s="159"/>
      <c r="TAC63" s="157"/>
      <c r="TAD63" s="158"/>
      <c r="TAE63" s="159"/>
      <c r="TAF63" s="159"/>
      <c r="TAG63" s="157"/>
      <c r="TAH63" s="158"/>
      <c r="TAI63" s="159"/>
      <c r="TAJ63" s="159"/>
      <c r="TAK63" s="157"/>
      <c r="TAL63" s="158"/>
      <c r="TAM63" s="159"/>
      <c r="TAN63" s="159"/>
      <c r="TAO63" s="157"/>
      <c r="TAP63" s="158"/>
      <c r="TAQ63" s="159"/>
      <c r="TAR63" s="159"/>
      <c r="TAS63" s="157"/>
      <c r="TAT63" s="158"/>
      <c r="TAU63" s="159"/>
      <c r="TAV63" s="159"/>
      <c r="TAW63" s="157"/>
      <c r="TAX63" s="158"/>
      <c r="TAY63" s="159"/>
      <c r="TAZ63" s="159"/>
      <c r="TBA63" s="157"/>
      <c r="TBB63" s="158"/>
      <c r="TBC63" s="159"/>
      <c r="TBD63" s="159"/>
      <c r="TBE63" s="157"/>
      <c r="TBF63" s="158"/>
      <c r="TBG63" s="159"/>
      <c r="TBH63" s="159"/>
      <c r="TBI63" s="157"/>
      <c r="TBJ63" s="158"/>
      <c r="TBK63" s="159"/>
      <c r="TBL63" s="159"/>
      <c r="TBM63" s="157"/>
      <c r="TBN63" s="158"/>
      <c r="TBO63" s="159"/>
      <c r="TBP63" s="159"/>
      <c r="TBQ63" s="157"/>
      <c r="TBR63" s="158"/>
      <c r="TBS63" s="159"/>
      <c r="TBT63" s="159"/>
      <c r="TBU63" s="157"/>
      <c r="TBV63" s="158"/>
      <c r="TBW63" s="159"/>
      <c r="TBX63" s="159"/>
      <c r="TBY63" s="157"/>
      <c r="TBZ63" s="158"/>
      <c r="TCA63" s="159"/>
      <c r="TCB63" s="159"/>
      <c r="TCC63" s="157"/>
      <c r="TCD63" s="158"/>
      <c r="TCE63" s="159"/>
      <c r="TCF63" s="159"/>
      <c r="TCG63" s="157"/>
      <c r="TCH63" s="158"/>
      <c r="TCI63" s="159"/>
      <c r="TCJ63" s="159"/>
      <c r="TCK63" s="157"/>
      <c r="TCL63" s="158"/>
      <c r="TCM63" s="159"/>
      <c r="TCN63" s="159"/>
      <c r="TCO63" s="157"/>
      <c r="TCP63" s="158"/>
      <c r="TCQ63" s="159"/>
      <c r="TCR63" s="159"/>
      <c r="TCS63" s="157"/>
      <c r="TCT63" s="158"/>
      <c r="TCU63" s="159"/>
      <c r="TCV63" s="159"/>
      <c r="TCW63" s="157"/>
      <c r="TCX63" s="158"/>
      <c r="TCY63" s="159"/>
      <c r="TCZ63" s="159"/>
      <c r="TDA63" s="157"/>
      <c r="TDB63" s="158"/>
      <c r="TDC63" s="159"/>
      <c r="TDD63" s="159"/>
      <c r="TDE63" s="157"/>
      <c r="TDF63" s="158"/>
      <c r="TDG63" s="159"/>
      <c r="TDH63" s="159"/>
      <c r="TDI63" s="157"/>
      <c r="TDJ63" s="158"/>
      <c r="TDK63" s="159"/>
      <c r="TDL63" s="159"/>
      <c r="TDM63" s="157"/>
      <c r="TDN63" s="158"/>
      <c r="TDO63" s="159"/>
      <c r="TDP63" s="159"/>
      <c r="TDQ63" s="157"/>
      <c r="TDR63" s="158"/>
      <c r="TDS63" s="159"/>
      <c r="TDT63" s="159"/>
      <c r="TDU63" s="157"/>
      <c r="TDV63" s="158"/>
      <c r="TDW63" s="159"/>
      <c r="TDX63" s="159"/>
      <c r="TDY63" s="157"/>
      <c r="TDZ63" s="158"/>
      <c r="TEA63" s="159"/>
      <c r="TEB63" s="159"/>
      <c r="TEC63" s="157"/>
      <c r="TED63" s="158"/>
      <c r="TEE63" s="159"/>
      <c r="TEF63" s="159"/>
      <c r="TEG63" s="157"/>
      <c r="TEH63" s="158"/>
      <c r="TEI63" s="159"/>
      <c r="TEJ63" s="159"/>
      <c r="TEK63" s="157"/>
      <c r="TEL63" s="158"/>
      <c r="TEM63" s="159"/>
      <c r="TEN63" s="159"/>
      <c r="TEO63" s="157"/>
      <c r="TEP63" s="158"/>
      <c r="TEQ63" s="159"/>
      <c r="TER63" s="159"/>
      <c r="TES63" s="157"/>
      <c r="TET63" s="158"/>
      <c r="TEU63" s="159"/>
      <c r="TEV63" s="159"/>
      <c r="TEW63" s="157"/>
      <c r="TEX63" s="158"/>
      <c r="TEY63" s="159"/>
      <c r="TEZ63" s="159"/>
      <c r="TFA63" s="157"/>
      <c r="TFB63" s="158"/>
      <c r="TFC63" s="159"/>
      <c r="TFD63" s="159"/>
      <c r="TFE63" s="157"/>
      <c r="TFF63" s="158"/>
      <c r="TFG63" s="159"/>
      <c r="TFH63" s="159"/>
      <c r="TFI63" s="157"/>
      <c r="TFJ63" s="158"/>
      <c r="TFK63" s="159"/>
      <c r="TFL63" s="159"/>
      <c r="TFM63" s="157"/>
      <c r="TFN63" s="158"/>
      <c r="TFO63" s="159"/>
      <c r="TFP63" s="159"/>
      <c r="TFQ63" s="157"/>
      <c r="TFR63" s="158"/>
      <c r="TFS63" s="159"/>
      <c r="TFT63" s="159"/>
      <c r="TFU63" s="157"/>
      <c r="TFV63" s="158"/>
      <c r="TFW63" s="159"/>
      <c r="TFX63" s="159"/>
      <c r="TFY63" s="157"/>
      <c r="TFZ63" s="158"/>
      <c r="TGA63" s="159"/>
      <c r="TGB63" s="159"/>
      <c r="TGC63" s="157"/>
      <c r="TGD63" s="158"/>
      <c r="TGE63" s="159"/>
      <c r="TGF63" s="159"/>
      <c r="TGG63" s="157"/>
      <c r="TGH63" s="158"/>
      <c r="TGI63" s="159"/>
      <c r="TGJ63" s="159"/>
      <c r="TGK63" s="157"/>
      <c r="TGL63" s="158"/>
      <c r="TGM63" s="159"/>
      <c r="TGN63" s="159"/>
      <c r="TGO63" s="157"/>
      <c r="TGP63" s="158"/>
      <c r="TGQ63" s="159"/>
      <c r="TGR63" s="159"/>
      <c r="TGS63" s="157"/>
      <c r="TGT63" s="158"/>
      <c r="TGU63" s="159"/>
      <c r="TGV63" s="159"/>
      <c r="TGW63" s="157"/>
      <c r="TGX63" s="158"/>
      <c r="TGY63" s="159"/>
      <c r="TGZ63" s="159"/>
      <c r="THA63" s="157"/>
      <c r="THB63" s="158"/>
      <c r="THC63" s="159"/>
      <c r="THD63" s="159"/>
      <c r="THE63" s="157"/>
      <c r="THF63" s="158"/>
      <c r="THG63" s="159"/>
      <c r="THH63" s="159"/>
      <c r="THI63" s="157"/>
      <c r="THJ63" s="158"/>
      <c r="THK63" s="159"/>
      <c r="THL63" s="159"/>
      <c r="THM63" s="157"/>
      <c r="THN63" s="158"/>
      <c r="THO63" s="159"/>
      <c r="THP63" s="159"/>
      <c r="THQ63" s="157"/>
      <c r="THR63" s="158"/>
      <c r="THS63" s="159"/>
      <c r="THT63" s="159"/>
      <c r="THU63" s="157"/>
      <c r="THV63" s="158"/>
      <c r="THW63" s="159"/>
      <c r="THX63" s="159"/>
      <c r="THY63" s="157"/>
      <c r="THZ63" s="158"/>
      <c r="TIA63" s="159"/>
      <c r="TIB63" s="159"/>
      <c r="TIC63" s="157"/>
      <c r="TID63" s="158"/>
      <c r="TIE63" s="159"/>
      <c r="TIF63" s="159"/>
      <c r="TIG63" s="157"/>
      <c r="TIH63" s="158"/>
      <c r="TII63" s="159"/>
      <c r="TIJ63" s="159"/>
      <c r="TIK63" s="157"/>
      <c r="TIL63" s="158"/>
      <c r="TIM63" s="159"/>
      <c r="TIN63" s="159"/>
      <c r="TIO63" s="157"/>
      <c r="TIP63" s="158"/>
      <c r="TIQ63" s="159"/>
      <c r="TIR63" s="159"/>
      <c r="TIS63" s="157"/>
      <c r="TIT63" s="158"/>
      <c r="TIU63" s="159"/>
      <c r="TIV63" s="159"/>
      <c r="TIW63" s="157"/>
      <c r="TIX63" s="158"/>
      <c r="TIY63" s="159"/>
      <c r="TIZ63" s="159"/>
      <c r="TJA63" s="157"/>
      <c r="TJB63" s="158"/>
      <c r="TJC63" s="159"/>
      <c r="TJD63" s="159"/>
      <c r="TJE63" s="157"/>
      <c r="TJF63" s="158"/>
      <c r="TJG63" s="159"/>
      <c r="TJH63" s="159"/>
      <c r="TJI63" s="157"/>
      <c r="TJJ63" s="158"/>
      <c r="TJK63" s="159"/>
      <c r="TJL63" s="159"/>
      <c r="TJM63" s="157"/>
      <c r="TJN63" s="158"/>
      <c r="TJO63" s="159"/>
      <c r="TJP63" s="159"/>
      <c r="TJQ63" s="157"/>
      <c r="TJR63" s="158"/>
      <c r="TJS63" s="159"/>
      <c r="TJT63" s="159"/>
      <c r="TJU63" s="157"/>
      <c r="TJV63" s="158"/>
      <c r="TJW63" s="159"/>
      <c r="TJX63" s="159"/>
      <c r="TJY63" s="157"/>
      <c r="TJZ63" s="158"/>
      <c r="TKA63" s="159"/>
      <c r="TKB63" s="159"/>
      <c r="TKC63" s="157"/>
      <c r="TKD63" s="158"/>
      <c r="TKE63" s="159"/>
      <c r="TKF63" s="159"/>
      <c r="TKG63" s="157"/>
      <c r="TKH63" s="158"/>
      <c r="TKI63" s="159"/>
      <c r="TKJ63" s="159"/>
      <c r="TKK63" s="157"/>
      <c r="TKL63" s="158"/>
      <c r="TKM63" s="159"/>
      <c r="TKN63" s="159"/>
      <c r="TKO63" s="157"/>
      <c r="TKP63" s="158"/>
      <c r="TKQ63" s="159"/>
      <c r="TKR63" s="159"/>
      <c r="TKS63" s="157"/>
      <c r="TKT63" s="158"/>
      <c r="TKU63" s="159"/>
      <c r="TKV63" s="159"/>
      <c r="TKW63" s="157"/>
      <c r="TKX63" s="158"/>
      <c r="TKY63" s="159"/>
      <c r="TKZ63" s="159"/>
      <c r="TLA63" s="157"/>
      <c r="TLB63" s="158"/>
      <c r="TLC63" s="159"/>
      <c r="TLD63" s="159"/>
      <c r="TLE63" s="157"/>
      <c r="TLF63" s="158"/>
      <c r="TLG63" s="159"/>
      <c r="TLH63" s="159"/>
      <c r="TLI63" s="157"/>
      <c r="TLJ63" s="158"/>
      <c r="TLK63" s="159"/>
      <c r="TLL63" s="159"/>
      <c r="TLM63" s="157"/>
      <c r="TLN63" s="158"/>
      <c r="TLO63" s="159"/>
      <c r="TLP63" s="159"/>
      <c r="TLQ63" s="157"/>
      <c r="TLR63" s="158"/>
      <c r="TLS63" s="159"/>
      <c r="TLT63" s="159"/>
      <c r="TLU63" s="157"/>
      <c r="TLV63" s="158"/>
      <c r="TLW63" s="159"/>
      <c r="TLX63" s="159"/>
      <c r="TLY63" s="157"/>
      <c r="TLZ63" s="158"/>
      <c r="TMA63" s="159"/>
      <c r="TMB63" s="159"/>
      <c r="TMC63" s="157"/>
      <c r="TMD63" s="158"/>
      <c r="TME63" s="159"/>
      <c r="TMF63" s="159"/>
      <c r="TMG63" s="157"/>
      <c r="TMH63" s="158"/>
      <c r="TMI63" s="159"/>
      <c r="TMJ63" s="159"/>
      <c r="TMK63" s="157"/>
      <c r="TML63" s="158"/>
      <c r="TMM63" s="159"/>
      <c r="TMN63" s="159"/>
      <c r="TMO63" s="157"/>
      <c r="TMP63" s="158"/>
      <c r="TMQ63" s="159"/>
      <c r="TMR63" s="159"/>
      <c r="TMS63" s="157"/>
      <c r="TMT63" s="158"/>
      <c r="TMU63" s="159"/>
      <c r="TMV63" s="159"/>
      <c r="TMW63" s="157"/>
      <c r="TMX63" s="158"/>
      <c r="TMY63" s="159"/>
      <c r="TMZ63" s="159"/>
      <c r="TNA63" s="157"/>
      <c r="TNB63" s="158"/>
      <c r="TNC63" s="159"/>
      <c r="TND63" s="159"/>
      <c r="TNE63" s="157"/>
      <c r="TNF63" s="158"/>
      <c r="TNG63" s="159"/>
      <c r="TNH63" s="159"/>
      <c r="TNI63" s="157"/>
      <c r="TNJ63" s="158"/>
      <c r="TNK63" s="159"/>
      <c r="TNL63" s="159"/>
      <c r="TNM63" s="157"/>
      <c r="TNN63" s="158"/>
      <c r="TNO63" s="159"/>
      <c r="TNP63" s="159"/>
      <c r="TNQ63" s="157"/>
      <c r="TNR63" s="158"/>
      <c r="TNS63" s="159"/>
      <c r="TNT63" s="159"/>
      <c r="TNU63" s="157"/>
      <c r="TNV63" s="158"/>
      <c r="TNW63" s="159"/>
      <c r="TNX63" s="159"/>
      <c r="TNY63" s="157"/>
      <c r="TNZ63" s="158"/>
      <c r="TOA63" s="159"/>
      <c r="TOB63" s="159"/>
      <c r="TOC63" s="157"/>
      <c r="TOD63" s="158"/>
      <c r="TOE63" s="159"/>
      <c r="TOF63" s="159"/>
      <c r="TOG63" s="157"/>
      <c r="TOH63" s="158"/>
      <c r="TOI63" s="159"/>
      <c r="TOJ63" s="159"/>
      <c r="TOK63" s="157"/>
      <c r="TOL63" s="158"/>
      <c r="TOM63" s="159"/>
      <c r="TON63" s="159"/>
      <c r="TOO63" s="157"/>
      <c r="TOP63" s="158"/>
      <c r="TOQ63" s="159"/>
      <c r="TOR63" s="159"/>
      <c r="TOS63" s="157"/>
      <c r="TOT63" s="158"/>
      <c r="TOU63" s="159"/>
      <c r="TOV63" s="159"/>
      <c r="TOW63" s="157"/>
      <c r="TOX63" s="158"/>
      <c r="TOY63" s="159"/>
      <c r="TOZ63" s="159"/>
      <c r="TPA63" s="157"/>
      <c r="TPB63" s="158"/>
      <c r="TPC63" s="159"/>
      <c r="TPD63" s="159"/>
      <c r="TPE63" s="157"/>
      <c r="TPF63" s="158"/>
      <c r="TPG63" s="159"/>
      <c r="TPH63" s="159"/>
      <c r="TPI63" s="157"/>
      <c r="TPJ63" s="158"/>
      <c r="TPK63" s="159"/>
      <c r="TPL63" s="159"/>
      <c r="TPM63" s="157"/>
      <c r="TPN63" s="158"/>
      <c r="TPO63" s="159"/>
      <c r="TPP63" s="159"/>
      <c r="TPQ63" s="157"/>
      <c r="TPR63" s="158"/>
      <c r="TPS63" s="159"/>
      <c r="TPT63" s="159"/>
      <c r="TPU63" s="157"/>
      <c r="TPV63" s="158"/>
      <c r="TPW63" s="159"/>
      <c r="TPX63" s="159"/>
      <c r="TPY63" s="157"/>
      <c r="TPZ63" s="158"/>
      <c r="TQA63" s="159"/>
      <c r="TQB63" s="159"/>
      <c r="TQC63" s="157"/>
      <c r="TQD63" s="158"/>
      <c r="TQE63" s="159"/>
      <c r="TQF63" s="159"/>
      <c r="TQG63" s="157"/>
      <c r="TQH63" s="158"/>
      <c r="TQI63" s="159"/>
      <c r="TQJ63" s="159"/>
      <c r="TQK63" s="157"/>
      <c r="TQL63" s="158"/>
      <c r="TQM63" s="159"/>
      <c r="TQN63" s="159"/>
      <c r="TQO63" s="157"/>
      <c r="TQP63" s="158"/>
      <c r="TQQ63" s="159"/>
      <c r="TQR63" s="159"/>
      <c r="TQS63" s="157"/>
      <c r="TQT63" s="158"/>
      <c r="TQU63" s="159"/>
      <c r="TQV63" s="159"/>
      <c r="TQW63" s="157"/>
      <c r="TQX63" s="158"/>
      <c r="TQY63" s="159"/>
      <c r="TQZ63" s="159"/>
      <c r="TRA63" s="157"/>
      <c r="TRB63" s="158"/>
      <c r="TRC63" s="159"/>
      <c r="TRD63" s="159"/>
      <c r="TRE63" s="157"/>
      <c r="TRF63" s="158"/>
      <c r="TRG63" s="159"/>
      <c r="TRH63" s="159"/>
      <c r="TRI63" s="157"/>
      <c r="TRJ63" s="158"/>
      <c r="TRK63" s="159"/>
      <c r="TRL63" s="159"/>
      <c r="TRM63" s="157"/>
      <c r="TRN63" s="158"/>
      <c r="TRO63" s="159"/>
      <c r="TRP63" s="159"/>
      <c r="TRQ63" s="157"/>
      <c r="TRR63" s="158"/>
      <c r="TRS63" s="159"/>
      <c r="TRT63" s="159"/>
      <c r="TRU63" s="157"/>
      <c r="TRV63" s="158"/>
      <c r="TRW63" s="159"/>
      <c r="TRX63" s="159"/>
      <c r="TRY63" s="157"/>
      <c r="TRZ63" s="158"/>
      <c r="TSA63" s="159"/>
      <c r="TSB63" s="159"/>
      <c r="TSC63" s="157"/>
      <c r="TSD63" s="158"/>
      <c r="TSE63" s="159"/>
      <c r="TSF63" s="159"/>
      <c r="TSG63" s="157"/>
      <c r="TSH63" s="158"/>
      <c r="TSI63" s="159"/>
      <c r="TSJ63" s="159"/>
      <c r="TSK63" s="157"/>
      <c r="TSL63" s="158"/>
      <c r="TSM63" s="159"/>
      <c r="TSN63" s="159"/>
      <c r="TSO63" s="157"/>
      <c r="TSP63" s="158"/>
      <c r="TSQ63" s="159"/>
      <c r="TSR63" s="159"/>
      <c r="TSS63" s="157"/>
      <c r="TST63" s="158"/>
      <c r="TSU63" s="159"/>
      <c r="TSV63" s="159"/>
      <c r="TSW63" s="157"/>
      <c r="TSX63" s="158"/>
      <c r="TSY63" s="159"/>
      <c r="TSZ63" s="159"/>
      <c r="TTA63" s="157"/>
      <c r="TTB63" s="158"/>
      <c r="TTC63" s="159"/>
      <c r="TTD63" s="159"/>
      <c r="TTE63" s="157"/>
      <c r="TTF63" s="158"/>
      <c r="TTG63" s="159"/>
      <c r="TTH63" s="159"/>
      <c r="TTI63" s="157"/>
      <c r="TTJ63" s="158"/>
      <c r="TTK63" s="159"/>
      <c r="TTL63" s="159"/>
      <c r="TTM63" s="157"/>
      <c r="TTN63" s="158"/>
      <c r="TTO63" s="159"/>
      <c r="TTP63" s="159"/>
      <c r="TTQ63" s="157"/>
      <c r="TTR63" s="158"/>
      <c r="TTS63" s="159"/>
      <c r="TTT63" s="159"/>
      <c r="TTU63" s="157"/>
      <c r="TTV63" s="158"/>
      <c r="TTW63" s="159"/>
      <c r="TTX63" s="159"/>
      <c r="TTY63" s="157"/>
      <c r="TTZ63" s="158"/>
      <c r="TUA63" s="159"/>
      <c r="TUB63" s="159"/>
      <c r="TUC63" s="157"/>
      <c r="TUD63" s="158"/>
      <c r="TUE63" s="159"/>
      <c r="TUF63" s="159"/>
      <c r="TUG63" s="157"/>
      <c r="TUH63" s="158"/>
      <c r="TUI63" s="159"/>
      <c r="TUJ63" s="159"/>
      <c r="TUK63" s="157"/>
      <c r="TUL63" s="158"/>
      <c r="TUM63" s="159"/>
      <c r="TUN63" s="159"/>
      <c r="TUO63" s="157"/>
      <c r="TUP63" s="158"/>
      <c r="TUQ63" s="159"/>
      <c r="TUR63" s="159"/>
      <c r="TUS63" s="157"/>
      <c r="TUT63" s="158"/>
      <c r="TUU63" s="159"/>
      <c r="TUV63" s="159"/>
      <c r="TUW63" s="157"/>
      <c r="TUX63" s="158"/>
      <c r="TUY63" s="159"/>
      <c r="TUZ63" s="159"/>
      <c r="TVA63" s="157"/>
      <c r="TVB63" s="158"/>
      <c r="TVC63" s="159"/>
      <c r="TVD63" s="159"/>
      <c r="TVE63" s="157"/>
      <c r="TVF63" s="158"/>
      <c r="TVG63" s="159"/>
      <c r="TVH63" s="159"/>
      <c r="TVI63" s="157"/>
      <c r="TVJ63" s="158"/>
      <c r="TVK63" s="159"/>
      <c r="TVL63" s="159"/>
      <c r="TVM63" s="157"/>
      <c r="TVN63" s="158"/>
      <c r="TVO63" s="159"/>
      <c r="TVP63" s="159"/>
      <c r="TVQ63" s="157"/>
      <c r="TVR63" s="158"/>
      <c r="TVS63" s="159"/>
      <c r="TVT63" s="159"/>
      <c r="TVU63" s="157"/>
      <c r="TVV63" s="158"/>
      <c r="TVW63" s="159"/>
      <c r="TVX63" s="159"/>
      <c r="TVY63" s="157"/>
      <c r="TVZ63" s="158"/>
      <c r="TWA63" s="159"/>
      <c r="TWB63" s="159"/>
      <c r="TWC63" s="157"/>
      <c r="TWD63" s="158"/>
      <c r="TWE63" s="159"/>
      <c r="TWF63" s="159"/>
      <c r="TWG63" s="157"/>
      <c r="TWH63" s="158"/>
      <c r="TWI63" s="159"/>
      <c r="TWJ63" s="159"/>
      <c r="TWK63" s="157"/>
      <c r="TWL63" s="158"/>
      <c r="TWM63" s="159"/>
      <c r="TWN63" s="159"/>
      <c r="TWO63" s="157"/>
      <c r="TWP63" s="158"/>
      <c r="TWQ63" s="159"/>
      <c r="TWR63" s="159"/>
      <c r="TWS63" s="157"/>
      <c r="TWT63" s="158"/>
      <c r="TWU63" s="159"/>
      <c r="TWV63" s="159"/>
      <c r="TWW63" s="157"/>
      <c r="TWX63" s="158"/>
      <c r="TWY63" s="159"/>
      <c r="TWZ63" s="159"/>
      <c r="TXA63" s="157"/>
      <c r="TXB63" s="158"/>
      <c r="TXC63" s="159"/>
      <c r="TXD63" s="159"/>
      <c r="TXE63" s="157"/>
      <c r="TXF63" s="158"/>
      <c r="TXG63" s="159"/>
      <c r="TXH63" s="159"/>
      <c r="TXI63" s="157"/>
      <c r="TXJ63" s="158"/>
      <c r="TXK63" s="159"/>
      <c r="TXL63" s="159"/>
      <c r="TXM63" s="157"/>
      <c r="TXN63" s="158"/>
      <c r="TXO63" s="159"/>
      <c r="TXP63" s="159"/>
      <c r="TXQ63" s="157"/>
      <c r="TXR63" s="158"/>
      <c r="TXS63" s="159"/>
      <c r="TXT63" s="159"/>
      <c r="TXU63" s="157"/>
      <c r="TXV63" s="158"/>
      <c r="TXW63" s="159"/>
      <c r="TXX63" s="159"/>
      <c r="TXY63" s="157"/>
      <c r="TXZ63" s="158"/>
      <c r="TYA63" s="159"/>
      <c r="TYB63" s="159"/>
      <c r="TYC63" s="157"/>
      <c r="TYD63" s="158"/>
      <c r="TYE63" s="159"/>
      <c r="TYF63" s="159"/>
      <c r="TYG63" s="157"/>
      <c r="TYH63" s="158"/>
      <c r="TYI63" s="159"/>
      <c r="TYJ63" s="159"/>
      <c r="TYK63" s="157"/>
      <c r="TYL63" s="158"/>
      <c r="TYM63" s="159"/>
      <c r="TYN63" s="159"/>
      <c r="TYO63" s="157"/>
      <c r="TYP63" s="158"/>
      <c r="TYQ63" s="159"/>
      <c r="TYR63" s="159"/>
      <c r="TYS63" s="157"/>
      <c r="TYT63" s="158"/>
      <c r="TYU63" s="159"/>
      <c r="TYV63" s="159"/>
      <c r="TYW63" s="157"/>
      <c r="TYX63" s="158"/>
      <c r="TYY63" s="159"/>
      <c r="TYZ63" s="159"/>
      <c r="TZA63" s="157"/>
      <c r="TZB63" s="158"/>
      <c r="TZC63" s="159"/>
      <c r="TZD63" s="159"/>
      <c r="TZE63" s="157"/>
      <c r="TZF63" s="158"/>
      <c r="TZG63" s="159"/>
      <c r="TZH63" s="159"/>
      <c r="TZI63" s="157"/>
      <c r="TZJ63" s="158"/>
      <c r="TZK63" s="159"/>
      <c r="TZL63" s="159"/>
      <c r="TZM63" s="157"/>
      <c r="TZN63" s="158"/>
      <c r="TZO63" s="159"/>
      <c r="TZP63" s="159"/>
      <c r="TZQ63" s="157"/>
      <c r="TZR63" s="158"/>
      <c r="TZS63" s="159"/>
      <c r="TZT63" s="159"/>
      <c r="TZU63" s="157"/>
      <c r="TZV63" s="158"/>
      <c r="TZW63" s="159"/>
      <c r="TZX63" s="159"/>
      <c r="TZY63" s="157"/>
      <c r="TZZ63" s="158"/>
      <c r="UAA63" s="159"/>
      <c r="UAB63" s="159"/>
      <c r="UAC63" s="157"/>
      <c r="UAD63" s="158"/>
      <c r="UAE63" s="159"/>
      <c r="UAF63" s="159"/>
      <c r="UAG63" s="157"/>
      <c r="UAH63" s="158"/>
      <c r="UAI63" s="159"/>
      <c r="UAJ63" s="159"/>
      <c r="UAK63" s="157"/>
      <c r="UAL63" s="158"/>
      <c r="UAM63" s="159"/>
      <c r="UAN63" s="159"/>
      <c r="UAO63" s="157"/>
      <c r="UAP63" s="158"/>
      <c r="UAQ63" s="159"/>
      <c r="UAR63" s="159"/>
      <c r="UAS63" s="157"/>
      <c r="UAT63" s="158"/>
      <c r="UAU63" s="159"/>
      <c r="UAV63" s="159"/>
      <c r="UAW63" s="157"/>
      <c r="UAX63" s="158"/>
      <c r="UAY63" s="159"/>
      <c r="UAZ63" s="159"/>
      <c r="UBA63" s="157"/>
      <c r="UBB63" s="158"/>
      <c r="UBC63" s="159"/>
      <c r="UBD63" s="159"/>
      <c r="UBE63" s="157"/>
      <c r="UBF63" s="158"/>
      <c r="UBG63" s="159"/>
      <c r="UBH63" s="159"/>
      <c r="UBI63" s="157"/>
      <c r="UBJ63" s="158"/>
      <c r="UBK63" s="159"/>
      <c r="UBL63" s="159"/>
      <c r="UBM63" s="157"/>
      <c r="UBN63" s="158"/>
      <c r="UBO63" s="159"/>
      <c r="UBP63" s="159"/>
      <c r="UBQ63" s="157"/>
      <c r="UBR63" s="158"/>
      <c r="UBS63" s="159"/>
      <c r="UBT63" s="159"/>
      <c r="UBU63" s="157"/>
      <c r="UBV63" s="158"/>
      <c r="UBW63" s="159"/>
      <c r="UBX63" s="159"/>
      <c r="UBY63" s="157"/>
      <c r="UBZ63" s="158"/>
      <c r="UCA63" s="159"/>
      <c r="UCB63" s="159"/>
      <c r="UCC63" s="157"/>
      <c r="UCD63" s="158"/>
      <c r="UCE63" s="159"/>
      <c r="UCF63" s="159"/>
      <c r="UCG63" s="157"/>
      <c r="UCH63" s="158"/>
      <c r="UCI63" s="159"/>
      <c r="UCJ63" s="159"/>
      <c r="UCK63" s="157"/>
      <c r="UCL63" s="158"/>
      <c r="UCM63" s="159"/>
      <c r="UCN63" s="159"/>
      <c r="UCO63" s="157"/>
      <c r="UCP63" s="158"/>
      <c r="UCQ63" s="159"/>
      <c r="UCR63" s="159"/>
      <c r="UCS63" s="157"/>
      <c r="UCT63" s="158"/>
      <c r="UCU63" s="159"/>
      <c r="UCV63" s="159"/>
      <c r="UCW63" s="157"/>
      <c r="UCX63" s="158"/>
      <c r="UCY63" s="159"/>
      <c r="UCZ63" s="159"/>
      <c r="UDA63" s="157"/>
      <c r="UDB63" s="158"/>
      <c r="UDC63" s="159"/>
      <c r="UDD63" s="159"/>
      <c r="UDE63" s="157"/>
      <c r="UDF63" s="158"/>
      <c r="UDG63" s="159"/>
      <c r="UDH63" s="159"/>
      <c r="UDI63" s="157"/>
      <c r="UDJ63" s="158"/>
      <c r="UDK63" s="159"/>
      <c r="UDL63" s="159"/>
      <c r="UDM63" s="157"/>
      <c r="UDN63" s="158"/>
      <c r="UDO63" s="159"/>
      <c r="UDP63" s="159"/>
      <c r="UDQ63" s="157"/>
      <c r="UDR63" s="158"/>
      <c r="UDS63" s="159"/>
      <c r="UDT63" s="159"/>
      <c r="UDU63" s="157"/>
      <c r="UDV63" s="158"/>
      <c r="UDW63" s="159"/>
      <c r="UDX63" s="159"/>
      <c r="UDY63" s="157"/>
      <c r="UDZ63" s="158"/>
      <c r="UEA63" s="159"/>
      <c r="UEB63" s="159"/>
      <c r="UEC63" s="157"/>
      <c r="UED63" s="158"/>
      <c r="UEE63" s="159"/>
      <c r="UEF63" s="159"/>
      <c r="UEG63" s="157"/>
      <c r="UEH63" s="158"/>
      <c r="UEI63" s="159"/>
      <c r="UEJ63" s="159"/>
      <c r="UEK63" s="157"/>
      <c r="UEL63" s="158"/>
      <c r="UEM63" s="159"/>
      <c r="UEN63" s="159"/>
      <c r="UEO63" s="157"/>
      <c r="UEP63" s="158"/>
      <c r="UEQ63" s="159"/>
      <c r="UER63" s="159"/>
      <c r="UES63" s="157"/>
      <c r="UET63" s="158"/>
      <c r="UEU63" s="159"/>
      <c r="UEV63" s="159"/>
      <c r="UEW63" s="157"/>
      <c r="UEX63" s="158"/>
      <c r="UEY63" s="159"/>
      <c r="UEZ63" s="159"/>
      <c r="UFA63" s="157"/>
      <c r="UFB63" s="158"/>
      <c r="UFC63" s="159"/>
      <c r="UFD63" s="159"/>
      <c r="UFE63" s="157"/>
      <c r="UFF63" s="158"/>
      <c r="UFG63" s="159"/>
      <c r="UFH63" s="159"/>
      <c r="UFI63" s="157"/>
      <c r="UFJ63" s="158"/>
      <c r="UFK63" s="159"/>
      <c r="UFL63" s="159"/>
      <c r="UFM63" s="157"/>
      <c r="UFN63" s="158"/>
      <c r="UFO63" s="159"/>
      <c r="UFP63" s="159"/>
      <c r="UFQ63" s="157"/>
      <c r="UFR63" s="158"/>
      <c r="UFS63" s="159"/>
      <c r="UFT63" s="159"/>
      <c r="UFU63" s="157"/>
      <c r="UFV63" s="158"/>
      <c r="UFW63" s="159"/>
      <c r="UFX63" s="159"/>
      <c r="UFY63" s="157"/>
      <c r="UFZ63" s="158"/>
      <c r="UGA63" s="159"/>
      <c r="UGB63" s="159"/>
      <c r="UGC63" s="157"/>
      <c r="UGD63" s="158"/>
      <c r="UGE63" s="159"/>
      <c r="UGF63" s="159"/>
      <c r="UGG63" s="157"/>
      <c r="UGH63" s="158"/>
      <c r="UGI63" s="159"/>
      <c r="UGJ63" s="159"/>
      <c r="UGK63" s="157"/>
      <c r="UGL63" s="158"/>
      <c r="UGM63" s="159"/>
      <c r="UGN63" s="159"/>
      <c r="UGO63" s="157"/>
      <c r="UGP63" s="158"/>
      <c r="UGQ63" s="159"/>
      <c r="UGR63" s="159"/>
      <c r="UGS63" s="157"/>
      <c r="UGT63" s="158"/>
      <c r="UGU63" s="159"/>
      <c r="UGV63" s="159"/>
      <c r="UGW63" s="157"/>
      <c r="UGX63" s="158"/>
      <c r="UGY63" s="159"/>
      <c r="UGZ63" s="159"/>
      <c r="UHA63" s="157"/>
      <c r="UHB63" s="158"/>
      <c r="UHC63" s="159"/>
      <c r="UHD63" s="159"/>
      <c r="UHE63" s="157"/>
      <c r="UHF63" s="158"/>
      <c r="UHG63" s="159"/>
      <c r="UHH63" s="159"/>
      <c r="UHI63" s="157"/>
      <c r="UHJ63" s="158"/>
      <c r="UHK63" s="159"/>
      <c r="UHL63" s="159"/>
      <c r="UHM63" s="157"/>
      <c r="UHN63" s="158"/>
      <c r="UHO63" s="159"/>
      <c r="UHP63" s="159"/>
      <c r="UHQ63" s="157"/>
      <c r="UHR63" s="158"/>
      <c r="UHS63" s="159"/>
      <c r="UHT63" s="159"/>
      <c r="UHU63" s="157"/>
      <c r="UHV63" s="158"/>
      <c r="UHW63" s="159"/>
      <c r="UHX63" s="159"/>
      <c r="UHY63" s="157"/>
      <c r="UHZ63" s="158"/>
      <c r="UIA63" s="159"/>
      <c r="UIB63" s="159"/>
      <c r="UIC63" s="157"/>
      <c r="UID63" s="158"/>
      <c r="UIE63" s="159"/>
      <c r="UIF63" s="159"/>
      <c r="UIG63" s="157"/>
      <c r="UIH63" s="158"/>
      <c r="UII63" s="159"/>
      <c r="UIJ63" s="159"/>
      <c r="UIK63" s="157"/>
      <c r="UIL63" s="158"/>
      <c r="UIM63" s="159"/>
      <c r="UIN63" s="159"/>
      <c r="UIO63" s="157"/>
      <c r="UIP63" s="158"/>
      <c r="UIQ63" s="159"/>
      <c r="UIR63" s="159"/>
      <c r="UIS63" s="157"/>
      <c r="UIT63" s="158"/>
      <c r="UIU63" s="159"/>
      <c r="UIV63" s="159"/>
      <c r="UIW63" s="157"/>
      <c r="UIX63" s="158"/>
      <c r="UIY63" s="159"/>
      <c r="UIZ63" s="159"/>
      <c r="UJA63" s="157"/>
      <c r="UJB63" s="158"/>
      <c r="UJC63" s="159"/>
      <c r="UJD63" s="159"/>
      <c r="UJE63" s="157"/>
      <c r="UJF63" s="158"/>
      <c r="UJG63" s="159"/>
      <c r="UJH63" s="159"/>
      <c r="UJI63" s="157"/>
      <c r="UJJ63" s="158"/>
      <c r="UJK63" s="159"/>
      <c r="UJL63" s="159"/>
      <c r="UJM63" s="157"/>
      <c r="UJN63" s="158"/>
      <c r="UJO63" s="159"/>
      <c r="UJP63" s="159"/>
      <c r="UJQ63" s="157"/>
      <c r="UJR63" s="158"/>
      <c r="UJS63" s="159"/>
      <c r="UJT63" s="159"/>
      <c r="UJU63" s="157"/>
      <c r="UJV63" s="158"/>
      <c r="UJW63" s="159"/>
      <c r="UJX63" s="159"/>
      <c r="UJY63" s="157"/>
      <c r="UJZ63" s="158"/>
      <c r="UKA63" s="159"/>
      <c r="UKB63" s="159"/>
      <c r="UKC63" s="157"/>
      <c r="UKD63" s="158"/>
      <c r="UKE63" s="159"/>
      <c r="UKF63" s="159"/>
      <c r="UKG63" s="157"/>
      <c r="UKH63" s="158"/>
      <c r="UKI63" s="159"/>
      <c r="UKJ63" s="159"/>
      <c r="UKK63" s="157"/>
      <c r="UKL63" s="158"/>
      <c r="UKM63" s="159"/>
      <c r="UKN63" s="159"/>
      <c r="UKO63" s="157"/>
      <c r="UKP63" s="158"/>
      <c r="UKQ63" s="159"/>
      <c r="UKR63" s="159"/>
      <c r="UKS63" s="157"/>
      <c r="UKT63" s="158"/>
      <c r="UKU63" s="159"/>
      <c r="UKV63" s="159"/>
      <c r="UKW63" s="157"/>
      <c r="UKX63" s="158"/>
      <c r="UKY63" s="159"/>
      <c r="UKZ63" s="159"/>
      <c r="ULA63" s="157"/>
      <c r="ULB63" s="158"/>
      <c r="ULC63" s="159"/>
      <c r="ULD63" s="159"/>
      <c r="ULE63" s="157"/>
      <c r="ULF63" s="158"/>
      <c r="ULG63" s="159"/>
      <c r="ULH63" s="159"/>
      <c r="ULI63" s="157"/>
      <c r="ULJ63" s="158"/>
      <c r="ULK63" s="159"/>
      <c r="ULL63" s="159"/>
      <c r="ULM63" s="157"/>
      <c r="ULN63" s="158"/>
      <c r="ULO63" s="159"/>
      <c r="ULP63" s="159"/>
      <c r="ULQ63" s="157"/>
      <c r="ULR63" s="158"/>
      <c r="ULS63" s="159"/>
      <c r="ULT63" s="159"/>
      <c r="ULU63" s="157"/>
      <c r="ULV63" s="158"/>
      <c r="ULW63" s="159"/>
      <c r="ULX63" s="159"/>
      <c r="ULY63" s="157"/>
      <c r="ULZ63" s="158"/>
      <c r="UMA63" s="159"/>
      <c r="UMB63" s="159"/>
      <c r="UMC63" s="157"/>
      <c r="UMD63" s="158"/>
      <c r="UME63" s="159"/>
      <c r="UMF63" s="159"/>
      <c r="UMG63" s="157"/>
      <c r="UMH63" s="158"/>
      <c r="UMI63" s="159"/>
      <c r="UMJ63" s="159"/>
      <c r="UMK63" s="157"/>
      <c r="UML63" s="158"/>
      <c r="UMM63" s="159"/>
      <c r="UMN63" s="159"/>
      <c r="UMO63" s="157"/>
      <c r="UMP63" s="158"/>
      <c r="UMQ63" s="159"/>
      <c r="UMR63" s="159"/>
      <c r="UMS63" s="157"/>
      <c r="UMT63" s="158"/>
      <c r="UMU63" s="159"/>
      <c r="UMV63" s="159"/>
      <c r="UMW63" s="157"/>
      <c r="UMX63" s="158"/>
      <c r="UMY63" s="159"/>
      <c r="UMZ63" s="159"/>
      <c r="UNA63" s="157"/>
      <c r="UNB63" s="158"/>
      <c r="UNC63" s="159"/>
      <c r="UND63" s="159"/>
      <c r="UNE63" s="157"/>
      <c r="UNF63" s="158"/>
      <c r="UNG63" s="159"/>
      <c r="UNH63" s="159"/>
      <c r="UNI63" s="157"/>
      <c r="UNJ63" s="158"/>
      <c r="UNK63" s="159"/>
      <c r="UNL63" s="159"/>
      <c r="UNM63" s="157"/>
      <c r="UNN63" s="158"/>
      <c r="UNO63" s="159"/>
      <c r="UNP63" s="159"/>
      <c r="UNQ63" s="157"/>
      <c r="UNR63" s="158"/>
      <c r="UNS63" s="159"/>
      <c r="UNT63" s="159"/>
      <c r="UNU63" s="157"/>
      <c r="UNV63" s="158"/>
      <c r="UNW63" s="159"/>
      <c r="UNX63" s="159"/>
      <c r="UNY63" s="157"/>
      <c r="UNZ63" s="158"/>
      <c r="UOA63" s="159"/>
      <c r="UOB63" s="159"/>
      <c r="UOC63" s="157"/>
      <c r="UOD63" s="158"/>
      <c r="UOE63" s="159"/>
      <c r="UOF63" s="159"/>
      <c r="UOG63" s="157"/>
      <c r="UOH63" s="158"/>
      <c r="UOI63" s="159"/>
      <c r="UOJ63" s="159"/>
      <c r="UOK63" s="157"/>
      <c r="UOL63" s="158"/>
      <c r="UOM63" s="159"/>
      <c r="UON63" s="159"/>
      <c r="UOO63" s="157"/>
      <c r="UOP63" s="158"/>
      <c r="UOQ63" s="159"/>
      <c r="UOR63" s="159"/>
      <c r="UOS63" s="157"/>
      <c r="UOT63" s="158"/>
      <c r="UOU63" s="159"/>
      <c r="UOV63" s="159"/>
      <c r="UOW63" s="157"/>
      <c r="UOX63" s="158"/>
      <c r="UOY63" s="159"/>
      <c r="UOZ63" s="159"/>
      <c r="UPA63" s="157"/>
      <c r="UPB63" s="158"/>
      <c r="UPC63" s="159"/>
      <c r="UPD63" s="159"/>
      <c r="UPE63" s="157"/>
      <c r="UPF63" s="158"/>
      <c r="UPG63" s="159"/>
      <c r="UPH63" s="159"/>
      <c r="UPI63" s="157"/>
      <c r="UPJ63" s="158"/>
      <c r="UPK63" s="159"/>
      <c r="UPL63" s="159"/>
      <c r="UPM63" s="157"/>
      <c r="UPN63" s="158"/>
      <c r="UPO63" s="159"/>
      <c r="UPP63" s="159"/>
      <c r="UPQ63" s="157"/>
      <c r="UPR63" s="158"/>
      <c r="UPS63" s="159"/>
      <c r="UPT63" s="159"/>
      <c r="UPU63" s="157"/>
      <c r="UPV63" s="158"/>
      <c r="UPW63" s="159"/>
      <c r="UPX63" s="159"/>
      <c r="UPY63" s="157"/>
      <c r="UPZ63" s="158"/>
      <c r="UQA63" s="159"/>
      <c r="UQB63" s="159"/>
      <c r="UQC63" s="157"/>
      <c r="UQD63" s="158"/>
      <c r="UQE63" s="159"/>
      <c r="UQF63" s="159"/>
      <c r="UQG63" s="157"/>
      <c r="UQH63" s="158"/>
      <c r="UQI63" s="159"/>
      <c r="UQJ63" s="159"/>
      <c r="UQK63" s="157"/>
      <c r="UQL63" s="158"/>
      <c r="UQM63" s="159"/>
      <c r="UQN63" s="159"/>
      <c r="UQO63" s="157"/>
      <c r="UQP63" s="158"/>
      <c r="UQQ63" s="159"/>
      <c r="UQR63" s="159"/>
      <c r="UQS63" s="157"/>
      <c r="UQT63" s="158"/>
      <c r="UQU63" s="159"/>
      <c r="UQV63" s="159"/>
      <c r="UQW63" s="157"/>
      <c r="UQX63" s="158"/>
      <c r="UQY63" s="159"/>
      <c r="UQZ63" s="159"/>
      <c r="URA63" s="157"/>
      <c r="URB63" s="158"/>
      <c r="URC63" s="159"/>
      <c r="URD63" s="159"/>
      <c r="URE63" s="157"/>
      <c r="URF63" s="158"/>
      <c r="URG63" s="159"/>
      <c r="URH63" s="159"/>
      <c r="URI63" s="157"/>
      <c r="URJ63" s="158"/>
      <c r="URK63" s="159"/>
      <c r="URL63" s="159"/>
      <c r="URM63" s="157"/>
      <c r="URN63" s="158"/>
      <c r="URO63" s="159"/>
      <c r="URP63" s="159"/>
      <c r="URQ63" s="157"/>
      <c r="URR63" s="158"/>
      <c r="URS63" s="159"/>
      <c r="URT63" s="159"/>
      <c r="URU63" s="157"/>
      <c r="URV63" s="158"/>
      <c r="URW63" s="159"/>
      <c r="URX63" s="159"/>
      <c r="URY63" s="157"/>
      <c r="URZ63" s="158"/>
      <c r="USA63" s="159"/>
      <c r="USB63" s="159"/>
      <c r="USC63" s="157"/>
      <c r="USD63" s="158"/>
      <c r="USE63" s="159"/>
      <c r="USF63" s="159"/>
      <c r="USG63" s="157"/>
      <c r="USH63" s="158"/>
      <c r="USI63" s="159"/>
      <c r="USJ63" s="159"/>
      <c r="USK63" s="157"/>
      <c r="USL63" s="158"/>
      <c r="USM63" s="159"/>
      <c r="USN63" s="159"/>
      <c r="USO63" s="157"/>
      <c r="USP63" s="158"/>
      <c r="USQ63" s="159"/>
      <c r="USR63" s="159"/>
      <c r="USS63" s="157"/>
      <c r="UST63" s="158"/>
      <c r="USU63" s="159"/>
      <c r="USV63" s="159"/>
      <c r="USW63" s="157"/>
      <c r="USX63" s="158"/>
      <c r="USY63" s="159"/>
      <c r="USZ63" s="159"/>
      <c r="UTA63" s="157"/>
      <c r="UTB63" s="158"/>
      <c r="UTC63" s="159"/>
      <c r="UTD63" s="159"/>
      <c r="UTE63" s="157"/>
      <c r="UTF63" s="158"/>
      <c r="UTG63" s="159"/>
      <c r="UTH63" s="159"/>
      <c r="UTI63" s="157"/>
      <c r="UTJ63" s="158"/>
      <c r="UTK63" s="159"/>
      <c r="UTL63" s="159"/>
      <c r="UTM63" s="157"/>
      <c r="UTN63" s="158"/>
      <c r="UTO63" s="159"/>
      <c r="UTP63" s="159"/>
      <c r="UTQ63" s="157"/>
      <c r="UTR63" s="158"/>
      <c r="UTS63" s="159"/>
      <c r="UTT63" s="159"/>
      <c r="UTU63" s="157"/>
      <c r="UTV63" s="158"/>
      <c r="UTW63" s="159"/>
      <c r="UTX63" s="159"/>
      <c r="UTY63" s="157"/>
      <c r="UTZ63" s="158"/>
      <c r="UUA63" s="159"/>
      <c r="UUB63" s="159"/>
      <c r="UUC63" s="157"/>
      <c r="UUD63" s="158"/>
      <c r="UUE63" s="159"/>
      <c r="UUF63" s="159"/>
      <c r="UUG63" s="157"/>
      <c r="UUH63" s="158"/>
      <c r="UUI63" s="159"/>
      <c r="UUJ63" s="159"/>
      <c r="UUK63" s="157"/>
      <c r="UUL63" s="158"/>
      <c r="UUM63" s="159"/>
      <c r="UUN63" s="159"/>
      <c r="UUO63" s="157"/>
      <c r="UUP63" s="158"/>
      <c r="UUQ63" s="159"/>
      <c r="UUR63" s="159"/>
      <c r="UUS63" s="157"/>
      <c r="UUT63" s="158"/>
      <c r="UUU63" s="159"/>
      <c r="UUV63" s="159"/>
      <c r="UUW63" s="157"/>
      <c r="UUX63" s="158"/>
      <c r="UUY63" s="159"/>
      <c r="UUZ63" s="159"/>
      <c r="UVA63" s="157"/>
      <c r="UVB63" s="158"/>
      <c r="UVC63" s="159"/>
      <c r="UVD63" s="159"/>
      <c r="UVE63" s="157"/>
      <c r="UVF63" s="158"/>
      <c r="UVG63" s="159"/>
      <c r="UVH63" s="159"/>
      <c r="UVI63" s="157"/>
      <c r="UVJ63" s="158"/>
      <c r="UVK63" s="159"/>
      <c r="UVL63" s="159"/>
      <c r="UVM63" s="157"/>
      <c r="UVN63" s="158"/>
      <c r="UVO63" s="159"/>
      <c r="UVP63" s="159"/>
      <c r="UVQ63" s="157"/>
      <c r="UVR63" s="158"/>
      <c r="UVS63" s="159"/>
      <c r="UVT63" s="159"/>
      <c r="UVU63" s="157"/>
      <c r="UVV63" s="158"/>
      <c r="UVW63" s="159"/>
      <c r="UVX63" s="159"/>
      <c r="UVY63" s="157"/>
      <c r="UVZ63" s="158"/>
      <c r="UWA63" s="159"/>
      <c r="UWB63" s="159"/>
      <c r="UWC63" s="157"/>
      <c r="UWD63" s="158"/>
      <c r="UWE63" s="159"/>
      <c r="UWF63" s="159"/>
      <c r="UWG63" s="157"/>
      <c r="UWH63" s="158"/>
      <c r="UWI63" s="159"/>
      <c r="UWJ63" s="159"/>
      <c r="UWK63" s="157"/>
      <c r="UWL63" s="158"/>
      <c r="UWM63" s="159"/>
      <c r="UWN63" s="159"/>
      <c r="UWO63" s="157"/>
      <c r="UWP63" s="158"/>
      <c r="UWQ63" s="159"/>
      <c r="UWR63" s="159"/>
      <c r="UWS63" s="157"/>
      <c r="UWT63" s="158"/>
      <c r="UWU63" s="159"/>
      <c r="UWV63" s="159"/>
      <c r="UWW63" s="157"/>
      <c r="UWX63" s="158"/>
      <c r="UWY63" s="159"/>
      <c r="UWZ63" s="159"/>
      <c r="UXA63" s="157"/>
      <c r="UXB63" s="158"/>
      <c r="UXC63" s="159"/>
      <c r="UXD63" s="159"/>
      <c r="UXE63" s="157"/>
      <c r="UXF63" s="158"/>
      <c r="UXG63" s="159"/>
      <c r="UXH63" s="159"/>
      <c r="UXI63" s="157"/>
      <c r="UXJ63" s="158"/>
      <c r="UXK63" s="159"/>
      <c r="UXL63" s="159"/>
      <c r="UXM63" s="157"/>
      <c r="UXN63" s="158"/>
      <c r="UXO63" s="159"/>
      <c r="UXP63" s="159"/>
      <c r="UXQ63" s="157"/>
      <c r="UXR63" s="158"/>
      <c r="UXS63" s="159"/>
      <c r="UXT63" s="159"/>
      <c r="UXU63" s="157"/>
      <c r="UXV63" s="158"/>
      <c r="UXW63" s="159"/>
      <c r="UXX63" s="159"/>
      <c r="UXY63" s="157"/>
      <c r="UXZ63" s="158"/>
      <c r="UYA63" s="159"/>
      <c r="UYB63" s="159"/>
      <c r="UYC63" s="157"/>
      <c r="UYD63" s="158"/>
      <c r="UYE63" s="159"/>
      <c r="UYF63" s="159"/>
      <c r="UYG63" s="157"/>
      <c r="UYH63" s="158"/>
      <c r="UYI63" s="159"/>
      <c r="UYJ63" s="159"/>
      <c r="UYK63" s="157"/>
      <c r="UYL63" s="158"/>
      <c r="UYM63" s="159"/>
      <c r="UYN63" s="159"/>
      <c r="UYO63" s="157"/>
      <c r="UYP63" s="158"/>
      <c r="UYQ63" s="159"/>
      <c r="UYR63" s="159"/>
      <c r="UYS63" s="157"/>
      <c r="UYT63" s="158"/>
      <c r="UYU63" s="159"/>
      <c r="UYV63" s="159"/>
      <c r="UYW63" s="157"/>
      <c r="UYX63" s="158"/>
      <c r="UYY63" s="159"/>
      <c r="UYZ63" s="159"/>
      <c r="UZA63" s="157"/>
      <c r="UZB63" s="158"/>
      <c r="UZC63" s="159"/>
      <c r="UZD63" s="159"/>
      <c r="UZE63" s="157"/>
      <c r="UZF63" s="158"/>
      <c r="UZG63" s="159"/>
      <c r="UZH63" s="159"/>
      <c r="UZI63" s="157"/>
      <c r="UZJ63" s="158"/>
      <c r="UZK63" s="159"/>
      <c r="UZL63" s="159"/>
      <c r="UZM63" s="157"/>
      <c r="UZN63" s="158"/>
      <c r="UZO63" s="159"/>
      <c r="UZP63" s="159"/>
      <c r="UZQ63" s="157"/>
      <c r="UZR63" s="158"/>
      <c r="UZS63" s="159"/>
      <c r="UZT63" s="159"/>
      <c r="UZU63" s="157"/>
      <c r="UZV63" s="158"/>
      <c r="UZW63" s="159"/>
      <c r="UZX63" s="159"/>
      <c r="UZY63" s="157"/>
      <c r="UZZ63" s="158"/>
      <c r="VAA63" s="159"/>
      <c r="VAB63" s="159"/>
      <c r="VAC63" s="157"/>
      <c r="VAD63" s="158"/>
      <c r="VAE63" s="159"/>
      <c r="VAF63" s="159"/>
      <c r="VAG63" s="157"/>
      <c r="VAH63" s="158"/>
      <c r="VAI63" s="159"/>
      <c r="VAJ63" s="159"/>
      <c r="VAK63" s="157"/>
      <c r="VAL63" s="158"/>
      <c r="VAM63" s="159"/>
      <c r="VAN63" s="159"/>
      <c r="VAO63" s="157"/>
      <c r="VAP63" s="158"/>
      <c r="VAQ63" s="159"/>
      <c r="VAR63" s="159"/>
      <c r="VAS63" s="157"/>
      <c r="VAT63" s="158"/>
      <c r="VAU63" s="159"/>
      <c r="VAV63" s="159"/>
      <c r="VAW63" s="157"/>
      <c r="VAX63" s="158"/>
      <c r="VAY63" s="159"/>
      <c r="VAZ63" s="159"/>
      <c r="VBA63" s="157"/>
      <c r="VBB63" s="158"/>
      <c r="VBC63" s="159"/>
      <c r="VBD63" s="159"/>
      <c r="VBE63" s="157"/>
      <c r="VBF63" s="158"/>
      <c r="VBG63" s="159"/>
      <c r="VBH63" s="159"/>
      <c r="VBI63" s="157"/>
      <c r="VBJ63" s="158"/>
      <c r="VBK63" s="159"/>
      <c r="VBL63" s="159"/>
      <c r="VBM63" s="157"/>
      <c r="VBN63" s="158"/>
      <c r="VBO63" s="159"/>
      <c r="VBP63" s="159"/>
      <c r="VBQ63" s="157"/>
      <c r="VBR63" s="158"/>
      <c r="VBS63" s="159"/>
      <c r="VBT63" s="159"/>
      <c r="VBU63" s="157"/>
      <c r="VBV63" s="158"/>
      <c r="VBW63" s="159"/>
      <c r="VBX63" s="159"/>
      <c r="VBY63" s="157"/>
      <c r="VBZ63" s="158"/>
      <c r="VCA63" s="159"/>
      <c r="VCB63" s="159"/>
      <c r="VCC63" s="157"/>
      <c r="VCD63" s="158"/>
      <c r="VCE63" s="159"/>
      <c r="VCF63" s="159"/>
      <c r="VCG63" s="157"/>
      <c r="VCH63" s="158"/>
      <c r="VCI63" s="159"/>
      <c r="VCJ63" s="159"/>
      <c r="VCK63" s="157"/>
      <c r="VCL63" s="158"/>
      <c r="VCM63" s="159"/>
      <c r="VCN63" s="159"/>
      <c r="VCO63" s="157"/>
      <c r="VCP63" s="158"/>
      <c r="VCQ63" s="159"/>
      <c r="VCR63" s="159"/>
      <c r="VCS63" s="157"/>
      <c r="VCT63" s="158"/>
      <c r="VCU63" s="159"/>
      <c r="VCV63" s="159"/>
      <c r="VCW63" s="157"/>
      <c r="VCX63" s="158"/>
      <c r="VCY63" s="159"/>
      <c r="VCZ63" s="159"/>
      <c r="VDA63" s="157"/>
      <c r="VDB63" s="158"/>
      <c r="VDC63" s="159"/>
      <c r="VDD63" s="159"/>
      <c r="VDE63" s="157"/>
      <c r="VDF63" s="158"/>
      <c r="VDG63" s="159"/>
      <c r="VDH63" s="159"/>
      <c r="VDI63" s="157"/>
      <c r="VDJ63" s="158"/>
      <c r="VDK63" s="159"/>
      <c r="VDL63" s="159"/>
      <c r="VDM63" s="157"/>
      <c r="VDN63" s="158"/>
      <c r="VDO63" s="159"/>
      <c r="VDP63" s="159"/>
      <c r="VDQ63" s="157"/>
      <c r="VDR63" s="158"/>
      <c r="VDS63" s="159"/>
      <c r="VDT63" s="159"/>
      <c r="VDU63" s="157"/>
      <c r="VDV63" s="158"/>
      <c r="VDW63" s="159"/>
      <c r="VDX63" s="159"/>
      <c r="VDY63" s="157"/>
      <c r="VDZ63" s="158"/>
      <c r="VEA63" s="159"/>
      <c r="VEB63" s="159"/>
      <c r="VEC63" s="157"/>
      <c r="VED63" s="158"/>
      <c r="VEE63" s="159"/>
      <c r="VEF63" s="159"/>
      <c r="VEG63" s="157"/>
      <c r="VEH63" s="158"/>
      <c r="VEI63" s="159"/>
      <c r="VEJ63" s="159"/>
      <c r="VEK63" s="157"/>
      <c r="VEL63" s="158"/>
      <c r="VEM63" s="159"/>
      <c r="VEN63" s="159"/>
      <c r="VEO63" s="157"/>
      <c r="VEP63" s="158"/>
      <c r="VEQ63" s="159"/>
      <c r="VER63" s="159"/>
      <c r="VES63" s="157"/>
      <c r="VET63" s="158"/>
      <c r="VEU63" s="159"/>
      <c r="VEV63" s="159"/>
      <c r="VEW63" s="157"/>
      <c r="VEX63" s="158"/>
      <c r="VEY63" s="159"/>
      <c r="VEZ63" s="159"/>
      <c r="VFA63" s="157"/>
      <c r="VFB63" s="158"/>
      <c r="VFC63" s="159"/>
      <c r="VFD63" s="159"/>
      <c r="VFE63" s="157"/>
      <c r="VFF63" s="158"/>
      <c r="VFG63" s="159"/>
      <c r="VFH63" s="159"/>
      <c r="VFI63" s="157"/>
      <c r="VFJ63" s="158"/>
      <c r="VFK63" s="159"/>
      <c r="VFL63" s="159"/>
      <c r="VFM63" s="157"/>
      <c r="VFN63" s="158"/>
      <c r="VFO63" s="159"/>
      <c r="VFP63" s="159"/>
      <c r="VFQ63" s="157"/>
      <c r="VFR63" s="158"/>
      <c r="VFS63" s="159"/>
      <c r="VFT63" s="159"/>
      <c r="VFU63" s="157"/>
      <c r="VFV63" s="158"/>
      <c r="VFW63" s="159"/>
      <c r="VFX63" s="159"/>
      <c r="VFY63" s="157"/>
      <c r="VFZ63" s="158"/>
      <c r="VGA63" s="159"/>
      <c r="VGB63" s="159"/>
      <c r="VGC63" s="157"/>
      <c r="VGD63" s="158"/>
      <c r="VGE63" s="159"/>
      <c r="VGF63" s="159"/>
      <c r="VGG63" s="157"/>
      <c r="VGH63" s="158"/>
      <c r="VGI63" s="159"/>
      <c r="VGJ63" s="159"/>
      <c r="VGK63" s="157"/>
      <c r="VGL63" s="158"/>
      <c r="VGM63" s="159"/>
      <c r="VGN63" s="159"/>
      <c r="VGO63" s="157"/>
      <c r="VGP63" s="158"/>
      <c r="VGQ63" s="159"/>
      <c r="VGR63" s="159"/>
      <c r="VGS63" s="157"/>
      <c r="VGT63" s="158"/>
      <c r="VGU63" s="159"/>
      <c r="VGV63" s="159"/>
      <c r="VGW63" s="157"/>
      <c r="VGX63" s="158"/>
      <c r="VGY63" s="159"/>
      <c r="VGZ63" s="159"/>
      <c r="VHA63" s="157"/>
      <c r="VHB63" s="158"/>
      <c r="VHC63" s="159"/>
      <c r="VHD63" s="159"/>
      <c r="VHE63" s="157"/>
      <c r="VHF63" s="158"/>
      <c r="VHG63" s="159"/>
      <c r="VHH63" s="159"/>
      <c r="VHI63" s="157"/>
      <c r="VHJ63" s="158"/>
      <c r="VHK63" s="159"/>
      <c r="VHL63" s="159"/>
      <c r="VHM63" s="157"/>
      <c r="VHN63" s="158"/>
      <c r="VHO63" s="159"/>
      <c r="VHP63" s="159"/>
      <c r="VHQ63" s="157"/>
      <c r="VHR63" s="158"/>
      <c r="VHS63" s="159"/>
      <c r="VHT63" s="159"/>
      <c r="VHU63" s="157"/>
      <c r="VHV63" s="158"/>
      <c r="VHW63" s="159"/>
      <c r="VHX63" s="159"/>
      <c r="VHY63" s="157"/>
      <c r="VHZ63" s="158"/>
      <c r="VIA63" s="159"/>
      <c r="VIB63" s="159"/>
      <c r="VIC63" s="157"/>
      <c r="VID63" s="158"/>
      <c r="VIE63" s="159"/>
      <c r="VIF63" s="159"/>
      <c r="VIG63" s="157"/>
      <c r="VIH63" s="158"/>
      <c r="VII63" s="159"/>
      <c r="VIJ63" s="159"/>
      <c r="VIK63" s="157"/>
      <c r="VIL63" s="158"/>
      <c r="VIM63" s="159"/>
      <c r="VIN63" s="159"/>
      <c r="VIO63" s="157"/>
      <c r="VIP63" s="158"/>
      <c r="VIQ63" s="159"/>
      <c r="VIR63" s="159"/>
      <c r="VIS63" s="157"/>
      <c r="VIT63" s="158"/>
      <c r="VIU63" s="159"/>
      <c r="VIV63" s="159"/>
      <c r="VIW63" s="157"/>
      <c r="VIX63" s="158"/>
      <c r="VIY63" s="159"/>
      <c r="VIZ63" s="159"/>
      <c r="VJA63" s="157"/>
      <c r="VJB63" s="158"/>
      <c r="VJC63" s="159"/>
      <c r="VJD63" s="159"/>
      <c r="VJE63" s="157"/>
      <c r="VJF63" s="158"/>
      <c r="VJG63" s="159"/>
      <c r="VJH63" s="159"/>
      <c r="VJI63" s="157"/>
      <c r="VJJ63" s="158"/>
      <c r="VJK63" s="159"/>
      <c r="VJL63" s="159"/>
      <c r="VJM63" s="157"/>
      <c r="VJN63" s="158"/>
      <c r="VJO63" s="159"/>
      <c r="VJP63" s="159"/>
      <c r="VJQ63" s="157"/>
      <c r="VJR63" s="158"/>
      <c r="VJS63" s="159"/>
      <c r="VJT63" s="159"/>
      <c r="VJU63" s="157"/>
      <c r="VJV63" s="158"/>
      <c r="VJW63" s="159"/>
      <c r="VJX63" s="159"/>
      <c r="VJY63" s="157"/>
      <c r="VJZ63" s="158"/>
      <c r="VKA63" s="159"/>
      <c r="VKB63" s="159"/>
      <c r="VKC63" s="157"/>
      <c r="VKD63" s="158"/>
      <c r="VKE63" s="159"/>
      <c r="VKF63" s="159"/>
      <c r="VKG63" s="157"/>
      <c r="VKH63" s="158"/>
      <c r="VKI63" s="159"/>
      <c r="VKJ63" s="159"/>
      <c r="VKK63" s="157"/>
      <c r="VKL63" s="158"/>
      <c r="VKM63" s="159"/>
      <c r="VKN63" s="159"/>
      <c r="VKO63" s="157"/>
      <c r="VKP63" s="158"/>
      <c r="VKQ63" s="159"/>
      <c r="VKR63" s="159"/>
      <c r="VKS63" s="157"/>
      <c r="VKT63" s="158"/>
      <c r="VKU63" s="159"/>
      <c r="VKV63" s="159"/>
      <c r="VKW63" s="157"/>
      <c r="VKX63" s="158"/>
      <c r="VKY63" s="159"/>
      <c r="VKZ63" s="159"/>
      <c r="VLA63" s="157"/>
      <c r="VLB63" s="158"/>
      <c r="VLC63" s="159"/>
      <c r="VLD63" s="159"/>
      <c r="VLE63" s="157"/>
      <c r="VLF63" s="158"/>
      <c r="VLG63" s="159"/>
      <c r="VLH63" s="159"/>
      <c r="VLI63" s="157"/>
      <c r="VLJ63" s="158"/>
      <c r="VLK63" s="159"/>
      <c r="VLL63" s="159"/>
      <c r="VLM63" s="157"/>
      <c r="VLN63" s="158"/>
      <c r="VLO63" s="159"/>
      <c r="VLP63" s="159"/>
      <c r="VLQ63" s="157"/>
      <c r="VLR63" s="158"/>
      <c r="VLS63" s="159"/>
      <c r="VLT63" s="159"/>
      <c r="VLU63" s="157"/>
      <c r="VLV63" s="158"/>
      <c r="VLW63" s="159"/>
      <c r="VLX63" s="159"/>
      <c r="VLY63" s="157"/>
      <c r="VLZ63" s="158"/>
      <c r="VMA63" s="159"/>
      <c r="VMB63" s="159"/>
      <c r="VMC63" s="157"/>
      <c r="VMD63" s="158"/>
      <c r="VME63" s="159"/>
      <c r="VMF63" s="159"/>
      <c r="VMG63" s="157"/>
      <c r="VMH63" s="158"/>
      <c r="VMI63" s="159"/>
      <c r="VMJ63" s="159"/>
      <c r="VMK63" s="157"/>
      <c r="VML63" s="158"/>
      <c r="VMM63" s="159"/>
      <c r="VMN63" s="159"/>
      <c r="VMO63" s="157"/>
      <c r="VMP63" s="158"/>
      <c r="VMQ63" s="159"/>
      <c r="VMR63" s="159"/>
      <c r="VMS63" s="157"/>
      <c r="VMT63" s="158"/>
      <c r="VMU63" s="159"/>
      <c r="VMV63" s="159"/>
      <c r="VMW63" s="157"/>
      <c r="VMX63" s="158"/>
      <c r="VMY63" s="159"/>
      <c r="VMZ63" s="159"/>
      <c r="VNA63" s="157"/>
      <c r="VNB63" s="158"/>
      <c r="VNC63" s="159"/>
      <c r="VND63" s="159"/>
      <c r="VNE63" s="157"/>
      <c r="VNF63" s="158"/>
      <c r="VNG63" s="159"/>
      <c r="VNH63" s="159"/>
      <c r="VNI63" s="157"/>
      <c r="VNJ63" s="158"/>
      <c r="VNK63" s="159"/>
      <c r="VNL63" s="159"/>
      <c r="VNM63" s="157"/>
      <c r="VNN63" s="158"/>
      <c r="VNO63" s="159"/>
      <c r="VNP63" s="159"/>
      <c r="VNQ63" s="157"/>
      <c r="VNR63" s="158"/>
      <c r="VNS63" s="159"/>
      <c r="VNT63" s="159"/>
      <c r="VNU63" s="157"/>
      <c r="VNV63" s="158"/>
      <c r="VNW63" s="159"/>
      <c r="VNX63" s="159"/>
      <c r="VNY63" s="157"/>
      <c r="VNZ63" s="158"/>
      <c r="VOA63" s="159"/>
      <c r="VOB63" s="159"/>
      <c r="VOC63" s="157"/>
      <c r="VOD63" s="158"/>
      <c r="VOE63" s="159"/>
      <c r="VOF63" s="159"/>
      <c r="VOG63" s="157"/>
      <c r="VOH63" s="158"/>
      <c r="VOI63" s="159"/>
      <c r="VOJ63" s="159"/>
      <c r="VOK63" s="157"/>
      <c r="VOL63" s="158"/>
      <c r="VOM63" s="159"/>
      <c r="VON63" s="159"/>
      <c r="VOO63" s="157"/>
      <c r="VOP63" s="158"/>
      <c r="VOQ63" s="159"/>
      <c r="VOR63" s="159"/>
      <c r="VOS63" s="157"/>
      <c r="VOT63" s="158"/>
      <c r="VOU63" s="159"/>
      <c r="VOV63" s="159"/>
      <c r="VOW63" s="157"/>
      <c r="VOX63" s="158"/>
      <c r="VOY63" s="159"/>
      <c r="VOZ63" s="159"/>
      <c r="VPA63" s="157"/>
      <c r="VPB63" s="158"/>
      <c r="VPC63" s="159"/>
      <c r="VPD63" s="159"/>
      <c r="VPE63" s="157"/>
      <c r="VPF63" s="158"/>
      <c r="VPG63" s="159"/>
      <c r="VPH63" s="159"/>
      <c r="VPI63" s="157"/>
      <c r="VPJ63" s="158"/>
      <c r="VPK63" s="159"/>
      <c r="VPL63" s="159"/>
      <c r="VPM63" s="157"/>
      <c r="VPN63" s="158"/>
      <c r="VPO63" s="159"/>
      <c r="VPP63" s="159"/>
      <c r="VPQ63" s="157"/>
      <c r="VPR63" s="158"/>
      <c r="VPS63" s="159"/>
      <c r="VPT63" s="159"/>
      <c r="VPU63" s="157"/>
      <c r="VPV63" s="158"/>
      <c r="VPW63" s="159"/>
      <c r="VPX63" s="159"/>
      <c r="VPY63" s="157"/>
      <c r="VPZ63" s="158"/>
      <c r="VQA63" s="159"/>
      <c r="VQB63" s="159"/>
      <c r="VQC63" s="157"/>
      <c r="VQD63" s="158"/>
      <c r="VQE63" s="159"/>
      <c r="VQF63" s="159"/>
      <c r="VQG63" s="157"/>
      <c r="VQH63" s="158"/>
      <c r="VQI63" s="159"/>
      <c r="VQJ63" s="159"/>
      <c r="VQK63" s="157"/>
      <c r="VQL63" s="158"/>
      <c r="VQM63" s="159"/>
      <c r="VQN63" s="159"/>
      <c r="VQO63" s="157"/>
      <c r="VQP63" s="158"/>
      <c r="VQQ63" s="159"/>
      <c r="VQR63" s="159"/>
      <c r="VQS63" s="157"/>
      <c r="VQT63" s="158"/>
      <c r="VQU63" s="159"/>
      <c r="VQV63" s="159"/>
      <c r="VQW63" s="157"/>
      <c r="VQX63" s="158"/>
      <c r="VQY63" s="159"/>
      <c r="VQZ63" s="159"/>
      <c r="VRA63" s="157"/>
      <c r="VRB63" s="158"/>
      <c r="VRC63" s="159"/>
      <c r="VRD63" s="159"/>
      <c r="VRE63" s="157"/>
      <c r="VRF63" s="158"/>
      <c r="VRG63" s="159"/>
      <c r="VRH63" s="159"/>
      <c r="VRI63" s="157"/>
      <c r="VRJ63" s="158"/>
      <c r="VRK63" s="159"/>
      <c r="VRL63" s="159"/>
      <c r="VRM63" s="157"/>
      <c r="VRN63" s="158"/>
      <c r="VRO63" s="159"/>
      <c r="VRP63" s="159"/>
      <c r="VRQ63" s="157"/>
      <c r="VRR63" s="158"/>
      <c r="VRS63" s="159"/>
      <c r="VRT63" s="159"/>
      <c r="VRU63" s="157"/>
      <c r="VRV63" s="158"/>
      <c r="VRW63" s="159"/>
      <c r="VRX63" s="159"/>
      <c r="VRY63" s="157"/>
      <c r="VRZ63" s="158"/>
      <c r="VSA63" s="159"/>
      <c r="VSB63" s="159"/>
      <c r="VSC63" s="157"/>
      <c r="VSD63" s="158"/>
      <c r="VSE63" s="159"/>
      <c r="VSF63" s="159"/>
      <c r="VSG63" s="157"/>
      <c r="VSH63" s="158"/>
      <c r="VSI63" s="159"/>
      <c r="VSJ63" s="159"/>
      <c r="VSK63" s="157"/>
      <c r="VSL63" s="158"/>
      <c r="VSM63" s="159"/>
      <c r="VSN63" s="159"/>
      <c r="VSO63" s="157"/>
      <c r="VSP63" s="158"/>
      <c r="VSQ63" s="159"/>
      <c r="VSR63" s="159"/>
      <c r="VSS63" s="157"/>
      <c r="VST63" s="158"/>
      <c r="VSU63" s="159"/>
      <c r="VSV63" s="159"/>
      <c r="VSW63" s="157"/>
      <c r="VSX63" s="158"/>
      <c r="VSY63" s="159"/>
      <c r="VSZ63" s="159"/>
      <c r="VTA63" s="157"/>
      <c r="VTB63" s="158"/>
      <c r="VTC63" s="159"/>
      <c r="VTD63" s="159"/>
      <c r="VTE63" s="157"/>
      <c r="VTF63" s="158"/>
      <c r="VTG63" s="159"/>
      <c r="VTH63" s="159"/>
      <c r="VTI63" s="157"/>
      <c r="VTJ63" s="158"/>
      <c r="VTK63" s="159"/>
      <c r="VTL63" s="159"/>
      <c r="VTM63" s="157"/>
      <c r="VTN63" s="158"/>
      <c r="VTO63" s="159"/>
      <c r="VTP63" s="159"/>
      <c r="VTQ63" s="157"/>
      <c r="VTR63" s="158"/>
      <c r="VTS63" s="159"/>
      <c r="VTT63" s="159"/>
      <c r="VTU63" s="157"/>
      <c r="VTV63" s="158"/>
      <c r="VTW63" s="159"/>
      <c r="VTX63" s="159"/>
      <c r="VTY63" s="157"/>
      <c r="VTZ63" s="158"/>
      <c r="VUA63" s="159"/>
      <c r="VUB63" s="159"/>
      <c r="VUC63" s="157"/>
      <c r="VUD63" s="158"/>
      <c r="VUE63" s="159"/>
      <c r="VUF63" s="159"/>
      <c r="VUG63" s="157"/>
      <c r="VUH63" s="158"/>
      <c r="VUI63" s="159"/>
      <c r="VUJ63" s="159"/>
      <c r="VUK63" s="157"/>
      <c r="VUL63" s="158"/>
      <c r="VUM63" s="159"/>
      <c r="VUN63" s="159"/>
      <c r="VUO63" s="157"/>
      <c r="VUP63" s="158"/>
      <c r="VUQ63" s="159"/>
      <c r="VUR63" s="159"/>
      <c r="VUS63" s="157"/>
      <c r="VUT63" s="158"/>
      <c r="VUU63" s="159"/>
      <c r="VUV63" s="159"/>
      <c r="VUW63" s="157"/>
      <c r="VUX63" s="158"/>
      <c r="VUY63" s="159"/>
      <c r="VUZ63" s="159"/>
      <c r="VVA63" s="157"/>
      <c r="VVB63" s="158"/>
      <c r="VVC63" s="159"/>
      <c r="VVD63" s="159"/>
      <c r="VVE63" s="157"/>
      <c r="VVF63" s="158"/>
      <c r="VVG63" s="159"/>
      <c r="VVH63" s="159"/>
      <c r="VVI63" s="157"/>
      <c r="VVJ63" s="158"/>
      <c r="VVK63" s="159"/>
      <c r="VVL63" s="159"/>
      <c r="VVM63" s="157"/>
      <c r="VVN63" s="158"/>
      <c r="VVO63" s="159"/>
      <c r="VVP63" s="159"/>
      <c r="VVQ63" s="157"/>
      <c r="VVR63" s="158"/>
      <c r="VVS63" s="159"/>
      <c r="VVT63" s="159"/>
      <c r="VVU63" s="157"/>
      <c r="VVV63" s="158"/>
      <c r="VVW63" s="159"/>
      <c r="VVX63" s="159"/>
      <c r="VVY63" s="157"/>
      <c r="VVZ63" s="158"/>
      <c r="VWA63" s="159"/>
      <c r="VWB63" s="159"/>
      <c r="VWC63" s="157"/>
      <c r="VWD63" s="158"/>
      <c r="VWE63" s="159"/>
      <c r="VWF63" s="159"/>
      <c r="VWG63" s="157"/>
      <c r="VWH63" s="158"/>
      <c r="VWI63" s="159"/>
      <c r="VWJ63" s="159"/>
      <c r="VWK63" s="157"/>
      <c r="VWL63" s="158"/>
      <c r="VWM63" s="159"/>
      <c r="VWN63" s="159"/>
      <c r="VWO63" s="157"/>
      <c r="VWP63" s="158"/>
      <c r="VWQ63" s="159"/>
      <c r="VWR63" s="159"/>
      <c r="VWS63" s="157"/>
      <c r="VWT63" s="158"/>
      <c r="VWU63" s="159"/>
      <c r="VWV63" s="159"/>
      <c r="VWW63" s="157"/>
      <c r="VWX63" s="158"/>
      <c r="VWY63" s="159"/>
      <c r="VWZ63" s="159"/>
      <c r="VXA63" s="157"/>
      <c r="VXB63" s="158"/>
      <c r="VXC63" s="159"/>
      <c r="VXD63" s="159"/>
      <c r="VXE63" s="157"/>
      <c r="VXF63" s="158"/>
      <c r="VXG63" s="159"/>
      <c r="VXH63" s="159"/>
      <c r="VXI63" s="157"/>
      <c r="VXJ63" s="158"/>
      <c r="VXK63" s="159"/>
      <c r="VXL63" s="159"/>
      <c r="VXM63" s="157"/>
      <c r="VXN63" s="158"/>
      <c r="VXO63" s="159"/>
      <c r="VXP63" s="159"/>
      <c r="VXQ63" s="157"/>
      <c r="VXR63" s="158"/>
      <c r="VXS63" s="159"/>
      <c r="VXT63" s="159"/>
      <c r="VXU63" s="157"/>
      <c r="VXV63" s="158"/>
      <c r="VXW63" s="159"/>
      <c r="VXX63" s="159"/>
      <c r="VXY63" s="157"/>
      <c r="VXZ63" s="158"/>
      <c r="VYA63" s="159"/>
      <c r="VYB63" s="159"/>
      <c r="VYC63" s="157"/>
      <c r="VYD63" s="158"/>
      <c r="VYE63" s="159"/>
      <c r="VYF63" s="159"/>
      <c r="VYG63" s="157"/>
      <c r="VYH63" s="158"/>
      <c r="VYI63" s="159"/>
      <c r="VYJ63" s="159"/>
      <c r="VYK63" s="157"/>
      <c r="VYL63" s="158"/>
      <c r="VYM63" s="159"/>
      <c r="VYN63" s="159"/>
      <c r="VYO63" s="157"/>
      <c r="VYP63" s="158"/>
      <c r="VYQ63" s="159"/>
      <c r="VYR63" s="159"/>
      <c r="VYS63" s="157"/>
      <c r="VYT63" s="158"/>
      <c r="VYU63" s="159"/>
      <c r="VYV63" s="159"/>
      <c r="VYW63" s="157"/>
      <c r="VYX63" s="158"/>
      <c r="VYY63" s="159"/>
      <c r="VYZ63" s="159"/>
      <c r="VZA63" s="157"/>
      <c r="VZB63" s="158"/>
      <c r="VZC63" s="159"/>
      <c r="VZD63" s="159"/>
      <c r="VZE63" s="157"/>
      <c r="VZF63" s="158"/>
      <c r="VZG63" s="159"/>
      <c r="VZH63" s="159"/>
      <c r="VZI63" s="157"/>
      <c r="VZJ63" s="158"/>
      <c r="VZK63" s="159"/>
      <c r="VZL63" s="159"/>
      <c r="VZM63" s="157"/>
      <c r="VZN63" s="158"/>
      <c r="VZO63" s="159"/>
      <c r="VZP63" s="159"/>
      <c r="VZQ63" s="157"/>
      <c r="VZR63" s="158"/>
      <c r="VZS63" s="159"/>
      <c r="VZT63" s="159"/>
      <c r="VZU63" s="157"/>
      <c r="VZV63" s="158"/>
      <c r="VZW63" s="159"/>
      <c r="VZX63" s="159"/>
      <c r="VZY63" s="157"/>
      <c r="VZZ63" s="158"/>
      <c r="WAA63" s="159"/>
      <c r="WAB63" s="159"/>
      <c r="WAC63" s="157"/>
      <c r="WAD63" s="158"/>
      <c r="WAE63" s="159"/>
      <c r="WAF63" s="159"/>
      <c r="WAG63" s="157"/>
      <c r="WAH63" s="158"/>
      <c r="WAI63" s="159"/>
      <c r="WAJ63" s="159"/>
      <c r="WAK63" s="157"/>
      <c r="WAL63" s="158"/>
      <c r="WAM63" s="159"/>
      <c r="WAN63" s="159"/>
      <c r="WAO63" s="157"/>
      <c r="WAP63" s="158"/>
      <c r="WAQ63" s="159"/>
      <c r="WAR63" s="159"/>
      <c r="WAS63" s="157"/>
      <c r="WAT63" s="158"/>
      <c r="WAU63" s="159"/>
      <c r="WAV63" s="159"/>
      <c r="WAW63" s="157"/>
      <c r="WAX63" s="158"/>
      <c r="WAY63" s="159"/>
      <c r="WAZ63" s="159"/>
      <c r="WBA63" s="157"/>
      <c r="WBB63" s="158"/>
      <c r="WBC63" s="159"/>
      <c r="WBD63" s="159"/>
      <c r="WBE63" s="157"/>
      <c r="WBF63" s="158"/>
      <c r="WBG63" s="159"/>
      <c r="WBH63" s="159"/>
      <c r="WBI63" s="157"/>
      <c r="WBJ63" s="158"/>
      <c r="WBK63" s="159"/>
      <c r="WBL63" s="159"/>
      <c r="WBM63" s="157"/>
      <c r="WBN63" s="158"/>
      <c r="WBO63" s="159"/>
      <c r="WBP63" s="159"/>
      <c r="WBQ63" s="157"/>
      <c r="WBR63" s="158"/>
      <c r="WBS63" s="159"/>
      <c r="WBT63" s="159"/>
      <c r="WBU63" s="157"/>
      <c r="WBV63" s="158"/>
      <c r="WBW63" s="159"/>
      <c r="WBX63" s="159"/>
      <c r="WBY63" s="157"/>
      <c r="WBZ63" s="158"/>
      <c r="WCA63" s="159"/>
      <c r="WCB63" s="159"/>
      <c r="WCC63" s="157"/>
      <c r="WCD63" s="158"/>
      <c r="WCE63" s="159"/>
      <c r="WCF63" s="159"/>
      <c r="WCG63" s="157"/>
      <c r="WCH63" s="158"/>
      <c r="WCI63" s="159"/>
      <c r="WCJ63" s="159"/>
      <c r="WCK63" s="157"/>
      <c r="WCL63" s="158"/>
      <c r="WCM63" s="159"/>
      <c r="WCN63" s="159"/>
      <c r="WCO63" s="157"/>
      <c r="WCP63" s="158"/>
      <c r="WCQ63" s="159"/>
      <c r="WCR63" s="159"/>
      <c r="WCS63" s="157"/>
      <c r="WCT63" s="158"/>
      <c r="WCU63" s="159"/>
      <c r="WCV63" s="159"/>
      <c r="WCW63" s="157"/>
      <c r="WCX63" s="158"/>
      <c r="WCY63" s="159"/>
      <c r="WCZ63" s="159"/>
      <c r="WDA63" s="157"/>
      <c r="WDB63" s="158"/>
      <c r="WDC63" s="159"/>
      <c r="WDD63" s="159"/>
      <c r="WDE63" s="157"/>
      <c r="WDF63" s="158"/>
      <c r="WDG63" s="159"/>
      <c r="WDH63" s="159"/>
      <c r="WDI63" s="157"/>
      <c r="WDJ63" s="158"/>
      <c r="WDK63" s="159"/>
      <c r="WDL63" s="159"/>
      <c r="WDM63" s="157"/>
      <c r="WDN63" s="158"/>
      <c r="WDO63" s="159"/>
      <c r="WDP63" s="159"/>
      <c r="WDQ63" s="157"/>
      <c r="WDR63" s="158"/>
      <c r="WDS63" s="159"/>
      <c r="WDT63" s="159"/>
      <c r="WDU63" s="157"/>
      <c r="WDV63" s="158"/>
      <c r="WDW63" s="159"/>
      <c r="WDX63" s="159"/>
      <c r="WDY63" s="157"/>
      <c r="WDZ63" s="158"/>
      <c r="WEA63" s="159"/>
      <c r="WEB63" s="159"/>
      <c r="WEC63" s="157"/>
      <c r="WED63" s="158"/>
      <c r="WEE63" s="159"/>
      <c r="WEF63" s="159"/>
      <c r="WEG63" s="157"/>
      <c r="WEH63" s="158"/>
      <c r="WEI63" s="159"/>
      <c r="WEJ63" s="159"/>
      <c r="WEK63" s="157"/>
      <c r="WEL63" s="158"/>
      <c r="WEM63" s="159"/>
      <c r="WEN63" s="159"/>
      <c r="WEO63" s="157"/>
      <c r="WEP63" s="158"/>
      <c r="WEQ63" s="159"/>
      <c r="WER63" s="159"/>
      <c r="WES63" s="157"/>
      <c r="WET63" s="158"/>
      <c r="WEU63" s="159"/>
      <c r="WEV63" s="159"/>
      <c r="WEW63" s="157"/>
      <c r="WEX63" s="158"/>
      <c r="WEY63" s="159"/>
      <c r="WEZ63" s="159"/>
      <c r="WFA63" s="157"/>
      <c r="WFB63" s="158"/>
      <c r="WFC63" s="159"/>
      <c r="WFD63" s="159"/>
      <c r="WFE63" s="157"/>
      <c r="WFF63" s="158"/>
      <c r="WFG63" s="159"/>
      <c r="WFH63" s="159"/>
      <c r="WFI63" s="157"/>
      <c r="WFJ63" s="158"/>
      <c r="WFK63" s="159"/>
      <c r="WFL63" s="159"/>
      <c r="WFM63" s="157"/>
      <c r="WFN63" s="158"/>
      <c r="WFO63" s="159"/>
      <c r="WFP63" s="159"/>
      <c r="WFQ63" s="157"/>
      <c r="WFR63" s="158"/>
      <c r="WFS63" s="159"/>
      <c r="WFT63" s="159"/>
      <c r="WFU63" s="157"/>
      <c r="WFV63" s="158"/>
      <c r="WFW63" s="159"/>
      <c r="WFX63" s="159"/>
      <c r="WFY63" s="157"/>
      <c r="WFZ63" s="158"/>
      <c r="WGA63" s="159"/>
      <c r="WGB63" s="159"/>
      <c r="WGC63" s="157"/>
      <c r="WGD63" s="158"/>
      <c r="WGE63" s="159"/>
      <c r="WGF63" s="159"/>
      <c r="WGG63" s="157"/>
      <c r="WGH63" s="158"/>
      <c r="WGI63" s="159"/>
      <c r="WGJ63" s="159"/>
      <c r="WGK63" s="157"/>
      <c r="WGL63" s="158"/>
      <c r="WGM63" s="159"/>
      <c r="WGN63" s="159"/>
      <c r="WGO63" s="157"/>
      <c r="WGP63" s="158"/>
      <c r="WGQ63" s="159"/>
      <c r="WGR63" s="159"/>
      <c r="WGS63" s="157"/>
      <c r="WGT63" s="158"/>
      <c r="WGU63" s="159"/>
      <c r="WGV63" s="159"/>
      <c r="WGW63" s="157"/>
      <c r="WGX63" s="158"/>
      <c r="WGY63" s="159"/>
      <c r="WGZ63" s="159"/>
      <c r="WHA63" s="157"/>
      <c r="WHB63" s="158"/>
      <c r="WHC63" s="159"/>
      <c r="WHD63" s="159"/>
      <c r="WHE63" s="157"/>
      <c r="WHF63" s="158"/>
      <c r="WHG63" s="159"/>
      <c r="WHH63" s="159"/>
      <c r="WHI63" s="157"/>
      <c r="WHJ63" s="158"/>
      <c r="WHK63" s="159"/>
      <c r="WHL63" s="159"/>
      <c r="WHM63" s="157"/>
      <c r="WHN63" s="158"/>
      <c r="WHO63" s="159"/>
      <c r="WHP63" s="159"/>
      <c r="WHQ63" s="157"/>
      <c r="WHR63" s="158"/>
      <c r="WHS63" s="159"/>
      <c r="WHT63" s="159"/>
      <c r="WHU63" s="157"/>
      <c r="WHV63" s="158"/>
      <c r="WHW63" s="159"/>
      <c r="WHX63" s="159"/>
      <c r="WHY63" s="157"/>
      <c r="WHZ63" s="158"/>
      <c r="WIA63" s="159"/>
      <c r="WIB63" s="159"/>
      <c r="WIC63" s="157"/>
      <c r="WID63" s="158"/>
      <c r="WIE63" s="159"/>
      <c r="WIF63" s="159"/>
      <c r="WIG63" s="157"/>
      <c r="WIH63" s="158"/>
      <c r="WII63" s="159"/>
      <c r="WIJ63" s="159"/>
      <c r="WIK63" s="157"/>
      <c r="WIL63" s="158"/>
      <c r="WIM63" s="159"/>
      <c r="WIN63" s="159"/>
      <c r="WIO63" s="157"/>
      <c r="WIP63" s="158"/>
      <c r="WIQ63" s="159"/>
      <c r="WIR63" s="159"/>
      <c r="WIS63" s="157"/>
      <c r="WIT63" s="158"/>
      <c r="WIU63" s="159"/>
      <c r="WIV63" s="159"/>
      <c r="WIW63" s="157"/>
      <c r="WIX63" s="158"/>
      <c r="WIY63" s="159"/>
      <c r="WIZ63" s="159"/>
      <c r="WJA63" s="157"/>
      <c r="WJB63" s="158"/>
      <c r="WJC63" s="159"/>
      <c r="WJD63" s="159"/>
      <c r="WJE63" s="157"/>
      <c r="WJF63" s="158"/>
      <c r="WJG63" s="159"/>
      <c r="WJH63" s="159"/>
      <c r="WJI63" s="157"/>
      <c r="WJJ63" s="158"/>
      <c r="WJK63" s="159"/>
      <c r="WJL63" s="159"/>
      <c r="WJM63" s="157"/>
      <c r="WJN63" s="158"/>
      <c r="WJO63" s="159"/>
      <c r="WJP63" s="159"/>
      <c r="WJQ63" s="157"/>
      <c r="WJR63" s="158"/>
      <c r="WJS63" s="159"/>
      <c r="WJT63" s="159"/>
      <c r="WJU63" s="157"/>
      <c r="WJV63" s="158"/>
      <c r="WJW63" s="159"/>
      <c r="WJX63" s="159"/>
      <c r="WJY63" s="157"/>
      <c r="WJZ63" s="158"/>
      <c r="WKA63" s="159"/>
      <c r="WKB63" s="159"/>
      <c r="WKC63" s="157"/>
      <c r="WKD63" s="158"/>
      <c r="WKE63" s="159"/>
      <c r="WKF63" s="159"/>
      <c r="WKG63" s="157"/>
      <c r="WKH63" s="158"/>
      <c r="WKI63" s="159"/>
      <c r="WKJ63" s="159"/>
      <c r="WKK63" s="157"/>
      <c r="WKL63" s="158"/>
      <c r="WKM63" s="159"/>
      <c r="WKN63" s="159"/>
      <c r="WKO63" s="157"/>
      <c r="WKP63" s="158"/>
      <c r="WKQ63" s="159"/>
      <c r="WKR63" s="159"/>
      <c r="WKS63" s="157"/>
      <c r="WKT63" s="158"/>
      <c r="WKU63" s="159"/>
      <c r="WKV63" s="159"/>
      <c r="WKW63" s="157"/>
      <c r="WKX63" s="158"/>
      <c r="WKY63" s="159"/>
      <c r="WKZ63" s="159"/>
      <c r="WLA63" s="157"/>
      <c r="WLB63" s="158"/>
      <c r="WLC63" s="159"/>
      <c r="WLD63" s="159"/>
      <c r="WLE63" s="157"/>
      <c r="WLF63" s="158"/>
      <c r="WLG63" s="159"/>
      <c r="WLH63" s="159"/>
      <c r="WLI63" s="157"/>
      <c r="WLJ63" s="158"/>
      <c r="WLK63" s="159"/>
      <c r="WLL63" s="159"/>
      <c r="WLM63" s="157"/>
      <c r="WLN63" s="158"/>
      <c r="WLO63" s="159"/>
      <c r="WLP63" s="159"/>
      <c r="WLQ63" s="157"/>
      <c r="WLR63" s="158"/>
      <c r="WLS63" s="159"/>
      <c r="WLT63" s="159"/>
      <c r="WLU63" s="157"/>
      <c r="WLV63" s="158"/>
      <c r="WLW63" s="159"/>
      <c r="WLX63" s="159"/>
      <c r="WLY63" s="157"/>
      <c r="WLZ63" s="158"/>
      <c r="WMA63" s="159"/>
      <c r="WMB63" s="159"/>
      <c r="WMC63" s="157"/>
      <c r="WMD63" s="158"/>
      <c r="WME63" s="159"/>
      <c r="WMF63" s="159"/>
      <c r="WMG63" s="157"/>
      <c r="WMH63" s="158"/>
      <c r="WMI63" s="159"/>
      <c r="WMJ63" s="159"/>
      <c r="WMK63" s="157"/>
      <c r="WML63" s="158"/>
      <c r="WMM63" s="159"/>
      <c r="WMN63" s="159"/>
      <c r="WMO63" s="157"/>
      <c r="WMP63" s="158"/>
      <c r="WMQ63" s="159"/>
      <c r="WMR63" s="159"/>
      <c r="WMS63" s="157"/>
      <c r="WMT63" s="158"/>
      <c r="WMU63" s="159"/>
      <c r="WMV63" s="159"/>
      <c r="WMW63" s="157"/>
      <c r="WMX63" s="158"/>
      <c r="WMY63" s="159"/>
      <c r="WMZ63" s="159"/>
      <c r="WNA63" s="157"/>
      <c r="WNB63" s="158"/>
      <c r="WNC63" s="159"/>
      <c r="WND63" s="159"/>
      <c r="WNE63" s="157"/>
      <c r="WNF63" s="158"/>
      <c r="WNG63" s="159"/>
      <c r="WNH63" s="159"/>
      <c r="WNI63" s="157"/>
      <c r="WNJ63" s="158"/>
      <c r="WNK63" s="159"/>
      <c r="WNL63" s="159"/>
      <c r="WNM63" s="157"/>
      <c r="WNN63" s="158"/>
      <c r="WNO63" s="159"/>
      <c r="WNP63" s="159"/>
      <c r="WNQ63" s="157"/>
      <c r="WNR63" s="158"/>
      <c r="WNS63" s="159"/>
      <c r="WNT63" s="159"/>
      <c r="WNU63" s="157"/>
      <c r="WNV63" s="158"/>
      <c r="WNW63" s="159"/>
      <c r="WNX63" s="159"/>
      <c r="WNY63" s="157"/>
      <c r="WNZ63" s="158"/>
      <c r="WOA63" s="159"/>
      <c r="WOB63" s="159"/>
      <c r="WOC63" s="157"/>
      <c r="WOD63" s="158"/>
      <c r="WOE63" s="159"/>
      <c r="WOF63" s="159"/>
      <c r="WOG63" s="157"/>
      <c r="WOH63" s="158"/>
      <c r="WOI63" s="159"/>
      <c r="WOJ63" s="159"/>
      <c r="WOK63" s="157"/>
      <c r="WOL63" s="158"/>
      <c r="WOM63" s="159"/>
      <c r="WON63" s="159"/>
      <c r="WOO63" s="157"/>
      <c r="WOP63" s="158"/>
      <c r="WOQ63" s="159"/>
      <c r="WOR63" s="159"/>
      <c r="WOS63" s="157"/>
      <c r="WOT63" s="158"/>
      <c r="WOU63" s="159"/>
      <c r="WOV63" s="159"/>
      <c r="WOW63" s="157"/>
      <c r="WOX63" s="158"/>
      <c r="WOY63" s="159"/>
      <c r="WOZ63" s="159"/>
      <c r="WPA63" s="157"/>
      <c r="WPB63" s="158"/>
      <c r="WPC63" s="159"/>
      <c r="WPD63" s="159"/>
      <c r="WPE63" s="157"/>
      <c r="WPF63" s="158"/>
      <c r="WPG63" s="159"/>
      <c r="WPH63" s="159"/>
      <c r="WPI63" s="157"/>
      <c r="WPJ63" s="158"/>
      <c r="WPK63" s="159"/>
      <c r="WPL63" s="159"/>
      <c r="WPM63" s="157"/>
      <c r="WPN63" s="158"/>
      <c r="WPO63" s="159"/>
      <c r="WPP63" s="159"/>
      <c r="WPQ63" s="157"/>
      <c r="WPR63" s="158"/>
      <c r="WPS63" s="159"/>
      <c r="WPT63" s="159"/>
      <c r="WPU63" s="157"/>
      <c r="WPV63" s="158"/>
      <c r="WPW63" s="159"/>
      <c r="WPX63" s="159"/>
      <c r="WPY63" s="157"/>
      <c r="WPZ63" s="158"/>
      <c r="WQA63" s="159"/>
      <c r="WQB63" s="159"/>
      <c r="WQC63" s="157"/>
      <c r="WQD63" s="158"/>
      <c r="WQE63" s="159"/>
      <c r="WQF63" s="159"/>
      <c r="WQG63" s="157"/>
      <c r="WQH63" s="158"/>
      <c r="WQI63" s="159"/>
      <c r="WQJ63" s="159"/>
      <c r="WQK63" s="157"/>
      <c r="WQL63" s="158"/>
      <c r="WQM63" s="159"/>
      <c r="WQN63" s="159"/>
      <c r="WQO63" s="157"/>
      <c r="WQP63" s="158"/>
      <c r="WQQ63" s="159"/>
      <c r="WQR63" s="159"/>
      <c r="WQS63" s="157"/>
      <c r="WQT63" s="158"/>
      <c r="WQU63" s="159"/>
      <c r="WQV63" s="159"/>
      <c r="WQW63" s="157"/>
      <c r="WQX63" s="158"/>
      <c r="WQY63" s="159"/>
      <c r="WQZ63" s="159"/>
      <c r="WRA63" s="157"/>
      <c r="WRB63" s="158"/>
      <c r="WRC63" s="159"/>
      <c r="WRD63" s="159"/>
      <c r="WRE63" s="157"/>
      <c r="WRF63" s="158"/>
      <c r="WRG63" s="159"/>
      <c r="WRH63" s="159"/>
      <c r="WRI63" s="157"/>
      <c r="WRJ63" s="158"/>
      <c r="WRK63" s="159"/>
      <c r="WRL63" s="159"/>
      <c r="WRM63" s="157"/>
      <c r="WRN63" s="158"/>
      <c r="WRO63" s="159"/>
      <c r="WRP63" s="159"/>
      <c r="WRQ63" s="157"/>
      <c r="WRR63" s="158"/>
      <c r="WRS63" s="159"/>
      <c r="WRT63" s="159"/>
      <c r="WRU63" s="157"/>
      <c r="WRV63" s="158"/>
      <c r="WRW63" s="159"/>
      <c r="WRX63" s="159"/>
      <c r="WRY63" s="157"/>
      <c r="WRZ63" s="158"/>
      <c r="WSA63" s="159"/>
      <c r="WSB63" s="159"/>
      <c r="WSC63" s="157"/>
      <c r="WSD63" s="158"/>
      <c r="WSE63" s="159"/>
      <c r="WSF63" s="159"/>
      <c r="WSG63" s="157"/>
      <c r="WSH63" s="158"/>
      <c r="WSI63" s="159"/>
      <c r="WSJ63" s="159"/>
      <c r="WSK63" s="157"/>
      <c r="WSL63" s="158"/>
      <c r="WSM63" s="159"/>
      <c r="WSN63" s="159"/>
      <c r="WSO63" s="157"/>
      <c r="WSP63" s="158"/>
      <c r="WSQ63" s="159"/>
      <c r="WSR63" s="159"/>
      <c r="WSS63" s="157"/>
      <c r="WST63" s="158"/>
      <c r="WSU63" s="159"/>
      <c r="WSV63" s="159"/>
      <c r="WSW63" s="157"/>
      <c r="WSX63" s="158"/>
      <c r="WSY63" s="159"/>
      <c r="WSZ63" s="159"/>
      <c r="WTA63" s="157"/>
      <c r="WTB63" s="158"/>
      <c r="WTC63" s="159"/>
      <c r="WTD63" s="159"/>
      <c r="WTE63" s="157"/>
      <c r="WTF63" s="158"/>
      <c r="WTG63" s="159"/>
      <c r="WTH63" s="159"/>
      <c r="WTI63" s="157"/>
      <c r="WTJ63" s="158"/>
      <c r="WTK63" s="159"/>
      <c r="WTL63" s="159"/>
      <c r="WTM63" s="157"/>
      <c r="WTN63" s="158"/>
      <c r="WTO63" s="159"/>
      <c r="WTP63" s="159"/>
      <c r="WTQ63" s="157"/>
      <c r="WTR63" s="158"/>
      <c r="WTS63" s="159"/>
      <c r="WTT63" s="159"/>
      <c r="WTU63" s="157"/>
      <c r="WTV63" s="158"/>
      <c r="WTW63" s="159"/>
      <c r="WTX63" s="159"/>
      <c r="WTY63" s="157"/>
      <c r="WTZ63" s="158"/>
      <c r="WUA63" s="159"/>
      <c r="WUB63" s="159"/>
      <c r="WUC63" s="157"/>
      <c r="WUD63" s="158"/>
      <c r="WUE63" s="159"/>
      <c r="WUF63" s="159"/>
      <c r="WUG63" s="157"/>
      <c r="WUH63" s="158"/>
      <c r="WUI63" s="159"/>
      <c r="WUJ63" s="159"/>
      <c r="WUK63" s="157"/>
      <c r="WUL63" s="158"/>
      <c r="WUM63" s="159"/>
      <c r="WUN63" s="159"/>
      <c r="WUO63" s="157"/>
      <c r="WUP63" s="158"/>
      <c r="WUQ63" s="159"/>
      <c r="WUR63" s="159"/>
      <c r="WUS63" s="157"/>
      <c r="WUT63" s="158"/>
      <c r="WUU63" s="159"/>
      <c r="WUV63" s="159"/>
      <c r="WUW63" s="157"/>
      <c r="WUX63" s="158"/>
      <c r="WUY63" s="159"/>
      <c r="WUZ63" s="159"/>
      <c r="WVA63" s="157"/>
      <c r="WVB63" s="158"/>
      <c r="WVC63" s="159"/>
      <c r="WVD63" s="159"/>
      <c r="WVE63" s="157"/>
      <c r="WVF63" s="158"/>
      <c r="WVG63" s="159"/>
      <c r="WVH63" s="159"/>
      <c r="WVI63" s="157"/>
      <c r="WVJ63" s="158"/>
      <c r="WVK63" s="159"/>
      <c r="WVL63" s="159"/>
      <c r="WVM63" s="157"/>
      <c r="WVN63" s="158"/>
      <c r="WVO63" s="159"/>
      <c r="WVP63" s="159"/>
      <c r="WVQ63" s="157"/>
      <c r="WVR63" s="158"/>
      <c r="WVS63" s="159"/>
      <c r="WVT63" s="159"/>
      <c r="WVU63" s="157"/>
      <c r="WVV63" s="158"/>
      <c r="WVW63" s="159"/>
      <c r="WVX63" s="159"/>
      <c r="WVY63" s="157"/>
      <c r="WVZ63" s="158"/>
      <c r="WWA63" s="159"/>
      <c r="WWB63" s="159"/>
      <c r="WWC63" s="157"/>
      <c r="WWD63" s="158"/>
      <c r="WWE63" s="159"/>
      <c r="WWF63" s="159"/>
      <c r="WWG63" s="157"/>
      <c r="WWH63" s="158"/>
      <c r="WWI63" s="159"/>
      <c r="WWJ63" s="159"/>
      <c r="WWK63" s="157"/>
      <c r="WWL63" s="158"/>
      <c r="WWM63" s="159"/>
      <c r="WWN63" s="159"/>
      <c r="WWO63" s="157"/>
      <c r="WWP63" s="158"/>
      <c r="WWQ63" s="159"/>
      <c r="WWR63" s="159"/>
      <c r="WWS63" s="157"/>
      <c r="WWT63" s="158"/>
      <c r="WWU63" s="159"/>
      <c r="WWV63" s="159"/>
      <c r="WWW63" s="157"/>
      <c r="WWX63" s="158"/>
      <c r="WWY63" s="159"/>
      <c r="WWZ63" s="159"/>
      <c r="WXA63" s="157"/>
      <c r="WXB63" s="158"/>
      <c r="WXC63" s="159"/>
      <c r="WXD63" s="159"/>
      <c r="WXE63" s="157"/>
      <c r="WXF63" s="158"/>
      <c r="WXG63" s="159"/>
      <c r="WXH63" s="159"/>
      <c r="WXI63" s="157"/>
      <c r="WXJ63" s="158"/>
      <c r="WXK63" s="159"/>
      <c r="WXL63" s="159"/>
      <c r="WXM63" s="157"/>
      <c r="WXN63" s="158"/>
      <c r="WXO63" s="159"/>
      <c r="WXP63" s="159"/>
      <c r="WXQ63" s="157"/>
      <c r="WXR63" s="158"/>
      <c r="WXS63" s="159"/>
      <c r="WXT63" s="159"/>
      <c r="WXU63" s="157"/>
      <c r="WXV63" s="158"/>
      <c r="WXW63" s="159"/>
      <c r="WXX63" s="159"/>
      <c r="WXY63" s="157"/>
      <c r="WXZ63" s="158"/>
      <c r="WYA63" s="159"/>
      <c r="WYB63" s="159"/>
      <c r="WYC63" s="157"/>
      <c r="WYD63" s="158"/>
      <c r="WYE63" s="159"/>
      <c r="WYF63" s="159"/>
      <c r="WYG63" s="157"/>
      <c r="WYH63" s="158"/>
      <c r="WYI63" s="159"/>
      <c r="WYJ63" s="159"/>
      <c r="WYK63" s="157"/>
      <c r="WYL63" s="158"/>
      <c r="WYM63" s="159"/>
      <c r="WYN63" s="159"/>
      <c r="WYO63" s="157"/>
      <c r="WYP63" s="158"/>
      <c r="WYQ63" s="159"/>
      <c r="WYR63" s="159"/>
      <c r="WYS63" s="157"/>
      <c r="WYT63" s="158"/>
      <c r="WYU63" s="159"/>
      <c r="WYV63" s="159"/>
      <c r="WYW63" s="157"/>
      <c r="WYX63" s="158"/>
      <c r="WYY63" s="159"/>
      <c r="WYZ63" s="159"/>
      <c r="WZA63" s="157"/>
      <c r="WZB63" s="158"/>
      <c r="WZC63" s="159"/>
      <c r="WZD63" s="159"/>
      <c r="WZE63" s="157"/>
      <c r="WZF63" s="158"/>
      <c r="WZG63" s="159"/>
      <c r="WZH63" s="159"/>
      <c r="WZI63" s="157"/>
      <c r="WZJ63" s="158"/>
      <c r="WZK63" s="159"/>
      <c r="WZL63" s="159"/>
      <c r="WZM63" s="157"/>
      <c r="WZN63" s="158"/>
      <c r="WZO63" s="159"/>
      <c r="WZP63" s="159"/>
      <c r="WZQ63" s="157"/>
      <c r="WZR63" s="158"/>
      <c r="WZS63" s="159"/>
      <c r="WZT63" s="159"/>
      <c r="WZU63" s="157"/>
      <c r="WZV63" s="158"/>
      <c r="WZW63" s="159"/>
      <c r="WZX63" s="159"/>
      <c r="WZY63" s="157"/>
      <c r="WZZ63" s="158"/>
      <c r="XAA63" s="159"/>
      <c r="XAB63" s="159"/>
      <c r="XAC63" s="157"/>
      <c r="XAD63" s="158"/>
      <c r="XAE63" s="159"/>
      <c r="XAF63" s="159"/>
      <c r="XAG63" s="157"/>
      <c r="XAH63" s="158"/>
      <c r="XAI63" s="159"/>
      <c r="XAJ63" s="159"/>
      <c r="XAK63" s="157"/>
      <c r="XAL63" s="158"/>
      <c r="XAM63" s="159"/>
      <c r="XAN63" s="159"/>
      <c r="XAO63" s="157"/>
      <c r="XAP63" s="158"/>
      <c r="XAQ63" s="159"/>
      <c r="XAR63" s="159"/>
      <c r="XAS63" s="157"/>
      <c r="XAT63" s="158"/>
      <c r="XAU63" s="159"/>
      <c r="XAV63" s="159"/>
      <c r="XAW63" s="157"/>
      <c r="XAX63" s="158"/>
      <c r="XAY63" s="159"/>
      <c r="XAZ63" s="159"/>
      <c r="XBA63" s="157"/>
      <c r="XBB63" s="158"/>
      <c r="XBC63" s="159"/>
      <c r="XBD63" s="159"/>
      <c r="XBE63" s="157"/>
      <c r="XBF63" s="158"/>
      <c r="XBG63" s="159"/>
      <c r="XBH63" s="159"/>
      <c r="XBI63" s="157"/>
      <c r="XBJ63" s="158"/>
      <c r="XBK63" s="159"/>
      <c r="XBL63" s="159"/>
      <c r="XBM63" s="157"/>
      <c r="XBN63" s="158"/>
      <c r="XBO63" s="159"/>
      <c r="XBP63" s="159"/>
      <c r="XBQ63" s="157"/>
      <c r="XBR63" s="158"/>
      <c r="XBS63" s="159"/>
      <c r="XBT63" s="159"/>
      <c r="XBU63" s="157"/>
      <c r="XBV63" s="158"/>
      <c r="XBW63" s="159"/>
      <c r="XBX63" s="159"/>
      <c r="XBY63" s="157"/>
      <c r="XBZ63" s="158"/>
      <c r="XCA63" s="159"/>
      <c r="XCB63" s="159"/>
      <c r="XCC63" s="157"/>
      <c r="XCD63" s="158"/>
      <c r="XCE63" s="159"/>
      <c r="XCF63" s="159"/>
      <c r="XCG63" s="157"/>
      <c r="XCH63" s="158"/>
      <c r="XCI63" s="159"/>
      <c r="XCJ63" s="159"/>
      <c r="XCK63" s="157"/>
      <c r="XCL63" s="158"/>
      <c r="XCM63" s="159"/>
      <c r="XCN63" s="159"/>
      <c r="XCO63" s="157"/>
      <c r="XCP63" s="158"/>
      <c r="XCQ63" s="159"/>
      <c r="XCR63" s="159"/>
      <c r="XCS63" s="157"/>
      <c r="XCT63" s="158"/>
      <c r="XCU63" s="159"/>
      <c r="XCV63" s="159"/>
      <c r="XCW63" s="157"/>
      <c r="XCX63" s="158"/>
      <c r="XCY63" s="159"/>
      <c r="XCZ63" s="159"/>
      <c r="XDA63" s="157"/>
      <c r="XDB63" s="158"/>
      <c r="XDC63" s="159"/>
      <c r="XDD63" s="159"/>
      <c r="XDE63" s="157"/>
      <c r="XDF63" s="158"/>
      <c r="XDG63" s="159"/>
      <c r="XDH63" s="159"/>
      <c r="XDI63" s="157"/>
      <c r="XDJ63" s="158"/>
      <c r="XDK63" s="159"/>
      <c r="XDL63" s="159"/>
      <c r="XDM63" s="157"/>
      <c r="XDN63" s="158"/>
      <c r="XDO63" s="159"/>
      <c r="XDP63" s="159"/>
      <c r="XDQ63" s="157"/>
      <c r="XDR63" s="158"/>
      <c r="XDS63" s="159"/>
      <c r="XDT63" s="159"/>
      <c r="XDU63" s="157"/>
      <c r="XDV63" s="158"/>
      <c r="XDW63" s="159"/>
      <c r="XDX63" s="159"/>
      <c r="XDY63" s="157"/>
      <c r="XDZ63" s="158"/>
      <c r="XEA63" s="159"/>
      <c r="XEB63" s="159"/>
      <c r="XEC63" s="157"/>
      <c r="XED63" s="158"/>
      <c r="XEE63" s="159"/>
      <c r="XEF63" s="159"/>
      <c r="XEG63" s="157"/>
      <c r="XEH63" s="158"/>
      <c r="XEI63" s="159"/>
      <c r="XEJ63" s="159"/>
      <c r="XEK63" s="157"/>
      <c r="XEL63" s="158"/>
      <c r="XEM63" s="159"/>
      <c r="XEN63" s="159"/>
      <c r="XEO63" s="157"/>
      <c r="XEP63" s="158"/>
      <c r="XEQ63" s="159"/>
      <c r="XER63" s="159"/>
      <c r="XES63" s="157"/>
      <c r="XET63" s="158"/>
      <c r="XEU63" s="159"/>
      <c r="XEV63" s="159"/>
      <c r="XEW63" s="157"/>
      <c r="XEX63" s="158"/>
      <c r="XEY63" s="159"/>
      <c r="XEZ63" s="159"/>
      <c r="XFA63" s="157"/>
      <c r="XFB63" s="158"/>
      <c r="XFC63" s="159"/>
      <c r="XFD63" s="159"/>
    </row>
    <row r="64" spans="1:16384" s="87" customFormat="1" x14ac:dyDescent="0.2">
      <c r="A64" s="157">
        <v>44050</v>
      </c>
      <c r="B64" s="158">
        <f>'GL Transactions'!D93</f>
        <v>33</v>
      </c>
      <c r="C64" s="159" t="s">
        <v>384</v>
      </c>
      <c r="D64" s="159" t="s">
        <v>376</v>
      </c>
      <c r="E64" s="157"/>
      <c r="F64" s="1"/>
      <c r="G64" s="159"/>
      <c r="H64" s="159"/>
      <c r="I64" s="157"/>
      <c r="J64" s="158"/>
      <c r="K64" s="159"/>
      <c r="L64" s="159"/>
      <c r="M64" s="157"/>
      <c r="N64" s="158"/>
      <c r="O64" s="159"/>
      <c r="P64" s="159"/>
      <c r="Q64" s="157"/>
      <c r="R64" s="158"/>
      <c r="S64" s="159"/>
      <c r="T64" s="159"/>
      <c r="U64" s="157"/>
      <c r="V64" s="158"/>
      <c r="W64" s="159"/>
      <c r="X64" s="159"/>
      <c r="Y64" s="157"/>
      <c r="Z64" s="158"/>
      <c r="AA64" s="159"/>
      <c r="AB64" s="159"/>
      <c r="AC64" s="157"/>
      <c r="AD64" s="158"/>
      <c r="AE64" s="159"/>
      <c r="AF64" s="159"/>
      <c r="AG64" s="157"/>
      <c r="AH64" s="158"/>
      <c r="AI64" s="159"/>
      <c r="AJ64" s="159"/>
      <c r="AK64" s="157"/>
      <c r="AL64" s="158"/>
      <c r="AM64" s="159"/>
      <c r="AN64" s="159"/>
      <c r="AO64" s="157"/>
      <c r="AP64" s="158"/>
      <c r="AQ64" s="159"/>
      <c r="AR64" s="159"/>
      <c r="AS64" s="157"/>
      <c r="AT64" s="158"/>
      <c r="AU64" s="159"/>
      <c r="AV64" s="159"/>
      <c r="AW64" s="157"/>
      <c r="AX64" s="158"/>
      <c r="AY64" s="159"/>
      <c r="AZ64" s="159"/>
      <c r="BA64" s="157"/>
      <c r="BB64" s="158"/>
      <c r="BC64" s="159"/>
      <c r="BD64" s="159"/>
      <c r="BE64" s="157"/>
      <c r="BF64" s="158"/>
      <c r="BG64" s="159"/>
      <c r="BH64" s="159"/>
      <c r="BI64" s="157"/>
      <c r="BJ64" s="158"/>
      <c r="BK64" s="159"/>
      <c r="BL64" s="159"/>
      <c r="BM64" s="157"/>
      <c r="BN64" s="158"/>
      <c r="BO64" s="159"/>
      <c r="BP64" s="159"/>
      <c r="BQ64" s="157"/>
      <c r="BR64" s="158"/>
      <c r="BS64" s="159"/>
      <c r="BT64" s="159"/>
      <c r="BU64" s="157"/>
      <c r="BV64" s="158"/>
      <c r="BW64" s="159"/>
      <c r="BX64" s="159"/>
      <c r="BY64" s="157"/>
      <c r="BZ64" s="158"/>
      <c r="CA64" s="159"/>
      <c r="CB64" s="159"/>
      <c r="CC64" s="157"/>
      <c r="CD64" s="158"/>
      <c r="CE64" s="159"/>
      <c r="CF64" s="159"/>
      <c r="CG64" s="157"/>
      <c r="CH64" s="158"/>
      <c r="CI64" s="159"/>
      <c r="CJ64" s="159"/>
      <c r="CK64" s="157"/>
      <c r="CL64" s="158"/>
      <c r="CM64" s="159"/>
      <c r="CN64" s="159"/>
      <c r="CO64" s="157"/>
      <c r="CP64" s="158"/>
      <c r="CQ64" s="159"/>
      <c r="CR64" s="159"/>
      <c r="CS64" s="157"/>
      <c r="CT64" s="158"/>
      <c r="CU64" s="159"/>
      <c r="CV64" s="159"/>
      <c r="CW64" s="157"/>
      <c r="CX64" s="158"/>
      <c r="CY64" s="159"/>
      <c r="CZ64" s="159"/>
      <c r="DA64" s="157"/>
      <c r="DB64" s="158"/>
      <c r="DC64" s="159"/>
      <c r="DD64" s="159"/>
      <c r="DE64" s="157"/>
      <c r="DF64" s="158"/>
      <c r="DG64" s="159"/>
      <c r="DH64" s="159"/>
      <c r="DI64" s="157"/>
      <c r="DJ64" s="158"/>
      <c r="DK64" s="159"/>
      <c r="DL64" s="159"/>
      <c r="DM64" s="157"/>
      <c r="DN64" s="158"/>
      <c r="DO64" s="159"/>
      <c r="DP64" s="159"/>
      <c r="DQ64" s="157"/>
      <c r="DR64" s="158"/>
      <c r="DS64" s="159"/>
      <c r="DT64" s="159"/>
      <c r="DU64" s="157"/>
      <c r="DV64" s="158"/>
      <c r="DW64" s="159"/>
      <c r="DX64" s="159"/>
      <c r="DY64" s="157"/>
      <c r="DZ64" s="158"/>
      <c r="EA64" s="159"/>
      <c r="EB64" s="159"/>
      <c r="EC64" s="157"/>
      <c r="ED64" s="158"/>
      <c r="EE64" s="159"/>
      <c r="EF64" s="159"/>
      <c r="EG64" s="157"/>
      <c r="EH64" s="158"/>
      <c r="EI64" s="159"/>
      <c r="EJ64" s="159"/>
      <c r="EK64" s="157"/>
      <c r="EL64" s="158"/>
      <c r="EM64" s="159"/>
      <c r="EN64" s="159"/>
      <c r="EO64" s="157"/>
      <c r="EP64" s="158"/>
      <c r="EQ64" s="159"/>
      <c r="ER64" s="159"/>
      <c r="ES64" s="157"/>
      <c r="ET64" s="158"/>
      <c r="EU64" s="159"/>
      <c r="EV64" s="159"/>
      <c r="EW64" s="157"/>
      <c r="EX64" s="158"/>
      <c r="EY64" s="159"/>
      <c r="EZ64" s="159"/>
      <c r="FA64" s="157"/>
      <c r="FB64" s="158"/>
      <c r="FC64" s="159"/>
      <c r="FD64" s="159"/>
      <c r="FE64" s="157"/>
      <c r="FF64" s="158"/>
      <c r="FG64" s="159"/>
      <c r="FH64" s="159"/>
      <c r="FI64" s="157"/>
      <c r="FJ64" s="158"/>
      <c r="FK64" s="159"/>
      <c r="FL64" s="159"/>
      <c r="FM64" s="157"/>
      <c r="FN64" s="158"/>
      <c r="FO64" s="159"/>
      <c r="FP64" s="159"/>
      <c r="FQ64" s="157"/>
      <c r="FR64" s="158"/>
      <c r="FS64" s="159"/>
      <c r="FT64" s="159"/>
      <c r="FU64" s="157"/>
      <c r="FV64" s="158"/>
      <c r="FW64" s="159"/>
      <c r="FX64" s="159"/>
      <c r="FY64" s="157"/>
      <c r="FZ64" s="158"/>
      <c r="GA64" s="159"/>
      <c r="GB64" s="159"/>
      <c r="GC64" s="157"/>
      <c r="GD64" s="158"/>
      <c r="GE64" s="159"/>
      <c r="GF64" s="159"/>
      <c r="GG64" s="157"/>
      <c r="GH64" s="158"/>
      <c r="GI64" s="159"/>
      <c r="GJ64" s="159"/>
      <c r="GK64" s="157"/>
      <c r="GL64" s="158"/>
      <c r="GM64" s="159"/>
      <c r="GN64" s="159"/>
      <c r="GO64" s="157"/>
      <c r="GP64" s="158"/>
      <c r="GQ64" s="159"/>
      <c r="GR64" s="159"/>
      <c r="GS64" s="157"/>
      <c r="GT64" s="158"/>
      <c r="GU64" s="159"/>
      <c r="GV64" s="159"/>
      <c r="GW64" s="157"/>
      <c r="GX64" s="158"/>
      <c r="GY64" s="159"/>
      <c r="GZ64" s="159"/>
      <c r="HA64" s="157"/>
      <c r="HB64" s="158"/>
      <c r="HC64" s="159"/>
      <c r="HD64" s="159"/>
      <c r="HE64" s="157"/>
      <c r="HF64" s="158"/>
      <c r="HG64" s="159"/>
      <c r="HH64" s="159"/>
      <c r="HI64" s="157"/>
      <c r="HJ64" s="158"/>
      <c r="HK64" s="159"/>
      <c r="HL64" s="159"/>
      <c r="HM64" s="157"/>
      <c r="HN64" s="158"/>
      <c r="HO64" s="159"/>
      <c r="HP64" s="159"/>
      <c r="HQ64" s="157"/>
      <c r="HR64" s="158"/>
      <c r="HS64" s="159"/>
      <c r="HT64" s="159"/>
      <c r="HU64" s="157"/>
      <c r="HV64" s="158"/>
      <c r="HW64" s="159"/>
      <c r="HX64" s="159"/>
      <c r="HY64" s="157"/>
      <c r="HZ64" s="158"/>
      <c r="IA64" s="159"/>
      <c r="IB64" s="159"/>
      <c r="IC64" s="157"/>
      <c r="ID64" s="158"/>
      <c r="IE64" s="159"/>
      <c r="IF64" s="159"/>
      <c r="IG64" s="157"/>
      <c r="IH64" s="158"/>
      <c r="II64" s="159"/>
      <c r="IJ64" s="159"/>
      <c r="IK64" s="157"/>
      <c r="IL64" s="158"/>
      <c r="IM64" s="159"/>
      <c r="IN64" s="159"/>
      <c r="IO64" s="157"/>
      <c r="IP64" s="158"/>
      <c r="IQ64" s="159"/>
      <c r="IR64" s="159"/>
      <c r="IS64" s="157"/>
      <c r="IT64" s="158"/>
      <c r="IU64" s="159"/>
      <c r="IV64" s="159"/>
      <c r="IW64" s="157"/>
      <c r="IX64" s="158"/>
      <c r="IY64" s="159"/>
      <c r="IZ64" s="159"/>
      <c r="JA64" s="157"/>
      <c r="JB64" s="158"/>
      <c r="JC64" s="159"/>
      <c r="JD64" s="159"/>
      <c r="JE64" s="157"/>
      <c r="JF64" s="158"/>
      <c r="JG64" s="159"/>
      <c r="JH64" s="159"/>
      <c r="JI64" s="157"/>
      <c r="JJ64" s="158"/>
      <c r="JK64" s="159"/>
      <c r="JL64" s="159"/>
      <c r="JM64" s="157"/>
      <c r="JN64" s="158"/>
      <c r="JO64" s="159"/>
      <c r="JP64" s="159"/>
      <c r="JQ64" s="157"/>
      <c r="JR64" s="158"/>
      <c r="JS64" s="159"/>
      <c r="JT64" s="159"/>
      <c r="JU64" s="157"/>
      <c r="JV64" s="158"/>
      <c r="JW64" s="159"/>
      <c r="JX64" s="159"/>
      <c r="JY64" s="157"/>
      <c r="JZ64" s="158"/>
      <c r="KA64" s="159"/>
      <c r="KB64" s="159"/>
      <c r="KC64" s="157"/>
      <c r="KD64" s="158"/>
      <c r="KE64" s="159"/>
      <c r="KF64" s="159"/>
      <c r="KG64" s="157"/>
      <c r="KH64" s="158"/>
      <c r="KI64" s="159"/>
      <c r="KJ64" s="159"/>
      <c r="KK64" s="157"/>
      <c r="KL64" s="158"/>
      <c r="KM64" s="159"/>
      <c r="KN64" s="159"/>
      <c r="KO64" s="157"/>
      <c r="KP64" s="158"/>
      <c r="KQ64" s="159"/>
      <c r="KR64" s="159"/>
      <c r="KS64" s="157"/>
      <c r="KT64" s="158"/>
      <c r="KU64" s="159"/>
      <c r="KV64" s="159"/>
      <c r="KW64" s="157"/>
      <c r="KX64" s="158"/>
      <c r="KY64" s="159"/>
      <c r="KZ64" s="159"/>
      <c r="LA64" s="157"/>
      <c r="LB64" s="158"/>
      <c r="LC64" s="159"/>
      <c r="LD64" s="159"/>
      <c r="LE64" s="157"/>
      <c r="LF64" s="158"/>
      <c r="LG64" s="159"/>
      <c r="LH64" s="159"/>
      <c r="LI64" s="157"/>
      <c r="LJ64" s="158"/>
      <c r="LK64" s="159"/>
      <c r="LL64" s="159"/>
      <c r="LM64" s="157"/>
      <c r="LN64" s="158"/>
      <c r="LO64" s="159"/>
      <c r="LP64" s="159"/>
      <c r="LQ64" s="157"/>
      <c r="LR64" s="158"/>
      <c r="LS64" s="159"/>
      <c r="LT64" s="159"/>
      <c r="LU64" s="157"/>
      <c r="LV64" s="158"/>
      <c r="LW64" s="159"/>
      <c r="LX64" s="159"/>
      <c r="LY64" s="157"/>
      <c r="LZ64" s="158"/>
      <c r="MA64" s="159"/>
      <c r="MB64" s="159"/>
      <c r="MC64" s="157"/>
      <c r="MD64" s="158"/>
      <c r="ME64" s="159"/>
      <c r="MF64" s="159"/>
      <c r="MG64" s="157"/>
      <c r="MH64" s="158"/>
      <c r="MI64" s="159"/>
      <c r="MJ64" s="159"/>
      <c r="MK64" s="157"/>
      <c r="ML64" s="158"/>
      <c r="MM64" s="159"/>
      <c r="MN64" s="159"/>
      <c r="MO64" s="157"/>
      <c r="MP64" s="158"/>
      <c r="MQ64" s="159"/>
      <c r="MR64" s="159"/>
      <c r="MS64" s="157"/>
      <c r="MT64" s="158"/>
      <c r="MU64" s="159"/>
      <c r="MV64" s="159"/>
      <c r="MW64" s="157"/>
      <c r="MX64" s="158"/>
      <c r="MY64" s="159"/>
      <c r="MZ64" s="159"/>
      <c r="NA64" s="157"/>
      <c r="NB64" s="158"/>
      <c r="NC64" s="159"/>
      <c r="ND64" s="159"/>
      <c r="NE64" s="157"/>
      <c r="NF64" s="158"/>
      <c r="NG64" s="159"/>
      <c r="NH64" s="159"/>
      <c r="NI64" s="157"/>
      <c r="NJ64" s="158"/>
      <c r="NK64" s="159"/>
      <c r="NL64" s="159"/>
      <c r="NM64" s="157"/>
      <c r="NN64" s="158"/>
      <c r="NO64" s="159"/>
      <c r="NP64" s="159"/>
      <c r="NQ64" s="157"/>
      <c r="NR64" s="158"/>
      <c r="NS64" s="159"/>
      <c r="NT64" s="159"/>
      <c r="NU64" s="157"/>
      <c r="NV64" s="158"/>
      <c r="NW64" s="159"/>
      <c r="NX64" s="159"/>
      <c r="NY64" s="157"/>
      <c r="NZ64" s="158"/>
      <c r="OA64" s="159"/>
      <c r="OB64" s="159"/>
      <c r="OC64" s="157"/>
      <c r="OD64" s="158"/>
      <c r="OE64" s="159"/>
      <c r="OF64" s="159"/>
      <c r="OG64" s="157"/>
      <c r="OH64" s="158"/>
      <c r="OI64" s="159"/>
      <c r="OJ64" s="159"/>
      <c r="OK64" s="157"/>
      <c r="OL64" s="158"/>
      <c r="OM64" s="159"/>
      <c r="ON64" s="159"/>
      <c r="OO64" s="157"/>
      <c r="OP64" s="158"/>
      <c r="OQ64" s="159"/>
      <c r="OR64" s="159"/>
      <c r="OS64" s="157"/>
      <c r="OT64" s="158"/>
      <c r="OU64" s="159"/>
      <c r="OV64" s="159"/>
      <c r="OW64" s="157"/>
      <c r="OX64" s="158"/>
      <c r="OY64" s="159"/>
      <c r="OZ64" s="159"/>
      <c r="PA64" s="157"/>
      <c r="PB64" s="158"/>
      <c r="PC64" s="159"/>
      <c r="PD64" s="159"/>
      <c r="PE64" s="157"/>
      <c r="PF64" s="158"/>
      <c r="PG64" s="159"/>
      <c r="PH64" s="159"/>
      <c r="PI64" s="157"/>
      <c r="PJ64" s="158"/>
      <c r="PK64" s="159"/>
      <c r="PL64" s="159"/>
      <c r="PM64" s="157"/>
      <c r="PN64" s="158"/>
      <c r="PO64" s="159"/>
      <c r="PP64" s="159"/>
      <c r="PQ64" s="157"/>
      <c r="PR64" s="158"/>
      <c r="PS64" s="159"/>
      <c r="PT64" s="159"/>
      <c r="PU64" s="157"/>
      <c r="PV64" s="158"/>
      <c r="PW64" s="159"/>
      <c r="PX64" s="159"/>
      <c r="PY64" s="157"/>
      <c r="PZ64" s="158"/>
      <c r="QA64" s="159"/>
      <c r="QB64" s="159"/>
      <c r="QC64" s="157"/>
      <c r="QD64" s="158"/>
      <c r="QE64" s="159"/>
      <c r="QF64" s="159"/>
      <c r="QG64" s="157"/>
      <c r="QH64" s="158"/>
      <c r="QI64" s="159"/>
      <c r="QJ64" s="159"/>
      <c r="QK64" s="157"/>
      <c r="QL64" s="158"/>
      <c r="QM64" s="159"/>
      <c r="QN64" s="159"/>
      <c r="QO64" s="157"/>
      <c r="QP64" s="158"/>
      <c r="QQ64" s="159"/>
      <c r="QR64" s="159"/>
      <c r="QS64" s="157"/>
      <c r="QT64" s="158"/>
      <c r="QU64" s="159"/>
      <c r="QV64" s="159"/>
      <c r="QW64" s="157"/>
      <c r="QX64" s="158"/>
      <c r="QY64" s="159"/>
      <c r="QZ64" s="159"/>
      <c r="RA64" s="157"/>
      <c r="RB64" s="158"/>
      <c r="RC64" s="159"/>
      <c r="RD64" s="159"/>
      <c r="RE64" s="157"/>
      <c r="RF64" s="158"/>
      <c r="RG64" s="159"/>
      <c r="RH64" s="159"/>
      <c r="RI64" s="157"/>
      <c r="RJ64" s="158"/>
      <c r="RK64" s="159"/>
      <c r="RL64" s="159"/>
      <c r="RM64" s="157"/>
      <c r="RN64" s="158"/>
      <c r="RO64" s="159"/>
      <c r="RP64" s="159"/>
      <c r="RQ64" s="157"/>
      <c r="RR64" s="158"/>
      <c r="RS64" s="159"/>
      <c r="RT64" s="159"/>
      <c r="RU64" s="157"/>
      <c r="RV64" s="158"/>
      <c r="RW64" s="159"/>
      <c r="RX64" s="159"/>
      <c r="RY64" s="157"/>
      <c r="RZ64" s="158"/>
      <c r="SA64" s="159"/>
      <c r="SB64" s="159"/>
      <c r="SC64" s="157"/>
      <c r="SD64" s="158"/>
      <c r="SE64" s="159"/>
      <c r="SF64" s="159"/>
      <c r="SG64" s="157"/>
      <c r="SH64" s="158"/>
      <c r="SI64" s="159"/>
      <c r="SJ64" s="159"/>
      <c r="SK64" s="157"/>
      <c r="SL64" s="158"/>
      <c r="SM64" s="159"/>
      <c r="SN64" s="159"/>
      <c r="SO64" s="157"/>
      <c r="SP64" s="158"/>
      <c r="SQ64" s="159"/>
      <c r="SR64" s="159"/>
      <c r="SS64" s="157"/>
      <c r="ST64" s="158"/>
      <c r="SU64" s="159"/>
      <c r="SV64" s="159"/>
      <c r="SW64" s="157"/>
      <c r="SX64" s="158"/>
      <c r="SY64" s="159"/>
      <c r="SZ64" s="159"/>
      <c r="TA64" s="157"/>
      <c r="TB64" s="158"/>
      <c r="TC64" s="159"/>
      <c r="TD64" s="159"/>
      <c r="TE64" s="157"/>
      <c r="TF64" s="158"/>
      <c r="TG64" s="159"/>
      <c r="TH64" s="159"/>
      <c r="TI64" s="157"/>
      <c r="TJ64" s="158"/>
      <c r="TK64" s="159"/>
      <c r="TL64" s="159"/>
      <c r="TM64" s="157"/>
      <c r="TN64" s="158"/>
      <c r="TO64" s="159"/>
      <c r="TP64" s="159"/>
      <c r="TQ64" s="157"/>
      <c r="TR64" s="158"/>
      <c r="TS64" s="159"/>
      <c r="TT64" s="159"/>
      <c r="TU64" s="157"/>
      <c r="TV64" s="158"/>
      <c r="TW64" s="159"/>
      <c r="TX64" s="159"/>
      <c r="TY64" s="157"/>
      <c r="TZ64" s="158"/>
      <c r="UA64" s="159"/>
      <c r="UB64" s="159"/>
      <c r="UC64" s="157"/>
      <c r="UD64" s="158"/>
      <c r="UE64" s="159"/>
      <c r="UF64" s="159"/>
      <c r="UG64" s="157"/>
      <c r="UH64" s="158"/>
      <c r="UI64" s="159"/>
      <c r="UJ64" s="159"/>
      <c r="UK64" s="157"/>
      <c r="UL64" s="158"/>
      <c r="UM64" s="159"/>
      <c r="UN64" s="159"/>
      <c r="UO64" s="157"/>
      <c r="UP64" s="158"/>
      <c r="UQ64" s="159"/>
      <c r="UR64" s="159"/>
      <c r="US64" s="157"/>
      <c r="UT64" s="158"/>
      <c r="UU64" s="159"/>
      <c r="UV64" s="159"/>
      <c r="UW64" s="157"/>
      <c r="UX64" s="158"/>
      <c r="UY64" s="159"/>
      <c r="UZ64" s="159"/>
      <c r="VA64" s="157"/>
      <c r="VB64" s="158"/>
      <c r="VC64" s="159"/>
      <c r="VD64" s="159"/>
      <c r="VE64" s="157"/>
      <c r="VF64" s="158"/>
      <c r="VG64" s="159"/>
      <c r="VH64" s="159"/>
      <c r="VI64" s="157"/>
      <c r="VJ64" s="158"/>
      <c r="VK64" s="159"/>
      <c r="VL64" s="159"/>
      <c r="VM64" s="157"/>
      <c r="VN64" s="158"/>
      <c r="VO64" s="159"/>
      <c r="VP64" s="159"/>
      <c r="VQ64" s="157"/>
      <c r="VR64" s="158"/>
      <c r="VS64" s="159"/>
      <c r="VT64" s="159"/>
      <c r="VU64" s="157"/>
      <c r="VV64" s="158"/>
      <c r="VW64" s="159"/>
      <c r="VX64" s="159"/>
      <c r="VY64" s="157"/>
      <c r="VZ64" s="158"/>
      <c r="WA64" s="159"/>
      <c r="WB64" s="159"/>
      <c r="WC64" s="157"/>
      <c r="WD64" s="158"/>
      <c r="WE64" s="159"/>
      <c r="WF64" s="159"/>
      <c r="WG64" s="157"/>
      <c r="WH64" s="158"/>
      <c r="WI64" s="159"/>
      <c r="WJ64" s="159"/>
      <c r="WK64" s="157"/>
      <c r="WL64" s="158"/>
      <c r="WM64" s="159"/>
      <c r="WN64" s="159"/>
      <c r="WO64" s="157"/>
      <c r="WP64" s="158"/>
      <c r="WQ64" s="159"/>
      <c r="WR64" s="159"/>
      <c r="WS64" s="157"/>
      <c r="WT64" s="158"/>
      <c r="WU64" s="159"/>
      <c r="WV64" s="159"/>
      <c r="WW64" s="157"/>
      <c r="WX64" s="158"/>
      <c r="WY64" s="159"/>
      <c r="WZ64" s="159"/>
      <c r="XA64" s="157"/>
      <c r="XB64" s="158"/>
      <c r="XC64" s="159"/>
      <c r="XD64" s="159"/>
      <c r="XE64" s="157"/>
      <c r="XF64" s="158"/>
      <c r="XG64" s="159"/>
      <c r="XH64" s="159"/>
      <c r="XI64" s="157"/>
      <c r="XJ64" s="158"/>
      <c r="XK64" s="159"/>
      <c r="XL64" s="159"/>
      <c r="XM64" s="157"/>
      <c r="XN64" s="158"/>
      <c r="XO64" s="159"/>
      <c r="XP64" s="159"/>
      <c r="XQ64" s="157"/>
      <c r="XR64" s="158"/>
      <c r="XS64" s="159"/>
      <c r="XT64" s="159"/>
      <c r="XU64" s="157"/>
      <c r="XV64" s="158"/>
      <c r="XW64" s="159"/>
      <c r="XX64" s="159"/>
      <c r="XY64" s="157"/>
      <c r="XZ64" s="158"/>
      <c r="YA64" s="159"/>
      <c r="YB64" s="159"/>
      <c r="YC64" s="157"/>
      <c r="YD64" s="158"/>
      <c r="YE64" s="159"/>
      <c r="YF64" s="159"/>
      <c r="YG64" s="157"/>
      <c r="YH64" s="158"/>
      <c r="YI64" s="159"/>
      <c r="YJ64" s="159"/>
      <c r="YK64" s="157"/>
      <c r="YL64" s="158"/>
      <c r="YM64" s="159"/>
      <c r="YN64" s="159"/>
      <c r="YO64" s="157"/>
      <c r="YP64" s="158"/>
      <c r="YQ64" s="159"/>
      <c r="YR64" s="159"/>
      <c r="YS64" s="157"/>
      <c r="YT64" s="158"/>
      <c r="YU64" s="159"/>
      <c r="YV64" s="159"/>
      <c r="YW64" s="157"/>
      <c r="YX64" s="158"/>
      <c r="YY64" s="159"/>
      <c r="YZ64" s="159"/>
      <c r="ZA64" s="157"/>
      <c r="ZB64" s="158"/>
      <c r="ZC64" s="159"/>
      <c r="ZD64" s="159"/>
      <c r="ZE64" s="157"/>
      <c r="ZF64" s="158"/>
      <c r="ZG64" s="159"/>
      <c r="ZH64" s="159"/>
      <c r="ZI64" s="157"/>
      <c r="ZJ64" s="158"/>
      <c r="ZK64" s="159"/>
      <c r="ZL64" s="159"/>
      <c r="ZM64" s="157"/>
      <c r="ZN64" s="158"/>
      <c r="ZO64" s="159"/>
      <c r="ZP64" s="159"/>
      <c r="ZQ64" s="157"/>
      <c r="ZR64" s="158"/>
      <c r="ZS64" s="159"/>
      <c r="ZT64" s="159"/>
      <c r="ZU64" s="157"/>
      <c r="ZV64" s="158"/>
      <c r="ZW64" s="159"/>
      <c r="ZX64" s="159"/>
      <c r="ZY64" s="157"/>
      <c r="ZZ64" s="158"/>
      <c r="AAA64" s="159"/>
      <c r="AAB64" s="159"/>
      <c r="AAC64" s="157"/>
      <c r="AAD64" s="158"/>
      <c r="AAE64" s="159"/>
      <c r="AAF64" s="159"/>
      <c r="AAG64" s="157"/>
      <c r="AAH64" s="158"/>
      <c r="AAI64" s="159"/>
      <c r="AAJ64" s="159"/>
      <c r="AAK64" s="157"/>
      <c r="AAL64" s="158"/>
      <c r="AAM64" s="159"/>
      <c r="AAN64" s="159"/>
      <c r="AAO64" s="157"/>
      <c r="AAP64" s="158"/>
      <c r="AAQ64" s="159"/>
      <c r="AAR64" s="159"/>
      <c r="AAS64" s="157"/>
      <c r="AAT64" s="158"/>
      <c r="AAU64" s="159"/>
      <c r="AAV64" s="159"/>
      <c r="AAW64" s="157"/>
      <c r="AAX64" s="158"/>
      <c r="AAY64" s="159"/>
      <c r="AAZ64" s="159"/>
      <c r="ABA64" s="157"/>
      <c r="ABB64" s="158"/>
      <c r="ABC64" s="159"/>
      <c r="ABD64" s="159"/>
      <c r="ABE64" s="157"/>
      <c r="ABF64" s="158"/>
      <c r="ABG64" s="159"/>
      <c r="ABH64" s="159"/>
      <c r="ABI64" s="157"/>
      <c r="ABJ64" s="158"/>
      <c r="ABK64" s="159"/>
      <c r="ABL64" s="159"/>
      <c r="ABM64" s="157"/>
      <c r="ABN64" s="158"/>
      <c r="ABO64" s="159"/>
      <c r="ABP64" s="159"/>
      <c r="ABQ64" s="157"/>
      <c r="ABR64" s="158"/>
      <c r="ABS64" s="159"/>
      <c r="ABT64" s="159"/>
      <c r="ABU64" s="157"/>
      <c r="ABV64" s="158"/>
      <c r="ABW64" s="159"/>
      <c r="ABX64" s="159"/>
      <c r="ABY64" s="157"/>
      <c r="ABZ64" s="158"/>
      <c r="ACA64" s="159"/>
      <c r="ACB64" s="159"/>
      <c r="ACC64" s="157"/>
      <c r="ACD64" s="158"/>
      <c r="ACE64" s="159"/>
      <c r="ACF64" s="159"/>
      <c r="ACG64" s="157"/>
      <c r="ACH64" s="158"/>
      <c r="ACI64" s="159"/>
      <c r="ACJ64" s="159"/>
      <c r="ACK64" s="157"/>
      <c r="ACL64" s="158"/>
      <c r="ACM64" s="159"/>
      <c r="ACN64" s="159"/>
      <c r="ACO64" s="157"/>
      <c r="ACP64" s="158"/>
      <c r="ACQ64" s="159"/>
      <c r="ACR64" s="159"/>
      <c r="ACS64" s="157"/>
      <c r="ACT64" s="158"/>
      <c r="ACU64" s="159"/>
      <c r="ACV64" s="159"/>
      <c r="ACW64" s="157"/>
      <c r="ACX64" s="158"/>
      <c r="ACY64" s="159"/>
      <c r="ACZ64" s="159"/>
      <c r="ADA64" s="157"/>
      <c r="ADB64" s="158"/>
      <c r="ADC64" s="159"/>
      <c r="ADD64" s="159"/>
      <c r="ADE64" s="157"/>
      <c r="ADF64" s="158"/>
      <c r="ADG64" s="159"/>
      <c r="ADH64" s="159"/>
      <c r="ADI64" s="157"/>
      <c r="ADJ64" s="158"/>
      <c r="ADK64" s="159"/>
      <c r="ADL64" s="159"/>
      <c r="ADM64" s="157"/>
      <c r="ADN64" s="158"/>
      <c r="ADO64" s="159"/>
      <c r="ADP64" s="159"/>
      <c r="ADQ64" s="157"/>
      <c r="ADR64" s="158"/>
      <c r="ADS64" s="159"/>
      <c r="ADT64" s="159"/>
      <c r="ADU64" s="157"/>
      <c r="ADV64" s="158"/>
      <c r="ADW64" s="159"/>
      <c r="ADX64" s="159"/>
      <c r="ADY64" s="157"/>
      <c r="ADZ64" s="158"/>
      <c r="AEA64" s="159"/>
      <c r="AEB64" s="159"/>
      <c r="AEC64" s="157"/>
      <c r="AED64" s="158"/>
      <c r="AEE64" s="159"/>
      <c r="AEF64" s="159"/>
      <c r="AEG64" s="157"/>
      <c r="AEH64" s="158"/>
      <c r="AEI64" s="159"/>
      <c r="AEJ64" s="159"/>
      <c r="AEK64" s="157"/>
      <c r="AEL64" s="158"/>
      <c r="AEM64" s="159"/>
      <c r="AEN64" s="159"/>
      <c r="AEO64" s="157"/>
      <c r="AEP64" s="158"/>
      <c r="AEQ64" s="159"/>
      <c r="AER64" s="159"/>
      <c r="AES64" s="157"/>
      <c r="AET64" s="158"/>
      <c r="AEU64" s="159"/>
      <c r="AEV64" s="159"/>
      <c r="AEW64" s="157"/>
      <c r="AEX64" s="158"/>
      <c r="AEY64" s="159"/>
      <c r="AEZ64" s="159"/>
      <c r="AFA64" s="157"/>
      <c r="AFB64" s="158"/>
      <c r="AFC64" s="159"/>
      <c r="AFD64" s="159"/>
      <c r="AFE64" s="157"/>
      <c r="AFF64" s="158"/>
      <c r="AFG64" s="159"/>
      <c r="AFH64" s="159"/>
      <c r="AFI64" s="157"/>
      <c r="AFJ64" s="158"/>
      <c r="AFK64" s="159"/>
      <c r="AFL64" s="159"/>
      <c r="AFM64" s="157"/>
      <c r="AFN64" s="158"/>
      <c r="AFO64" s="159"/>
      <c r="AFP64" s="159"/>
      <c r="AFQ64" s="157"/>
      <c r="AFR64" s="158"/>
      <c r="AFS64" s="159"/>
      <c r="AFT64" s="159"/>
      <c r="AFU64" s="157"/>
      <c r="AFV64" s="158"/>
      <c r="AFW64" s="159"/>
      <c r="AFX64" s="159"/>
      <c r="AFY64" s="157"/>
      <c r="AFZ64" s="158"/>
      <c r="AGA64" s="159"/>
      <c r="AGB64" s="159"/>
      <c r="AGC64" s="157"/>
      <c r="AGD64" s="158"/>
      <c r="AGE64" s="159"/>
      <c r="AGF64" s="159"/>
      <c r="AGG64" s="157"/>
      <c r="AGH64" s="158"/>
      <c r="AGI64" s="159"/>
      <c r="AGJ64" s="159"/>
      <c r="AGK64" s="157"/>
      <c r="AGL64" s="158"/>
      <c r="AGM64" s="159"/>
      <c r="AGN64" s="159"/>
      <c r="AGO64" s="157"/>
      <c r="AGP64" s="158"/>
      <c r="AGQ64" s="159"/>
      <c r="AGR64" s="159"/>
      <c r="AGS64" s="157"/>
      <c r="AGT64" s="158"/>
      <c r="AGU64" s="159"/>
      <c r="AGV64" s="159"/>
      <c r="AGW64" s="157"/>
      <c r="AGX64" s="158"/>
      <c r="AGY64" s="159"/>
      <c r="AGZ64" s="159"/>
      <c r="AHA64" s="157"/>
      <c r="AHB64" s="158"/>
      <c r="AHC64" s="159"/>
      <c r="AHD64" s="159"/>
      <c r="AHE64" s="157"/>
      <c r="AHF64" s="158"/>
      <c r="AHG64" s="159"/>
      <c r="AHH64" s="159"/>
      <c r="AHI64" s="157"/>
      <c r="AHJ64" s="158"/>
      <c r="AHK64" s="159"/>
      <c r="AHL64" s="159"/>
      <c r="AHM64" s="157"/>
      <c r="AHN64" s="158"/>
      <c r="AHO64" s="159"/>
      <c r="AHP64" s="159"/>
      <c r="AHQ64" s="157"/>
      <c r="AHR64" s="158"/>
      <c r="AHS64" s="159"/>
      <c r="AHT64" s="159"/>
      <c r="AHU64" s="157"/>
      <c r="AHV64" s="158"/>
      <c r="AHW64" s="159"/>
      <c r="AHX64" s="159"/>
      <c r="AHY64" s="157"/>
      <c r="AHZ64" s="158"/>
      <c r="AIA64" s="159"/>
      <c r="AIB64" s="159"/>
      <c r="AIC64" s="157"/>
      <c r="AID64" s="158"/>
      <c r="AIE64" s="159"/>
      <c r="AIF64" s="159"/>
      <c r="AIG64" s="157"/>
      <c r="AIH64" s="158"/>
      <c r="AII64" s="159"/>
      <c r="AIJ64" s="159"/>
      <c r="AIK64" s="157"/>
      <c r="AIL64" s="158"/>
      <c r="AIM64" s="159"/>
      <c r="AIN64" s="159"/>
      <c r="AIO64" s="157"/>
      <c r="AIP64" s="158"/>
      <c r="AIQ64" s="159"/>
      <c r="AIR64" s="159"/>
      <c r="AIS64" s="157"/>
      <c r="AIT64" s="158"/>
      <c r="AIU64" s="159"/>
      <c r="AIV64" s="159"/>
      <c r="AIW64" s="157"/>
      <c r="AIX64" s="158"/>
      <c r="AIY64" s="159"/>
      <c r="AIZ64" s="159"/>
      <c r="AJA64" s="157"/>
      <c r="AJB64" s="158"/>
      <c r="AJC64" s="159"/>
      <c r="AJD64" s="159"/>
      <c r="AJE64" s="157"/>
      <c r="AJF64" s="158"/>
      <c r="AJG64" s="159"/>
      <c r="AJH64" s="159"/>
      <c r="AJI64" s="157"/>
      <c r="AJJ64" s="158"/>
      <c r="AJK64" s="159"/>
      <c r="AJL64" s="159"/>
      <c r="AJM64" s="157"/>
      <c r="AJN64" s="158"/>
      <c r="AJO64" s="159"/>
      <c r="AJP64" s="159"/>
      <c r="AJQ64" s="157"/>
      <c r="AJR64" s="158"/>
      <c r="AJS64" s="159"/>
      <c r="AJT64" s="159"/>
      <c r="AJU64" s="157"/>
      <c r="AJV64" s="158"/>
      <c r="AJW64" s="159"/>
      <c r="AJX64" s="159"/>
      <c r="AJY64" s="157"/>
      <c r="AJZ64" s="158"/>
      <c r="AKA64" s="159"/>
      <c r="AKB64" s="159"/>
      <c r="AKC64" s="157"/>
      <c r="AKD64" s="158"/>
      <c r="AKE64" s="159"/>
      <c r="AKF64" s="159"/>
      <c r="AKG64" s="157"/>
      <c r="AKH64" s="158"/>
      <c r="AKI64" s="159"/>
      <c r="AKJ64" s="159"/>
      <c r="AKK64" s="157"/>
      <c r="AKL64" s="158"/>
      <c r="AKM64" s="159"/>
      <c r="AKN64" s="159"/>
      <c r="AKO64" s="157"/>
      <c r="AKP64" s="158"/>
      <c r="AKQ64" s="159"/>
      <c r="AKR64" s="159"/>
      <c r="AKS64" s="157"/>
      <c r="AKT64" s="158"/>
      <c r="AKU64" s="159"/>
      <c r="AKV64" s="159"/>
      <c r="AKW64" s="157"/>
      <c r="AKX64" s="158"/>
      <c r="AKY64" s="159"/>
      <c r="AKZ64" s="159"/>
      <c r="ALA64" s="157"/>
      <c r="ALB64" s="158"/>
      <c r="ALC64" s="159"/>
      <c r="ALD64" s="159"/>
      <c r="ALE64" s="157"/>
      <c r="ALF64" s="158"/>
      <c r="ALG64" s="159"/>
      <c r="ALH64" s="159"/>
      <c r="ALI64" s="157"/>
      <c r="ALJ64" s="158"/>
      <c r="ALK64" s="159"/>
      <c r="ALL64" s="159"/>
      <c r="ALM64" s="157"/>
      <c r="ALN64" s="158"/>
      <c r="ALO64" s="159"/>
      <c r="ALP64" s="159"/>
      <c r="ALQ64" s="157"/>
      <c r="ALR64" s="158"/>
      <c r="ALS64" s="159"/>
      <c r="ALT64" s="159"/>
      <c r="ALU64" s="157"/>
      <c r="ALV64" s="158"/>
      <c r="ALW64" s="159"/>
      <c r="ALX64" s="159"/>
      <c r="ALY64" s="157"/>
      <c r="ALZ64" s="158"/>
      <c r="AMA64" s="159"/>
      <c r="AMB64" s="159"/>
      <c r="AMC64" s="157"/>
      <c r="AMD64" s="158"/>
      <c r="AME64" s="159"/>
      <c r="AMF64" s="159"/>
      <c r="AMG64" s="157"/>
      <c r="AMH64" s="158"/>
      <c r="AMI64" s="159"/>
      <c r="AMJ64" s="159"/>
      <c r="AMK64" s="157"/>
      <c r="AML64" s="158"/>
      <c r="AMM64" s="159"/>
      <c r="AMN64" s="159"/>
      <c r="AMO64" s="157"/>
      <c r="AMP64" s="158"/>
      <c r="AMQ64" s="159"/>
      <c r="AMR64" s="159"/>
      <c r="AMS64" s="157"/>
      <c r="AMT64" s="158"/>
      <c r="AMU64" s="159"/>
      <c r="AMV64" s="159"/>
      <c r="AMW64" s="157"/>
      <c r="AMX64" s="158"/>
      <c r="AMY64" s="159"/>
      <c r="AMZ64" s="159"/>
      <c r="ANA64" s="157"/>
      <c r="ANB64" s="158"/>
      <c r="ANC64" s="159"/>
      <c r="AND64" s="159"/>
      <c r="ANE64" s="157"/>
      <c r="ANF64" s="158"/>
      <c r="ANG64" s="159"/>
      <c r="ANH64" s="159"/>
      <c r="ANI64" s="157"/>
      <c r="ANJ64" s="158"/>
      <c r="ANK64" s="159"/>
      <c r="ANL64" s="159"/>
      <c r="ANM64" s="157"/>
      <c r="ANN64" s="158"/>
      <c r="ANO64" s="159"/>
      <c r="ANP64" s="159"/>
      <c r="ANQ64" s="157"/>
      <c r="ANR64" s="158"/>
      <c r="ANS64" s="159"/>
      <c r="ANT64" s="159"/>
      <c r="ANU64" s="157"/>
      <c r="ANV64" s="158"/>
      <c r="ANW64" s="159"/>
      <c r="ANX64" s="159"/>
      <c r="ANY64" s="157"/>
      <c r="ANZ64" s="158"/>
      <c r="AOA64" s="159"/>
      <c r="AOB64" s="159"/>
      <c r="AOC64" s="157"/>
      <c r="AOD64" s="158"/>
      <c r="AOE64" s="159"/>
      <c r="AOF64" s="159"/>
      <c r="AOG64" s="157"/>
      <c r="AOH64" s="158"/>
      <c r="AOI64" s="159"/>
      <c r="AOJ64" s="159"/>
      <c r="AOK64" s="157"/>
      <c r="AOL64" s="158"/>
      <c r="AOM64" s="159"/>
      <c r="AON64" s="159"/>
      <c r="AOO64" s="157"/>
      <c r="AOP64" s="158"/>
      <c r="AOQ64" s="159"/>
      <c r="AOR64" s="159"/>
      <c r="AOS64" s="157"/>
      <c r="AOT64" s="158"/>
      <c r="AOU64" s="159"/>
      <c r="AOV64" s="159"/>
      <c r="AOW64" s="157"/>
      <c r="AOX64" s="158"/>
      <c r="AOY64" s="159"/>
      <c r="AOZ64" s="159"/>
      <c r="APA64" s="157"/>
      <c r="APB64" s="158"/>
      <c r="APC64" s="159"/>
      <c r="APD64" s="159"/>
      <c r="APE64" s="157"/>
      <c r="APF64" s="158"/>
      <c r="APG64" s="159"/>
      <c r="APH64" s="159"/>
      <c r="API64" s="157"/>
      <c r="APJ64" s="158"/>
      <c r="APK64" s="159"/>
      <c r="APL64" s="159"/>
      <c r="APM64" s="157"/>
      <c r="APN64" s="158"/>
      <c r="APO64" s="159"/>
      <c r="APP64" s="159"/>
      <c r="APQ64" s="157"/>
      <c r="APR64" s="158"/>
      <c r="APS64" s="159"/>
      <c r="APT64" s="159"/>
      <c r="APU64" s="157"/>
      <c r="APV64" s="158"/>
      <c r="APW64" s="159"/>
      <c r="APX64" s="159"/>
      <c r="APY64" s="157"/>
      <c r="APZ64" s="158"/>
      <c r="AQA64" s="159"/>
      <c r="AQB64" s="159"/>
      <c r="AQC64" s="157"/>
      <c r="AQD64" s="158"/>
      <c r="AQE64" s="159"/>
      <c r="AQF64" s="159"/>
      <c r="AQG64" s="157"/>
      <c r="AQH64" s="158"/>
      <c r="AQI64" s="159"/>
      <c r="AQJ64" s="159"/>
      <c r="AQK64" s="157"/>
      <c r="AQL64" s="158"/>
      <c r="AQM64" s="159"/>
      <c r="AQN64" s="159"/>
      <c r="AQO64" s="157"/>
      <c r="AQP64" s="158"/>
      <c r="AQQ64" s="159"/>
      <c r="AQR64" s="159"/>
      <c r="AQS64" s="157"/>
      <c r="AQT64" s="158"/>
      <c r="AQU64" s="159"/>
      <c r="AQV64" s="159"/>
      <c r="AQW64" s="157"/>
      <c r="AQX64" s="158"/>
      <c r="AQY64" s="159"/>
      <c r="AQZ64" s="159"/>
      <c r="ARA64" s="157"/>
      <c r="ARB64" s="158"/>
      <c r="ARC64" s="159"/>
      <c r="ARD64" s="159"/>
      <c r="ARE64" s="157"/>
      <c r="ARF64" s="158"/>
      <c r="ARG64" s="159"/>
      <c r="ARH64" s="159"/>
      <c r="ARI64" s="157"/>
      <c r="ARJ64" s="158"/>
      <c r="ARK64" s="159"/>
      <c r="ARL64" s="159"/>
      <c r="ARM64" s="157"/>
      <c r="ARN64" s="158"/>
      <c r="ARO64" s="159"/>
      <c r="ARP64" s="159"/>
      <c r="ARQ64" s="157"/>
      <c r="ARR64" s="158"/>
      <c r="ARS64" s="159"/>
      <c r="ART64" s="159"/>
      <c r="ARU64" s="157"/>
      <c r="ARV64" s="158"/>
      <c r="ARW64" s="159"/>
      <c r="ARX64" s="159"/>
      <c r="ARY64" s="157"/>
      <c r="ARZ64" s="158"/>
      <c r="ASA64" s="159"/>
      <c r="ASB64" s="159"/>
      <c r="ASC64" s="157"/>
      <c r="ASD64" s="158"/>
      <c r="ASE64" s="159"/>
      <c r="ASF64" s="159"/>
      <c r="ASG64" s="157"/>
      <c r="ASH64" s="158"/>
      <c r="ASI64" s="159"/>
      <c r="ASJ64" s="159"/>
      <c r="ASK64" s="157"/>
      <c r="ASL64" s="158"/>
      <c r="ASM64" s="159"/>
      <c r="ASN64" s="159"/>
      <c r="ASO64" s="157"/>
      <c r="ASP64" s="158"/>
      <c r="ASQ64" s="159"/>
      <c r="ASR64" s="159"/>
      <c r="ASS64" s="157"/>
      <c r="AST64" s="158"/>
      <c r="ASU64" s="159"/>
      <c r="ASV64" s="159"/>
      <c r="ASW64" s="157"/>
      <c r="ASX64" s="158"/>
      <c r="ASY64" s="159"/>
      <c r="ASZ64" s="159"/>
      <c r="ATA64" s="157"/>
      <c r="ATB64" s="158"/>
      <c r="ATC64" s="159"/>
      <c r="ATD64" s="159"/>
      <c r="ATE64" s="157"/>
      <c r="ATF64" s="158"/>
      <c r="ATG64" s="159"/>
      <c r="ATH64" s="159"/>
      <c r="ATI64" s="157"/>
      <c r="ATJ64" s="158"/>
      <c r="ATK64" s="159"/>
      <c r="ATL64" s="159"/>
      <c r="ATM64" s="157"/>
      <c r="ATN64" s="158"/>
      <c r="ATO64" s="159"/>
      <c r="ATP64" s="159"/>
      <c r="ATQ64" s="157"/>
      <c r="ATR64" s="158"/>
      <c r="ATS64" s="159"/>
      <c r="ATT64" s="159"/>
      <c r="ATU64" s="157"/>
      <c r="ATV64" s="158"/>
      <c r="ATW64" s="159"/>
      <c r="ATX64" s="159"/>
      <c r="ATY64" s="157"/>
      <c r="ATZ64" s="158"/>
      <c r="AUA64" s="159"/>
      <c r="AUB64" s="159"/>
      <c r="AUC64" s="157"/>
      <c r="AUD64" s="158"/>
      <c r="AUE64" s="159"/>
      <c r="AUF64" s="159"/>
      <c r="AUG64" s="157"/>
      <c r="AUH64" s="158"/>
      <c r="AUI64" s="159"/>
      <c r="AUJ64" s="159"/>
      <c r="AUK64" s="157"/>
      <c r="AUL64" s="158"/>
      <c r="AUM64" s="159"/>
      <c r="AUN64" s="159"/>
      <c r="AUO64" s="157"/>
      <c r="AUP64" s="158"/>
      <c r="AUQ64" s="159"/>
      <c r="AUR64" s="159"/>
      <c r="AUS64" s="157"/>
      <c r="AUT64" s="158"/>
      <c r="AUU64" s="159"/>
      <c r="AUV64" s="159"/>
      <c r="AUW64" s="157"/>
      <c r="AUX64" s="158"/>
      <c r="AUY64" s="159"/>
      <c r="AUZ64" s="159"/>
      <c r="AVA64" s="157"/>
      <c r="AVB64" s="158"/>
      <c r="AVC64" s="159"/>
      <c r="AVD64" s="159"/>
      <c r="AVE64" s="157"/>
      <c r="AVF64" s="158"/>
      <c r="AVG64" s="159"/>
      <c r="AVH64" s="159"/>
      <c r="AVI64" s="157"/>
      <c r="AVJ64" s="158"/>
      <c r="AVK64" s="159"/>
      <c r="AVL64" s="159"/>
      <c r="AVM64" s="157"/>
      <c r="AVN64" s="158"/>
      <c r="AVO64" s="159"/>
      <c r="AVP64" s="159"/>
      <c r="AVQ64" s="157"/>
      <c r="AVR64" s="158"/>
      <c r="AVS64" s="159"/>
      <c r="AVT64" s="159"/>
      <c r="AVU64" s="157"/>
      <c r="AVV64" s="158"/>
      <c r="AVW64" s="159"/>
      <c r="AVX64" s="159"/>
      <c r="AVY64" s="157"/>
      <c r="AVZ64" s="158"/>
      <c r="AWA64" s="159"/>
      <c r="AWB64" s="159"/>
      <c r="AWC64" s="157"/>
      <c r="AWD64" s="158"/>
      <c r="AWE64" s="159"/>
      <c r="AWF64" s="159"/>
      <c r="AWG64" s="157"/>
      <c r="AWH64" s="158"/>
      <c r="AWI64" s="159"/>
      <c r="AWJ64" s="159"/>
      <c r="AWK64" s="157"/>
      <c r="AWL64" s="158"/>
      <c r="AWM64" s="159"/>
      <c r="AWN64" s="159"/>
      <c r="AWO64" s="157"/>
      <c r="AWP64" s="158"/>
      <c r="AWQ64" s="159"/>
      <c r="AWR64" s="159"/>
      <c r="AWS64" s="157"/>
      <c r="AWT64" s="158"/>
      <c r="AWU64" s="159"/>
      <c r="AWV64" s="159"/>
      <c r="AWW64" s="157"/>
      <c r="AWX64" s="158"/>
      <c r="AWY64" s="159"/>
      <c r="AWZ64" s="159"/>
      <c r="AXA64" s="157"/>
      <c r="AXB64" s="158"/>
      <c r="AXC64" s="159"/>
      <c r="AXD64" s="159"/>
      <c r="AXE64" s="157"/>
      <c r="AXF64" s="158"/>
      <c r="AXG64" s="159"/>
      <c r="AXH64" s="159"/>
      <c r="AXI64" s="157"/>
      <c r="AXJ64" s="158"/>
      <c r="AXK64" s="159"/>
      <c r="AXL64" s="159"/>
      <c r="AXM64" s="157"/>
      <c r="AXN64" s="158"/>
      <c r="AXO64" s="159"/>
      <c r="AXP64" s="159"/>
      <c r="AXQ64" s="157"/>
      <c r="AXR64" s="158"/>
      <c r="AXS64" s="159"/>
      <c r="AXT64" s="159"/>
      <c r="AXU64" s="157"/>
      <c r="AXV64" s="158"/>
      <c r="AXW64" s="159"/>
      <c r="AXX64" s="159"/>
      <c r="AXY64" s="157"/>
      <c r="AXZ64" s="158"/>
      <c r="AYA64" s="159"/>
      <c r="AYB64" s="159"/>
      <c r="AYC64" s="157"/>
      <c r="AYD64" s="158"/>
      <c r="AYE64" s="159"/>
      <c r="AYF64" s="159"/>
      <c r="AYG64" s="157"/>
      <c r="AYH64" s="158"/>
      <c r="AYI64" s="159"/>
      <c r="AYJ64" s="159"/>
      <c r="AYK64" s="157"/>
      <c r="AYL64" s="158"/>
      <c r="AYM64" s="159"/>
      <c r="AYN64" s="159"/>
      <c r="AYO64" s="157"/>
      <c r="AYP64" s="158"/>
      <c r="AYQ64" s="159"/>
      <c r="AYR64" s="159"/>
      <c r="AYS64" s="157"/>
      <c r="AYT64" s="158"/>
      <c r="AYU64" s="159"/>
      <c r="AYV64" s="159"/>
      <c r="AYW64" s="157"/>
      <c r="AYX64" s="158"/>
      <c r="AYY64" s="159"/>
      <c r="AYZ64" s="159"/>
      <c r="AZA64" s="157"/>
      <c r="AZB64" s="158"/>
      <c r="AZC64" s="159"/>
      <c r="AZD64" s="159"/>
      <c r="AZE64" s="157"/>
      <c r="AZF64" s="158"/>
      <c r="AZG64" s="159"/>
      <c r="AZH64" s="159"/>
      <c r="AZI64" s="157"/>
      <c r="AZJ64" s="158"/>
      <c r="AZK64" s="159"/>
      <c r="AZL64" s="159"/>
      <c r="AZM64" s="157"/>
      <c r="AZN64" s="158"/>
      <c r="AZO64" s="159"/>
      <c r="AZP64" s="159"/>
      <c r="AZQ64" s="157"/>
      <c r="AZR64" s="158"/>
      <c r="AZS64" s="159"/>
      <c r="AZT64" s="159"/>
      <c r="AZU64" s="157"/>
      <c r="AZV64" s="158"/>
      <c r="AZW64" s="159"/>
      <c r="AZX64" s="159"/>
      <c r="AZY64" s="157"/>
      <c r="AZZ64" s="158"/>
      <c r="BAA64" s="159"/>
      <c r="BAB64" s="159"/>
      <c r="BAC64" s="157"/>
      <c r="BAD64" s="158"/>
      <c r="BAE64" s="159"/>
      <c r="BAF64" s="159"/>
      <c r="BAG64" s="157"/>
      <c r="BAH64" s="158"/>
      <c r="BAI64" s="159"/>
      <c r="BAJ64" s="159"/>
      <c r="BAK64" s="157"/>
      <c r="BAL64" s="158"/>
      <c r="BAM64" s="159"/>
      <c r="BAN64" s="159"/>
      <c r="BAO64" s="157"/>
      <c r="BAP64" s="158"/>
      <c r="BAQ64" s="159"/>
      <c r="BAR64" s="159"/>
      <c r="BAS64" s="157"/>
      <c r="BAT64" s="158"/>
      <c r="BAU64" s="159"/>
      <c r="BAV64" s="159"/>
      <c r="BAW64" s="157"/>
      <c r="BAX64" s="158"/>
      <c r="BAY64" s="159"/>
      <c r="BAZ64" s="159"/>
      <c r="BBA64" s="157"/>
      <c r="BBB64" s="158"/>
      <c r="BBC64" s="159"/>
      <c r="BBD64" s="159"/>
      <c r="BBE64" s="157"/>
      <c r="BBF64" s="158"/>
      <c r="BBG64" s="159"/>
      <c r="BBH64" s="159"/>
      <c r="BBI64" s="157"/>
      <c r="BBJ64" s="158"/>
      <c r="BBK64" s="159"/>
      <c r="BBL64" s="159"/>
      <c r="BBM64" s="157"/>
      <c r="BBN64" s="158"/>
      <c r="BBO64" s="159"/>
      <c r="BBP64" s="159"/>
      <c r="BBQ64" s="157"/>
      <c r="BBR64" s="158"/>
      <c r="BBS64" s="159"/>
      <c r="BBT64" s="159"/>
      <c r="BBU64" s="157"/>
      <c r="BBV64" s="158"/>
      <c r="BBW64" s="159"/>
      <c r="BBX64" s="159"/>
      <c r="BBY64" s="157"/>
      <c r="BBZ64" s="158"/>
      <c r="BCA64" s="159"/>
      <c r="BCB64" s="159"/>
      <c r="BCC64" s="157"/>
      <c r="BCD64" s="158"/>
      <c r="BCE64" s="159"/>
      <c r="BCF64" s="159"/>
      <c r="BCG64" s="157"/>
      <c r="BCH64" s="158"/>
      <c r="BCI64" s="159"/>
      <c r="BCJ64" s="159"/>
      <c r="BCK64" s="157"/>
      <c r="BCL64" s="158"/>
      <c r="BCM64" s="159"/>
      <c r="BCN64" s="159"/>
      <c r="BCO64" s="157"/>
      <c r="BCP64" s="158"/>
      <c r="BCQ64" s="159"/>
      <c r="BCR64" s="159"/>
      <c r="BCS64" s="157"/>
      <c r="BCT64" s="158"/>
      <c r="BCU64" s="159"/>
      <c r="BCV64" s="159"/>
      <c r="BCW64" s="157"/>
      <c r="BCX64" s="158"/>
      <c r="BCY64" s="159"/>
      <c r="BCZ64" s="159"/>
      <c r="BDA64" s="157"/>
      <c r="BDB64" s="158"/>
      <c r="BDC64" s="159"/>
      <c r="BDD64" s="159"/>
      <c r="BDE64" s="157"/>
      <c r="BDF64" s="158"/>
      <c r="BDG64" s="159"/>
      <c r="BDH64" s="159"/>
      <c r="BDI64" s="157"/>
      <c r="BDJ64" s="158"/>
      <c r="BDK64" s="159"/>
      <c r="BDL64" s="159"/>
      <c r="BDM64" s="157"/>
      <c r="BDN64" s="158"/>
      <c r="BDO64" s="159"/>
      <c r="BDP64" s="159"/>
      <c r="BDQ64" s="157"/>
      <c r="BDR64" s="158"/>
      <c r="BDS64" s="159"/>
      <c r="BDT64" s="159"/>
      <c r="BDU64" s="157"/>
      <c r="BDV64" s="158"/>
      <c r="BDW64" s="159"/>
      <c r="BDX64" s="159"/>
      <c r="BDY64" s="157"/>
      <c r="BDZ64" s="158"/>
      <c r="BEA64" s="159"/>
      <c r="BEB64" s="159"/>
      <c r="BEC64" s="157"/>
      <c r="BED64" s="158"/>
      <c r="BEE64" s="159"/>
      <c r="BEF64" s="159"/>
      <c r="BEG64" s="157"/>
      <c r="BEH64" s="158"/>
      <c r="BEI64" s="159"/>
      <c r="BEJ64" s="159"/>
      <c r="BEK64" s="157"/>
      <c r="BEL64" s="158"/>
      <c r="BEM64" s="159"/>
      <c r="BEN64" s="159"/>
      <c r="BEO64" s="157"/>
      <c r="BEP64" s="158"/>
      <c r="BEQ64" s="159"/>
      <c r="BER64" s="159"/>
      <c r="BES64" s="157"/>
      <c r="BET64" s="158"/>
      <c r="BEU64" s="159"/>
      <c r="BEV64" s="159"/>
      <c r="BEW64" s="157"/>
      <c r="BEX64" s="158"/>
      <c r="BEY64" s="159"/>
      <c r="BEZ64" s="159"/>
      <c r="BFA64" s="157"/>
      <c r="BFB64" s="158"/>
      <c r="BFC64" s="159"/>
      <c r="BFD64" s="159"/>
      <c r="BFE64" s="157"/>
      <c r="BFF64" s="158"/>
      <c r="BFG64" s="159"/>
      <c r="BFH64" s="159"/>
      <c r="BFI64" s="157"/>
      <c r="BFJ64" s="158"/>
      <c r="BFK64" s="159"/>
      <c r="BFL64" s="159"/>
      <c r="BFM64" s="157"/>
      <c r="BFN64" s="158"/>
      <c r="BFO64" s="159"/>
      <c r="BFP64" s="159"/>
      <c r="BFQ64" s="157"/>
      <c r="BFR64" s="158"/>
      <c r="BFS64" s="159"/>
      <c r="BFT64" s="159"/>
      <c r="BFU64" s="157"/>
      <c r="BFV64" s="158"/>
      <c r="BFW64" s="159"/>
      <c r="BFX64" s="159"/>
      <c r="BFY64" s="157"/>
      <c r="BFZ64" s="158"/>
      <c r="BGA64" s="159"/>
      <c r="BGB64" s="159"/>
      <c r="BGC64" s="157"/>
      <c r="BGD64" s="158"/>
      <c r="BGE64" s="159"/>
      <c r="BGF64" s="159"/>
      <c r="BGG64" s="157"/>
      <c r="BGH64" s="158"/>
      <c r="BGI64" s="159"/>
      <c r="BGJ64" s="159"/>
      <c r="BGK64" s="157"/>
      <c r="BGL64" s="158"/>
      <c r="BGM64" s="159"/>
      <c r="BGN64" s="159"/>
      <c r="BGO64" s="157"/>
      <c r="BGP64" s="158"/>
      <c r="BGQ64" s="159"/>
      <c r="BGR64" s="159"/>
      <c r="BGS64" s="157"/>
      <c r="BGT64" s="158"/>
      <c r="BGU64" s="159"/>
      <c r="BGV64" s="159"/>
      <c r="BGW64" s="157"/>
      <c r="BGX64" s="158"/>
      <c r="BGY64" s="159"/>
      <c r="BGZ64" s="159"/>
      <c r="BHA64" s="157"/>
      <c r="BHB64" s="158"/>
      <c r="BHC64" s="159"/>
      <c r="BHD64" s="159"/>
      <c r="BHE64" s="157"/>
      <c r="BHF64" s="158"/>
      <c r="BHG64" s="159"/>
      <c r="BHH64" s="159"/>
      <c r="BHI64" s="157"/>
      <c r="BHJ64" s="158"/>
      <c r="BHK64" s="159"/>
      <c r="BHL64" s="159"/>
      <c r="BHM64" s="157"/>
      <c r="BHN64" s="158"/>
      <c r="BHO64" s="159"/>
      <c r="BHP64" s="159"/>
      <c r="BHQ64" s="157"/>
      <c r="BHR64" s="158"/>
      <c r="BHS64" s="159"/>
      <c r="BHT64" s="159"/>
      <c r="BHU64" s="157"/>
      <c r="BHV64" s="158"/>
      <c r="BHW64" s="159"/>
      <c r="BHX64" s="159"/>
      <c r="BHY64" s="157"/>
      <c r="BHZ64" s="158"/>
      <c r="BIA64" s="159"/>
      <c r="BIB64" s="159"/>
      <c r="BIC64" s="157"/>
      <c r="BID64" s="158"/>
      <c r="BIE64" s="159"/>
      <c r="BIF64" s="159"/>
      <c r="BIG64" s="157"/>
      <c r="BIH64" s="158"/>
      <c r="BII64" s="159"/>
      <c r="BIJ64" s="159"/>
      <c r="BIK64" s="157"/>
      <c r="BIL64" s="158"/>
      <c r="BIM64" s="159"/>
      <c r="BIN64" s="159"/>
      <c r="BIO64" s="157"/>
      <c r="BIP64" s="158"/>
      <c r="BIQ64" s="159"/>
      <c r="BIR64" s="159"/>
      <c r="BIS64" s="157"/>
      <c r="BIT64" s="158"/>
      <c r="BIU64" s="159"/>
      <c r="BIV64" s="159"/>
      <c r="BIW64" s="157"/>
      <c r="BIX64" s="158"/>
      <c r="BIY64" s="159"/>
      <c r="BIZ64" s="159"/>
      <c r="BJA64" s="157"/>
      <c r="BJB64" s="158"/>
      <c r="BJC64" s="159"/>
      <c r="BJD64" s="159"/>
      <c r="BJE64" s="157"/>
      <c r="BJF64" s="158"/>
      <c r="BJG64" s="159"/>
      <c r="BJH64" s="159"/>
      <c r="BJI64" s="157"/>
      <c r="BJJ64" s="158"/>
      <c r="BJK64" s="159"/>
      <c r="BJL64" s="159"/>
      <c r="BJM64" s="157"/>
      <c r="BJN64" s="158"/>
      <c r="BJO64" s="159"/>
      <c r="BJP64" s="159"/>
      <c r="BJQ64" s="157"/>
      <c r="BJR64" s="158"/>
      <c r="BJS64" s="159"/>
      <c r="BJT64" s="159"/>
      <c r="BJU64" s="157"/>
      <c r="BJV64" s="158"/>
      <c r="BJW64" s="159"/>
      <c r="BJX64" s="159"/>
      <c r="BJY64" s="157"/>
      <c r="BJZ64" s="158"/>
      <c r="BKA64" s="159"/>
      <c r="BKB64" s="159"/>
      <c r="BKC64" s="157"/>
      <c r="BKD64" s="158"/>
      <c r="BKE64" s="159"/>
      <c r="BKF64" s="159"/>
      <c r="BKG64" s="157"/>
      <c r="BKH64" s="158"/>
      <c r="BKI64" s="159"/>
      <c r="BKJ64" s="159"/>
      <c r="BKK64" s="157"/>
      <c r="BKL64" s="158"/>
      <c r="BKM64" s="159"/>
      <c r="BKN64" s="159"/>
      <c r="BKO64" s="157"/>
      <c r="BKP64" s="158"/>
      <c r="BKQ64" s="159"/>
      <c r="BKR64" s="159"/>
      <c r="BKS64" s="157"/>
      <c r="BKT64" s="158"/>
      <c r="BKU64" s="159"/>
      <c r="BKV64" s="159"/>
      <c r="BKW64" s="157"/>
      <c r="BKX64" s="158"/>
      <c r="BKY64" s="159"/>
      <c r="BKZ64" s="159"/>
      <c r="BLA64" s="157"/>
      <c r="BLB64" s="158"/>
      <c r="BLC64" s="159"/>
      <c r="BLD64" s="159"/>
      <c r="BLE64" s="157"/>
      <c r="BLF64" s="158"/>
      <c r="BLG64" s="159"/>
      <c r="BLH64" s="159"/>
      <c r="BLI64" s="157"/>
      <c r="BLJ64" s="158"/>
      <c r="BLK64" s="159"/>
      <c r="BLL64" s="159"/>
      <c r="BLM64" s="157"/>
      <c r="BLN64" s="158"/>
      <c r="BLO64" s="159"/>
      <c r="BLP64" s="159"/>
      <c r="BLQ64" s="157"/>
      <c r="BLR64" s="158"/>
      <c r="BLS64" s="159"/>
      <c r="BLT64" s="159"/>
      <c r="BLU64" s="157"/>
      <c r="BLV64" s="158"/>
      <c r="BLW64" s="159"/>
      <c r="BLX64" s="159"/>
      <c r="BLY64" s="157"/>
      <c r="BLZ64" s="158"/>
      <c r="BMA64" s="159"/>
      <c r="BMB64" s="159"/>
      <c r="BMC64" s="157"/>
      <c r="BMD64" s="158"/>
      <c r="BME64" s="159"/>
      <c r="BMF64" s="159"/>
      <c r="BMG64" s="157"/>
      <c r="BMH64" s="158"/>
      <c r="BMI64" s="159"/>
      <c r="BMJ64" s="159"/>
      <c r="BMK64" s="157"/>
      <c r="BML64" s="158"/>
      <c r="BMM64" s="159"/>
      <c r="BMN64" s="159"/>
      <c r="BMO64" s="157"/>
      <c r="BMP64" s="158"/>
      <c r="BMQ64" s="159"/>
      <c r="BMR64" s="159"/>
      <c r="BMS64" s="157"/>
      <c r="BMT64" s="158"/>
      <c r="BMU64" s="159"/>
      <c r="BMV64" s="159"/>
      <c r="BMW64" s="157"/>
      <c r="BMX64" s="158"/>
      <c r="BMY64" s="159"/>
      <c r="BMZ64" s="159"/>
      <c r="BNA64" s="157"/>
      <c r="BNB64" s="158"/>
      <c r="BNC64" s="159"/>
      <c r="BND64" s="159"/>
      <c r="BNE64" s="157"/>
      <c r="BNF64" s="158"/>
      <c r="BNG64" s="159"/>
      <c r="BNH64" s="159"/>
      <c r="BNI64" s="157"/>
      <c r="BNJ64" s="158"/>
      <c r="BNK64" s="159"/>
      <c r="BNL64" s="159"/>
      <c r="BNM64" s="157"/>
      <c r="BNN64" s="158"/>
      <c r="BNO64" s="159"/>
      <c r="BNP64" s="159"/>
      <c r="BNQ64" s="157"/>
      <c r="BNR64" s="158"/>
      <c r="BNS64" s="159"/>
      <c r="BNT64" s="159"/>
      <c r="BNU64" s="157"/>
      <c r="BNV64" s="158"/>
      <c r="BNW64" s="159"/>
      <c r="BNX64" s="159"/>
      <c r="BNY64" s="157"/>
      <c r="BNZ64" s="158"/>
      <c r="BOA64" s="159"/>
      <c r="BOB64" s="159"/>
      <c r="BOC64" s="157"/>
      <c r="BOD64" s="158"/>
      <c r="BOE64" s="159"/>
      <c r="BOF64" s="159"/>
      <c r="BOG64" s="157"/>
      <c r="BOH64" s="158"/>
      <c r="BOI64" s="159"/>
      <c r="BOJ64" s="159"/>
      <c r="BOK64" s="157"/>
      <c r="BOL64" s="158"/>
      <c r="BOM64" s="159"/>
      <c r="BON64" s="159"/>
      <c r="BOO64" s="157"/>
      <c r="BOP64" s="158"/>
      <c r="BOQ64" s="159"/>
      <c r="BOR64" s="159"/>
      <c r="BOS64" s="157"/>
      <c r="BOT64" s="158"/>
      <c r="BOU64" s="159"/>
      <c r="BOV64" s="159"/>
      <c r="BOW64" s="157"/>
      <c r="BOX64" s="158"/>
      <c r="BOY64" s="159"/>
      <c r="BOZ64" s="159"/>
      <c r="BPA64" s="157"/>
      <c r="BPB64" s="158"/>
      <c r="BPC64" s="159"/>
      <c r="BPD64" s="159"/>
      <c r="BPE64" s="157"/>
      <c r="BPF64" s="158"/>
      <c r="BPG64" s="159"/>
      <c r="BPH64" s="159"/>
      <c r="BPI64" s="157"/>
      <c r="BPJ64" s="158"/>
      <c r="BPK64" s="159"/>
      <c r="BPL64" s="159"/>
      <c r="BPM64" s="157"/>
      <c r="BPN64" s="158"/>
      <c r="BPO64" s="159"/>
      <c r="BPP64" s="159"/>
      <c r="BPQ64" s="157"/>
      <c r="BPR64" s="158"/>
      <c r="BPS64" s="159"/>
      <c r="BPT64" s="159"/>
      <c r="BPU64" s="157"/>
      <c r="BPV64" s="158"/>
      <c r="BPW64" s="159"/>
      <c r="BPX64" s="159"/>
      <c r="BPY64" s="157"/>
      <c r="BPZ64" s="158"/>
      <c r="BQA64" s="159"/>
      <c r="BQB64" s="159"/>
      <c r="BQC64" s="157"/>
      <c r="BQD64" s="158"/>
      <c r="BQE64" s="159"/>
      <c r="BQF64" s="159"/>
      <c r="BQG64" s="157"/>
      <c r="BQH64" s="158"/>
      <c r="BQI64" s="159"/>
      <c r="BQJ64" s="159"/>
      <c r="BQK64" s="157"/>
      <c r="BQL64" s="158"/>
      <c r="BQM64" s="159"/>
      <c r="BQN64" s="159"/>
      <c r="BQO64" s="157"/>
      <c r="BQP64" s="158"/>
      <c r="BQQ64" s="159"/>
      <c r="BQR64" s="159"/>
      <c r="BQS64" s="157"/>
      <c r="BQT64" s="158"/>
      <c r="BQU64" s="159"/>
      <c r="BQV64" s="159"/>
      <c r="BQW64" s="157"/>
      <c r="BQX64" s="158"/>
      <c r="BQY64" s="159"/>
      <c r="BQZ64" s="159"/>
      <c r="BRA64" s="157"/>
      <c r="BRB64" s="158"/>
      <c r="BRC64" s="159"/>
      <c r="BRD64" s="159"/>
      <c r="BRE64" s="157"/>
      <c r="BRF64" s="158"/>
      <c r="BRG64" s="159"/>
      <c r="BRH64" s="159"/>
      <c r="BRI64" s="157"/>
      <c r="BRJ64" s="158"/>
      <c r="BRK64" s="159"/>
      <c r="BRL64" s="159"/>
      <c r="BRM64" s="157"/>
      <c r="BRN64" s="158"/>
      <c r="BRO64" s="159"/>
      <c r="BRP64" s="159"/>
      <c r="BRQ64" s="157"/>
      <c r="BRR64" s="158"/>
      <c r="BRS64" s="159"/>
      <c r="BRT64" s="159"/>
      <c r="BRU64" s="157"/>
      <c r="BRV64" s="158"/>
      <c r="BRW64" s="159"/>
      <c r="BRX64" s="159"/>
      <c r="BRY64" s="157"/>
      <c r="BRZ64" s="158"/>
      <c r="BSA64" s="159"/>
      <c r="BSB64" s="159"/>
      <c r="BSC64" s="157"/>
      <c r="BSD64" s="158"/>
      <c r="BSE64" s="159"/>
      <c r="BSF64" s="159"/>
      <c r="BSG64" s="157"/>
      <c r="BSH64" s="158"/>
      <c r="BSI64" s="159"/>
      <c r="BSJ64" s="159"/>
      <c r="BSK64" s="157"/>
      <c r="BSL64" s="158"/>
      <c r="BSM64" s="159"/>
      <c r="BSN64" s="159"/>
      <c r="BSO64" s="157"/>
      <c r="BSP64" s="158"/>
      <c r="BSQ64" s="159"/>
      <c r="BSR64" s="159"/>
      <c r="BSS64" s="157"/>
      <c r="BST64" s="158"/>
      <c r="BSU64" s="159"/>
      <c r="BSV64" s="159"/>
      <c r="BSW64" s="157"/>
      <c r="BSX64" s="158"/>
      <c r="BSY64" s="159"/>
      <c r="BSZ64" s="159"/>
      <c r="BTA64" s="157"/>
      <c r="BTB64" s="158"/>
      <c r="BTC64" s="159"/>
      <c r="BTD64" s="159"/>
      <c r="BTE64" s="157"/>
      <c r="BTF64" s="158"/>
      <c r="BTG64" s="159"/>
      <c r="BTH64" s="159"/>
      <c r="BTI64" s="157"/>
      <c r="BTJ64" s="158"/>
      <c r="BTK64" s="159"/>
      <c r="BTL64" s="159"/>
      <c r="BTM64" s="157"/>
      <c r="BTN64" s="158"/>
      <c r="BTO64" s="159"/>
      <c r="BTP64" s="159"/>
      <c r="BTQ64" s="157"/>
      <c r="BTR64" s="158"/>
      <c r="BTS64" s="159"/>
      <c r="BTT64" s="159"/>
      <c r="BTU64" s="157"/>
      <c r="BTV64" s="158"/>
      <c r="BTW64" s="159"/>
      <c r="BTX64" s="159"/>
      <c r="BTY64" s="157"/>
      <c r="BTZ64" s="158"/>
      <c r="BUA64" s="159"/>
      <c r="BUB64" s="159"/>
      <c r="BUC64" s="157"/>
      <c r="BUD64" s="158"/>
      <c r="BUE64" s="159"/>
      <c r="BUF64" s="159"/>
      <c r="BUG64" s="157"/>
      <c r="BUH64" s="158"/>
      <c r="BUI64" s="159"/>
      <c r="BUJ64" s="159"/>
      <c r="BUK64" s="157"/>
      <c r="BUL64" s="158"/>
      <c r="BUM64" s="159"/>
      <c r="BUN64" s="159"/>
      <c r="BUO64" s="157"/>
      <c r="BUP64" s="158"/>
      <c r="BUQ64" s="159"/>
      <c r="BUR64" s="159"/>
      <c r="BUS64" s="157"/>
      <c r="BUT64" s="158"/>
      <c r="BUU64" s="159"/>
      <c r="BUV64" s="159"/>
      <c r="BUW64" s="157"/>
      <c r="BUX64" s="158"/>
      <c r="BUY64" s="159"/>
      <c r="BUZ64" s="159"/>
      <c r="BVA64" s="157"/>
      <c r="BVB64" s="158"/>
      <c r="BVC64" s="159"/>
      <c r="BVD64" s="159"/>
      <c r="BVE64" s="157"/>
      <c r="BVF64" s="158"/>
      <c r="BVG64" s="159"/>
      <c r="BVH64" s="159"/>
      <c r="BVI64" s="157"/>
      <c r="BVJ64" s="158"/>
      <c r="BVK64" s="159"/>
      <c r="BVL64" s="159"/>
      <c r="BVM64" s="157"/>
      <c r="BVN64" s="158"/>
      <c r="BVO64" s="159"/>
      <c r="BVP64" s="159"/>
      <c r="BVQ64" s="157"/>
      <c r="BVR64" s="158"/>
      <c r="BVS64" s="159"/>
      <c r="BVT64" s="159"/>
      <c r="BVU64" s="157"/>
      <c r="BVV64" s="158"/>
      <c r="BVW64" s="159"/>
      <c r="BVX64" s="159"/>
      <c r="BVY64" s="157"/>
      <c r="BVZ64" s="158"/>
      <c r="BWA64" s="159"/>
      <c r="BWB64" s="159"/>
      <c r="BWC64" s="157"/>
      <c r="BWD64" s="158"/>
      <c r="BWE64" s="159"/>
      <c r="BWF64" s="159"/>
      <c r="BWG64" s="157"/>
      <c r="BWH64" s="158"/>
      <c r="BWI64" s="159"/>
      <c r="BWJ64" s="159"/>
      <c r="BWK64" s="157"/>
      <c r="BWL64" s="158"/>
      <c r="BWM64" s="159"/>
      <c r="BWN64" s="159"/>
      <c r="BWO64" s="157"/>
      <c r="BWP64" s="158"/>
      <c r="BWQ64" s="159"/>
      <c r="BWR64" s="159"/>
      <c r="BWS64" s="157"/>
      <c r="BWT64" s="158"/>
      <c r="BWU64" s="159"/>
      <c r="BWV64" s="159"/>
      <c r="BWW64" s="157"/>
      <c r="BWX64" s="158"/>
      <c r="BWY64" s="159"/>
      <c r="BWZ64" s="159"/>
      <c r="BXA64" s="157"/>
      <c r="BXB64" s="158"/>
      <c r="BXC64" s="159"/>
      <c r="BXD64" s="159"/>
      <c r="BXE64" s="157"/>
      <c r="BXF64" s="158"/>
      <c r="BXG64" s="159"/>
      <c r="BXH64" s="159"/>
      <c r="BXI64" s="157"/>
      <c r="BXJ64" s="158"/>
      <c r="BXK64" s="159"/>
      <c r="BXL64" s="159"/>
      <c r="BXM64" s="157"/>
      <c r="BXN64" s="158"/>
      <c r="BXO64" s="159"/>
      <c r="BXP64" s="159"/>
      <c r="BXQ64" s="157"/>
      <c r="BXR64" s="158"/>
      <c r="BXS64" s="159"/>
      <c r="BXT64" s="159"/>
      <c r="BXU64" s="157"/>
      <c r="BXV64" s="158"/>
      <c r="BXW64" s="159"/>
      <c r="BXX64" s="159"/>
      <c r="BXY64" s="157"/>
      <c r="BXZ64" s="158"/>
      <c r="BYA64" s="159"/>
      <c r="BYB64" s="159"/>
      <c r="BYC64" s="157"/>
      <c r="BYD64" s="158"/>
      <c r="BYE64" s="159"/>
      <c r="BYF64" s="159"/>
      <c r="BYG64" s="157"/>
      <c r="BYH64" s="158"/>
      <c r="BYI64" s="159"/>
      <c r="BYJ64" s="159"/>
      <c r="BYK64" s="157"/>
      <c r="BYL64" s="158"/>
      <c r="BYM64" s="159"/>
      <c r="BYN64" s="159"/>
      <c r="BYO64" s="157"/>
      <c r="BYP64" s="158"/>
      <c r="BYQ64" s="159"/>
      <c r="BYR64" s="159"/>
      <c r="BYS64" s="157"/>
      <c r="BYT64" s="158"/>
      <c r="BYU64" s="159"/>
      <c r="BYV64" s="159"/>
      <c r="BYW64" s="157"/>
      <c r="BYX64" s="158"/>
      <c r="BYY64" s="159"/>
      <c r="BYZ64" s="159"/>
      <c r="BZA64" s="157"/>
      <c r="BZB64" s="158"/>
      <c r="BZC64" s="159"/>
      <c r="BZD64" s="159"/>
      <c r="BZE64" s="157"/>
      <c r="BZF64" s="158"/>
      <c r="BZG64" s="159"/>
      <c r="BZH64" s="159"/>
      <c r="BZI64" s="157"/>
      <c r="BZJ64" s="158"/>
      <c r="BZK64" s="159"/>
      <c r="BZL64" s="159"/>
      <c r="BZM64" s="157"/>
      <c r="BZN64" s="158"/>
      <c r="BZO64" s="159"/>
      <c r="BZP64" s="159"/>
      <c r="BZQ64" s="157"/>
      <c r="BZR64" s="158"/>
      <c r="BZS64" s="159"/>
      <c r="BZT64" s="159"/>
      <c r="BZU64" s="157"/>
      <c r="BZV64" s="158"/>
      <c r="BZW64" s="159"/>
      <c r="BZX64" s="159"/>
      <c r="BZY64" s="157"/>
      <c r="BZZ64" s="158"/>
      <c r="CAA64" s="159"/>
      <c r="CAB64" s="159"/>
      <c r="CAC64" s="157"/>
      <c r="CAD64" s="158"/>
      <c r="CAE64" s="159"/>
      <c r="CAF64" s="159"/>
      <c r="CAG64" s="157"/>
      <c r="CAH64" s="158"/>
      <c r="CAI64" s="159"/>
      <c r="CAJ64" s="159"/>
      <c r="CAK64" s="157"/>
      <c r="CAL64" s="158"/>
      <c r="CAM64" s="159"/>
      <c r="CAN64" s="159"/>
      <c r="CAO64" s="157"/>
      <c r="CAP64" s="158"/>
      <c r="CAQ64" s="159"/>
      <c r="CAR64" s="159"/>
      <c r="CAS64" s="157"/>
      <c r="CAT64" s="158"/>
      <c r="CAU64" s="159"/>
      <c r="CAV64" s="159"/>
      <c r="CAW64" s="157"/>
      <c r="CAX64" s="158"/>
      <c r="CAY64" s="159"/>
      <c r="CAZ64" s="159"/>
      <c r="CBA64" s="157"/>
      <c r="CBB64" s="158"/>
      <c r="CBC64" s="159"/>
      <c r="CBD64" s="159"/>
      <c r="CBE64" s="157"/>
      <c r="CBF64" s="158"/>
      <c r="CBG64" s="159"/>
      <c r="CBH64" s="159"/>
      <c r="CBI64" s="157"/>
      <c r="CBJ64" s="158"/>
      <c r="CBK64" s="159"/>
      <c r="CBL64" s="159"/>
      <c r="CBM64" s="157"/>
      <c r="CBN64" s="158"/>
      <c r="CBO64" s="159"/>
      <c r="CBP64" s="159"/>
      <c r="CBQ64" s="157"/>
      <c r="CBR64" s="158"/>
      <c r="CBS64" s="159"/>
      <c r="CBT64" s="159"/>
      <c r="CBU64" s="157"/>
      <c r="CBV64" s="158"/>
      <c r="CBW64" s="159"/>
      <c r="CBX64" s="159"/>
      <c r="CBY64" s="157"/>
      <c r="CBZ64" s="158"/>
      <c r="CCA64" s="159"/>
      <c r="CCB64" s="159"/>
      <c r="CCC64" s="157"/>
      <c r="CCD64" s="158"/>
      <c r="CCE64" s="159"/>
      <c r="CCF64" s="159"/>
      <c r="CCG64" s="157"/>
      <c r="CCH64" s="158"/>
      <c r="CCI64" s="159"/>
      <c r="CCJ64" s="159"/>
      <c r="CCK64" s="157"/>
      <c r="CCL64" s="158"/>
      <c r="CCM64" s="159"/>
      <c r="CCN64" s="159"/>
      <c r="CCO64" s="157"/>
      <c r="CCP64" s="158"/>
      <c r="CCQ64" s="159"/>
      <c r="CCR64" s="159"/>
      <c r="CCS64" s="157"/>
      <c r="CCT64" s="158"/>
      <c r="CCU64" s="159"/>
      <c r="CCV64" s="159"/>
      <c r="CCW64" s="157"/>
      <c r="CCX64" s="158"/>
      <c r="CCY64" s="159"/>
      <c r="CCZ64" s="159"/>
      <c r="CDA64" s="157"/>
      <c r="CDB64" s="158"/>
      <c r="CDC64" s="159"/>
      <c r="CDD64" s="159"/>
      <c r="CDE64" s="157"/>
      <c r="CDF64" s="158"/>
      <c r="CDG64" s="159"/>
      <c r="CDH64" s="159"/>
      <c r="CDI64" s="157"/>
      <c r="CDJ64" s="158"/>
      <c r="CDK64" s="159"/>
      <c r="CDL64" s="159"/>
      <c r="CDM64" s="157"/>
      <c r="CDN64" s="158"/>
      <c r="CDO64" s="159"/>
      <c r="CDP64" s="159"/>
      <c r="CDQ64" s="157"/>
      <c r="CDR64" s="158"/>
      <c r="CDS64" s="159"/>
      <c r="CDT64" s="159"/>
      <c r="CDU64" s="157"/>
      <c r="CDV64" s="158"/>
      <c r="CDW64" s="159"/>
      <c r="CDX64" s="159"/>
      <c r="CDY64" s="157"/>
      <c r="CDZ64" s="158"/>
      <c r="CEA64" s="159"/>
      <c r="CEB64" s="159"/>
      <c r="CEC64" s="157"/>
      <c r="CED64" s="158"/>
      <c r="CEE64" s="159"/>
      <c r="CEF64" s="159"/>
      <c r="CEG64" s="157"/>
      <c r="CEH64" s="158"/>
      <c r="CEI64" s="159"/>
      <c r="CEJ64" s="159"/>
      <c r="CEK64" s="157"/>
      <c r="CEL64" s="158"/>
      <c r="CEM64" s="159"/>
      <c r="CEN64" s="159"/>
      <c r="CEO64" s="157"/>
      <c r="CEP64" s="158"/>
      <c r="CEQ64" s="159"/>
      <c r="CER64" s="159"/>
      <c r="CES64" s="157"/>
      <c r="CET64" s="158"/>
      <c r="CEU64" s="159"/>
      <c r="CEV64" s="159"/>
      <c r="CEW64" s="157"/>
      <c r="CEX64" s="158"/>
      <c r="CEY64" s="159"/>
      <c r="CEZ64" s="159"/>
      <c r="CFA64" s="157"/>
      <c r="CFB64" s="158"/>
      <c r="CFC64" s="159"/>
      <c r="CFD64" s="159"/>
      <c r="CFE64" s="157"/>
      <c r="CFF64" s="158"/>
      <c r="CFG64" s="159"/>
      <c r="CFH64" s="159"/>
      <c r="CFI64" s="157"/>
      <c r="CFJ64" s="158"/>
      <c r="CFK64" s="159"/>
      <c r="CFL64" s="159"/>
      <c r="CFM64" s="157"/>
      <c r="CFN64" s="158"/>
      <c r="CFO64" s="159"/>
      <c r="CFP64" s="159"/>
      <c r="CFQ64" s="157"/>
      <c r="CFR64" s="158"/>
      <c r="CFS64" s="159"/>
      <c r="CFT64" s="159"/>
      <c r="CFU64" s="157"/>
      <c r="CFV64" s="158"/>
      <c r="CFW64" s="159"/>
      <c r="CFX64" s="159"/>
      <c r="CFY64" s="157"/>
      <c r="CFZ64" s="158"/>
      <c r="CGA64" s="159"/>
      <c r="CGB64" s="159"/>
      <c r="CGC64" s="157"/>
      <c r="CGD64" s="158"/>
      <c r="CGE64" s="159"/>
      <c r="CGF64" s="159"/>
      <c r="CGG64" s="157"/>
      <c r="CGH64" s="158"/>
      <c r="CGI64" s="159"/>
      <c r="CGJ64" s="159"/>
      <c r="CGK64" s="157"/>
      <c r="CGL64" s="158"/>
      <c r="CGM64" s="159"/>
      <c r="CGN64" s="159"/>
      <c r="CGO64" s="157"/>
      <c r="CGP64" s="158"/>
      <c r="CGQ64" s="159"/>
      <c r="CGR64" s="159"/>
      <c r="CGS64" s="157"/>
      <c r="CGT64" s="158"/>
      <c r="CGU64" s="159"/>
      <c r="CGV64" s="159"/>
      <c r="CGW64" s="157"/>
      <c r="CGX64" s="158"/>
      <c r="CGY64" s="159"/>
      <c r="CGZ64" s="159"/>
      <c r="CHA64" s="157"/>
      <c r="CHB64" s="158"/>
      <c r="CHC64" s="159"/>
      <c r="CHD64" s="159"/>
      <c r="CHE64" s="157"/>
      <c r="CHF64" s="158"/>
      <c r="CHG64" s="159"/>
      <c r="CHH64" s="159"/>
      <c r="CHI64" s="157"/>
      <c r="CHJ64" s="158"/>
      <c r="CHK64" s="159"/>
      <c r="CHL64" s="159"/>
      <c r="CHM64" s="157"/>
      <c r="CHN64" s="158"/>
      <c r="CHO64" s="159"/>
      <c r="CHP64" s="159"/>
      <c r="CHQ64" s="157"/>
      <c r="CHR64" s="158"/>
      <c r="CHS64" s="159"/>
      <c r="CHT64" s="159"/>
      <c r="CHU64" s="157"/>
      <c r="CHV64" s="158"/>
      <c r="CHW64" s="159"/>
      <c r="CHX64" s="159"/>
      <c r="CHY64" s="157"/>
      <c r="CHZ64" s="158"/>
      <c r="CIA64" s="159"/>
      <c r="CIB64" s="159"/>
      <c r="CIC64" s="157"/>
      <c r="CID64" s="158"/>
      <c r="CIE64" s="159"/>
      <c r="CIF64" s="159"/>
      <c r="CIG64" s="157"/>
      <c r="CIH64" s="158"/>
      <c r="CII64" s="159"/>
      <c r="CIJ64" s="159"/>
      <c r="CIK64" s="157"/>
      <c r="CIL64" s="158"/>
      <c r="CIM64" s="159"/>
      <c r="CIN64" s="159"/>
      <c r="CIO64" s="157"/>
      <c r="CIP64" s="158"/>
      <c r="CIQ64" s="159"/>
      <c r="CIR64" s="159"/>
      <c r="CIS64" s="157"/>
      <c r="CIT64" s="158"/>
      <c r="CIU64" s="159"/>
      <c r="CIV64" s="159"/>
      <c r="CIW64" s="157"/>
      <c r="CIX64" s="158"/>
      <c r="CIY64" s="159"/>
      <c r="CIZ64" s="159"/>
      <c r="CJA64" s="157"/>
      <c r="CJB64" s="158"/>
      <c r="CJC64" s="159"/>
      <c r="CJD64" s="159"/>
      <c r="CJE64" s="157"/>
      <c r="CJF64" s="158"/>
      <c r="CJG64" s="159"/>
      <c r="CJH64" s="159"/>
      <c r="CJI64" s="157"/>
      <c r="CJJ64" s="158"/>
      <c r="CJK64" s="159"/>
      <c r="CJL64" s="159"/>
      <c r="CJM64" s="157"/>
      <c r="CJN64" s="158"/>
      <c r="CJO64" s="159"/>
      <c r="CJP64" s="159"/>
      <c r="CJQ64" s="157"/>
      <c r="CJR64" s="158"/>
      <c r="CJS64" s="159"/>
      <c r="CJT64" s="159"/>
      <c r="CJU64" s="157"/>
      <c r="CJV64" s="158"/>
      <c r="CJW64" s="159"/>
      <c r="CJX64" s="159"/>
      <c r="CJY64" s="157"/>
      <c r="CJZ64" s="158"/>
      <c r="CKA64" s="159"/>
      <c r="CKB64" s="159"/>
      <c r="CKC64" s="157"/>
      <c r="CKD64" s="158"/>
      <c r="CKE64" s="159"/>
      <c r="CKF64" s="159"/>
      <c r="CKG64" s="157"/>
      <c r="CKH64" s="158"/>
      <c r="CKI64" s="159"/>
      <c r="CKJ64" s="159"/>
      <c r="CKK64" s="157"/>
      <c r="CKL64" s="158"/>
      <c r="CKM64" s="159"/>
      <c r="CKN64" s="159"/>
      <c r="CKO64" s="157"/>
      <c r="CKP64" s="158"/>
      <c r="CKQ64" s="159"/>
      <c r="CKR64" s="159"/>
      <c r="CKS64" s="157"/>
      <c r="CKT64" s="158"/>
      <c r="CKU64" s="159"/>
      <c r="CKV64" s="159"/>
      <c r="CKW64" s="157"/>
      <c r="CKX64" s="158"/>
      <c r="CKY64" s="159"/>
      <c r="CKZ64" s="159"/>
      <c r="CLA64" s="157"/>
      <c r="CLB64" s="158"/>
      <c r="CLC64" s="159"/>
      <c r="CLD64" s="159"/>
      <c r="CLE64" s="157"/>
      <c r="CLF64" s="158"/>
      <c r="CLG64" s="159"/>
      <c r="CLH64" s="159"/>
      <c r="CLI64" s="157"/>
      <c r="CLJ64" s="158"/>
      <c r="CLK64" s="159"/>
      <c r="CLL64" s="159"/>
      <c r="CLM64" s="157"/>
      <c r="CLN64" s="158"/>
      <c r="CLO64" s="159"/>
      <c r="CLP64" s="159"/>
      <c r="CLQ64" s="157"/>
      <c r="CLR64" s="158"/>
      <c r="CLS64" s="159"/>
      <c r="CLT64" s="159"/>
      <c r="CLU64" s="157"/>
      <c r="CLV64" s="158"/>
      <c r="CLW64" s="159"/>
      <c r="CLX64" s="159"/>
      <c r="CLY64" s="157"/>
      <c r="CLZ64" s="158"/>
      <c r="CMA64" s="159"/>
      <c r="CMB64" s="159"/>
      <c r="CMC64" s="157"/>
      <c r="CMD64" s="158"/>
      <c r="CME64" s="159"/>
      <c r="CMF64" s="159"/>
      <c r="CMG64" s="157"/>
      <c r="CMH64" s="158"/>
      <c r="CMI64" s="159"/>
      <c r="CMJ64" s="159"/>
      <c r="CMK64" s="157"/>
      <c r="CML64" s="158"/>
      <c r="CMM64" s="159"/>
      <c r="CMN64" s="159"/>
      <c r="CMO64" s="157"/>
      <c r="CMP64" s="158"/>
      <c r="CMQ64" s="159"/>
      <c r="CMR64" s="159"/>
      <c r="CMS64" s="157"/>
      <c r="CMT64" s="158"/>
      <c r="CMU64" s="159"/>
      <c r="CMV64" s="159"/>
      <c r="CMW64" s="157"/>
      <c r="CMX64" s="158"/>
      <c r="CMY64" s="159"/>
      <c r="CMZ64" s="159"/>
      <c r="CNA64" s="157"/>
      <c r="CNB64" s="158"/>
      <c r="CNC64" s="159"/>
      <c r="CND64" s="159"/>
      <c r="CNE64" s="157"/>
      <c r="CNF64" s="158"/>
      <c r="CNG64" s="159"/>
      <c r="CNH64" s="159"/>
      <c r="CNI64" s="157"/>
      <c r="CNJ64" s="158"/>
      <c r="CNK64" s="159"/>
      <c r="CNL64" s="159"/>
      <c r="CNM64" s="157"/>
      <c r="CNN64" s="158"/>
      <c r="CNO64" s="159"/>
      <c r="CNP64" s="159"/>
      <c r="CNQ64" s="157"/>
      <c r="CNR64" s="158"/>
      <c r="CNS64" s="159"/>
      <c r="CNT64" s="159"/>
      <c r="CNU64" s="157"/>
      <c r="CNV64" s="158"/>
      <c r="CNW64" s="159"/>
      <c r="CNX64" s="159"/>
      <c r="CNY64" s="157"/>
      <c r="CNZ64" s="158"/>
      <c r="COA64" s="159"/>
      <c r="COB64" s="159"/>
      <c r="COC64" s="157"/>
      <c r="COD64" s="158"/>
      <c r="COE64" s="159"/>
      <c r="COF64" s="159"/>
      <c r="COG64" s="157"/>
      <c r="COH64" s="158"/>
      <c r="COI64" s="159"/>
      <c r="COJ64" s="159"/>
      <c r="COK64" s="157"/>
      <c r="COL64" s="158"/>
      <c r="COM64" s="159"/>
      <c r="CON64" s="159"/>
      <c r="COO64" s="157"/>
      <c r="COP64" s="158"/>
      <c r="COQ64" s="159"/>
      <c r="COR64" s="159"/>
      <c r="COS64" s="157"/>
      <c r="COT64" s="158"/>
      <c r="COU64" s="159"/>
      <c r="COV64" s="159"/>
      <c r="COW64" s="157"/>
      <c r="COX64" s="158"/>
      <c r="COY64" s="159"/>
      <c r="COZ64" s="159"/>
      <c r="CPA64" s="157"/>
      <c r="CPB64" s="158"/>
      <c r="CPC64" s="159"/>
      <c r="CPD64" s="159"/>
      <c r="CPE64" s="157"/>
      <c r="CPF64" s="158"/>
      <c r="CPG64" s="159"/>
      <c r="CPH64" s="159"/>
      <c r="CPI64" s="157"/>
      <c r="CPJ64" s="158"/>
      <c r="CPK64" s="159"/>
      <c r="CPL64" s="159"/>
      <c r="CPM64" s="157"/>
      <c r="CPN64" s="158"/>
      <c r="CPO64" s="159"/>
      <c r="CPP64" s="159"/>
      <c r="CPQ64" s="157"/>
      <c r="CPR64" s="158"/>
      <c r="CPS64" s="159"/>
      <c r="CPT64" s="159"/>
      <c r="CPU64" s="157"/>
      <c r="CPV64" s="158"/>
      <c r="CPW64" s="159"/>
      <c r="CPX64" s="159"/>
      <c r="CPY64" s="157"/>
      <c r="CPZ64" s="158"/>
      <c r="CQA64" s="159"/>
      <c r="CQB64" s="159"/>
      <c r="CQC64" s="157"/>
      <c r="CQD64" s="158"/>
      <c r="CQE64" s="159"/>
      <c r="CQF64" s="159"/>
      <c r="CQG64" s="157"/>
      <c r="CQH64" s="158"/>
      <c r="CQI64" s="159"/>
      <c r="CQJ64" s="159"/>
      <c r="CQK64" s="157"/>
      <c r="CQL64" s="158"/>
      <c r="CQM64" s="159"/>
      <c r="CQN64" s="159"/>
      <c r="CQO64" s="157"/>
      <c r="CQP64" s="158"/>
      <c r="CQQ64" s="159"/>
      <c r="CQR64" s="159"/>
      <c r="CQS64" s="157"/>
      <c r="CQT64" s="158"/>
      <c r="CQU64" s="159"/>
      <c r="CQV64" s="159"/>
      <c r="CQW64" s="157"/>
      <c r="CQX64" s="158"/>
      <c r="CQY64" s="159"/>
      <c r="CQZ64" s="159"/>
      <c r="CRA64" s="157"/>
      <c r="CRB64" s="158"/>
      <c r="CRC64" s="159"/>
      <c r="CRD64" s="159"/>
      <c r="CRE64" s="157"/>
      <c r="CRF64" s="158"/>
      <c r="CRG64" s="159"/>
      <c r="CRH64" s="159"/>
      <c r="CRI64" s="157"/>
      <c r="CRJ64" s="158"/>
      <c r="CRK64" s="159"/>
      <c r="CRL64" s="159"/>
      <c r="CRM64" s="157"/>
      <c r="CRN64" s="158"/>
      <c r="CRO64" s="159"/>
      <c r="CRP64" s="159"/>
      <c r="CRQ64" s="157"/>
      <c r="CRR64" s="158"/>
      <c r="CRS64" s="159"/>
      <c r="CRT64" s="159"/>
      <c r="CRU64" s="157"/>
      <c r="CRV64" s="158"/>
      <c r="CRW64" s="159"/>
      <c r="CRX64" s="159"/>
      <c r="CRY64" s="157"/>
      <c r="CRZ64" s="158"/>
      <c r="CSA64" s="159"/>
      <c r="CSB64" s="159"/>
      <c r="CSC64" s="157"/>
      <c r="CSD64" s="158"/>
      <c r="CSE64" s="159"/>
      <c r="CSF64" s="159"/>
      <c r="CSG64" s="157"/>
      <c r="CSH64" s="158"/>
      <c r="CSI64" s="159"/>
      <c r="CSJ64" s="159"/>
      <c r="CSK64" s="157"/>
      <c r="CSL64" s="158"/>
      <c r="CSM64" s="159"/>
      <c r="CSN64" s="159"/>
      <c r="CSO64" s="157"/>
      <c r="CSP64" s="158"/>
      <c r="CSQ64" s="159"/>
      <c r="CSR64" s="159"/>
      <c r="CSS64" s="157"/>
      <c r="CST64" s="158"/>
      <c r="CSU64" s="159"/>
      <c r="CSV64" s="159"/>
      <c r="CSW64" s="157"/>
      <c r="CSX64" s="158"/>
      <c r="CSY64" s="159"/>
      <c r="CSZ64" s="159"/>
      <c r="CTA64" s="157"/>
      <c r="CTB64" s="158"/>
      <c r="CTC64" s="159"/>
      <c r="CTD64" s="159"/>
      <c r="CTE64" s="157"/>
      <c r="CTF64" s="158"/>
      <c r="CTG64" s="159"/>
      <c r="CTH64" s="159"/>
      <c r="CTI64" s="157"/>
      <c r="CTJ64" s="158"/>
      <c r="CTK64" s="159"/>
      <c r="CTL64" s="159"/>
      <c r="CTM64" s="157"/>
      <c r="CTN64" s="158"/>
      <c r="CTO64" s="159"/>
      <c r="CTP64" s="159"/>
      <c r="CTQ64" s="157"/>
      <c r="CTR64" s="158"/>
      <c r="CTS64" s="159"/>
      <c r="CTT64" s="159"/>
      <c r="CTU64" s="157"/>
      <c r="CTV64" s="158"/>
      <c r="CTW64" s="159"/>
      <c r="CTX64" s="159"/>
      <c r="CTY64" s="157"/>
      <c r="CTZ64" s="158"/>
      <c r="CUA64" s="159"/>
      <c r="CUB64" s="159"/>
      <c r="CUC64" s="157"/>
      <c r="CUD64" s="158"/>
      <c r="CUE64" s="159"/>
      <c r="CUF64" s="159"/>
      <c r="CUG64" s="157"/>
      <c r="CUH64" s="158"/>
      <c r="CUI64" s="159"/>
      <c r="CUJ64" s="159"/>
      <c r="CUK64" s="157"/>
      <c r="CUL64" s="158"/>
      <c r="CUM64" s="159"/>
      <c r="CUN64" s="159"/>
      <c r="CUO64" s="157"/>
      <c r="CUP64" s="158"/>
      <c r="CUQ64" s="159"/>
      <c r="CUR64" s="159"/>
      <c r="CUS64" s="157"/>
      <c r="CUT64" s="158"/>
      <c r="CUU64" s="159"/>
      <c r="CUV64" s="159"/>
      <c r="CUW64" s="157"/>
      <c r="CUX64" s="158"/>
      <c r="CUY64" s="159"/>
      <c r="CUZ64" s="159"/>
      <c r="CVA64" s="157"/>
      <c r="CVB64" s="158"/>
      <c r="CVC64" s="159"/>
      <c r="CVD64" s="159"/>
      <c r="CVE64" s="157"/>
      <c r="CVF64" s="158"/>
      <c r="CVG64" s="159"/>
      <c r="CVH64" s="159"/>
      <c r="CVI64" s="157"/>
      <c r="CVJ64" s="158"/>
      <c r="CVK64" s="159"/>
      <c r="CVL64" s="159"/>
      <c r="CVM64" s="157"/>
      <c r="CVN64" s="158"/>
      <c r="CVO64" s="159"/>
      <c r="CVP64" s="159"/>
      <c r="CVQ64" s="157"/>
      <c r="CVR64" s="158"/>
      <c r="CVS64" s="159"/>
      <c r="CVT64" s="159"/>
      <c r="CVU64" s="157"/>
      <c r="CVV64" s="158"/>
      <c r="CVW64" s="159"/>
      <c r="CVX64" s="159"/>
      <c r="CVY64" s="157"/>
      <c r="CVZ64" s="158"/>
      <c r="CWA64" s="159"/>
      <c r="CWB64" s="159"/>
      <c r="CWC64" s="157"/>
      <c r="CWD64" s="158"/>
      <c r="CWE64" s="159"/>
      <c r="CWF64" s="159"/>
      <c r="CWG64" s="157"/>
      <c r="CWH64" s="158"/>
      <c r="CWI64" s="159"/>
      <c r="CWJ64" s="159"/>
      <c r="CWK64" s="157"/>
      <c r="CWL64" s="158"/>
      <c r="CWM64" s="159"/>
      <c r="CWN64" s="159"/>
      <c r="CWO64" s="157"/>
      <c r="CWP64" s="158"/>
      <c r="CWQ64" s="159"/>
      <c r="CWR64" s="159"/>
      <c r="CWS64" s="157"/>
      <c r="CWT64" s="158"/>
      <c r="CWU64" s="159"/>
      <c r="CWV64" s="159"/>
      <c r="CWW64" s="157"/>
      <c r="CWX64" s="158"/>
      <c r="CWY64" s="159"/>
      <c r="CWZ64" s="159"/>
      <c r="CXA64" s="157"/>
      <c r="CXB64" s="158"/>
      <c r="CXC64" s="159"/>
      <c r="CXD64" s="159"/>
      <c r="CXE64" s="157"/>
      <c r="CXF64" s="158"/>
      <c r="CXG64" s="159"/>
      <c r="CXH64" s="159"/>
      <c r="CXI64" s="157"/>
      <c r="CXJ64" s="158"/>
      <c r="CXK64" s="159"/>
      <c r="CXL64" s="159"/>
      <c r="CXM64" s="157"/>
      <c r="CXN64" s="158"/>
      <c r="CXO64" s="159"/>
      <c r="CXP64" s="159"/>
      <c r="CXQ64" s="157"/>
      <c r="CXR64" s="158"/>
      <c r="CXS64" s="159"/>
      <c r="CXT64" s="159"/>
      <c r="CXU64" s="157"/>
      <c r="CXV64" s="158"/>
      <c r="CXW64" s="159"/>
      <c r="CXX64" s="159"/>
      <c r="CXY64" s="157"/>
      <c r="CXZ64" s="158"/>
      <c r="CYA64" s="159"/>
      <c r="CYB64" s="159"/>
      <c r="CYC64" s="157"/>
      <c r="CYD64" s="158"/>
      <c r="CYE64" s="159"/>
      <c r="CYF64" s="159"/>
      <c r="CYG64" s="157"/>
      <c r="CYH64" s="158"/>
      <c r="CYI64" s="159"/>
      <c r="CYJ64" s="159"/>
      <c r="CYK64" s="157"/>
      <c r="CYL64" s="158"/>
      <c r="CYM64" s="159"/>
      <c r="CYN64" s="159"/>
      <c r="CYO64" s="157"/>
      <c r="CYP64" s="158"/>
      <c r="CYQ64" s="159"/>
      <c r="CYR64" s="159"/>
      <c r="CYS64" s="157"/>
      <c r="CYT64" s="158"/>
      <c r="CYU64" s="159"/>
      <c r="CYV64" s="159"/>
      <c r="CYW64" s="157"/>
      <c r="CYX64" s="158"/>
      <c r="CYY64" s="159"/>
      <c r="CYZ64" s="159"/>
      <c r="CZA64" s="157"/>
      <c r="CZB64" s="158"/>
      <c r="CZC64" s="159"/>
      <c r="CZD64" s="159"/>
      <c r="CZE64" s="157"/>
      <c r="CZF64" s="158"/>
      <c r="CZG64" s="159"/>
      <c r="CZH64" s="159"/>
      <c r="CZI64" s="157"/>
      <c r="CZJ64" s="158"/>
      <c r="CZK64" s="159"/>
      <c r="CZL64" s="159"/>
      <c r="CZM64" s="157"/>
      <c r="CZN64" s="158"/>
      <c r="CZO64" s="159"/>
      <c r="CZP64" s="159"/>
      <c r="CZQ64" s="157"/>
      <c r="CZR64" s="158"/>
      <c r="CZS64" s="159"/>
      <c r="CZT64" s="159"/>
      <c r="CZU64" s="157"/>
      <c r="CZV64" s="158"/>
      <c r="CZW64" s="159"/>
      <c r="CZX64" s="159"/>
      <c r="CZY64" s="157"/>
      <c r="CZZ64" s="158"/>
      <c r="DAA64" s="159"/>
      <c r="DAB64" s="159"/>
      <c r="DAC64" s="157"/>
      <c r="DAD64" s="158"/>
      <c r="DAE64" s="159"/>
      <c r="DAF64" s="159"/>
      <c r="DAG64" s="157"/>
      <c r="DAH64" s="158"/>
      <c r="DAI64" s="159"/>
      <c r="DAJ64" s="159"/>
      <c r="DAK64" s="157"/>
      <c r="DAL64" s="158"/>
      <c r="DAM64" s="159"/>
      <c r="DAN64" s="159"/>
      <c r="DAO64" s="157"/>
      <c r="DAP64" s="158"/>
      <c r="DAQ64" s="159"/>
      <c r="DAR64" s="159"/>
      <c r="DAS64" s="157"/>
      <c r="DAT64" s="158"/>
      <c r="DAU64" s="159"/>
      <c r="DAV64" s="159"/>
      <c r="DAW64" s="157"/>
      <c r="DAX64" s="158"/>
      <c r="DAY64" s="159"/>
      <c r="DAZ64" s="159"/>
      <c r="DBA64" s="157"/>
      <c r="DBB64" s="158"/>
      <c r="DBC64" s="159"/>
      <c r="DBD64" s="159"/>
      <c r="DBE64" s="157"/>
      <c r="DBF64" s="158"/>
      <c r="DBG64" s="159"/>
      <c r="DBH64" s="159"/>
      <c r="DBI64" s="157"/>
      <c r="DBJ64" s="158"/>
      <c r="DBK64" s="159"/>
      <c r="DBL64" s="159"/>
      <c r="DBM64" s="157"/>
      <c r="DBN64" s="158"/>
      <c r="DBO64" s="159"/>
      <c r="DBP64" s="159"/>
      <c r="DBQ64" s="157"/>
      <c r="DBR64" s="158"/>
      <c r="DBS64" s="159"/>
      <c r="DBT64" s="159"/>
      <c r="DBU64" s="157"/>
      <c r="DBV64" s="158"/>
      <c r="DBW64" s="159"/>
      <c r="DBX64" s="159"/>
      <c r="DBY64" s="157"/>
      <c r="DBZ64" s="158"/>
      <c r="DCA64" s="159"/>
      <c r="DCB64" s="159"/>
      <c r="DCC64" s="157"/>
      <c r="DCD64" s="158"/>
      <c r="DCE64" s="159"/>
      <c r="DCF64" s="159"/>
      <c r="DCG64" s="157"/>
      <c r="DCH64" s="158"/>
      <c r="DCI64" s="159"/>
      <c r="DCJ64" s="159"/>
      <c r="DCK64" s="157"/>
      <c r="DCL64" s="158"/>
      <c r="DCM64" s="159"/>
      <c r="DCN64" s="159"/>
      <c r="DCO64" s="157"/>
      <c r="DCP64" s="158"/>
      <c r="DCQ64" s="159"/>
      <c r="DCR64" s="159"/>
      <c r="DCS64" s="157"/>
      <c r="DCT64" s="158"/>
      <c r="DCU64" s="159"/>
      <c r="DCV64" s="159"/>
      <c r="DCW64" s="157"/>
      <c r="DCX64" s="158"/>
      <c r="DCY64" s="159"/>
      <c r="DCZ64" s="159"/>
      <c r="DDA64" s="157"/>
      <c r="DDB64" s="158"/>
      <c r="DDC64" s="159"/>
      <c r="DDD64" s="159"/>
      <c r="DDE64" s="157"/>
      <c r="DDF64" s="158"/>
      <c r="DDG64" s="159"/>
      <c r="DDH64" s="159"/>
      <c r="DDI64" s="157"/>
      <c r="DDJ64" s="158"/>
      <c r="DDK64" s="159"/>
      <c r="DDL64" s="159"/>
      <c r="DDM64" s="157"/>
      <c r="DDN64" s="158"/>
      <c r="DDO64" s="159"/>
      <c r="DDP64" s="159"/>
      <c r="DDQ64" s="157"/>
      <c r="DDR64" s="158"/>
      <c r="DDS64" s="159"/>
      <c r="DDT64" s="159"/>
      <c r="DDU64" s="157"/>
      <c r="DDV64" s="158"/>
      <c r="DDW64" s="159"/>
      <c r="DDX64" s="159"/>
      <c r="DDY64" s="157"/>
      <c r="DDZ64" s="158"/>
      <c r="DEA64" s="159"/>
      <c r="DEB64" s="159"/>
      <c r="DEC64" s="157"/>
      <c r="DED64" s="158"/>
      <c r="DEE64" s="159"/>
      <c r="DEF64" s="159"/>
      <c r="DEG64" s="157"/>
      <c r="DEH64" s="158"/>
      <c r="DEI64" s="159"/>
      <c r="DEJ64" s="159"/>
      <c r="DEK64" s="157"/>
      <c r="DEL64" s="158"/>
      <c r="DEM64" s="159"/>
      <c r="DEN64" s="159"/>
      <c r="DEO64" s="157"/>
      <c r="DEP64" s="158"/>
      <c r="DEQ64" s="159"/>
      <c r="DER64" s="159"/>
      <c r="DES64" s="157"/>
      <c r="DET64" s="158"/>
      <c r="DEU64" s="159"/>
      <c r="DEV64" s="159"/>
      <c r="DEW64" s="157"/>
      <c r="DEX64" s="158"/>
      <c r="DEY64" s="159"/>
      <c r="DEZ64" s="159"/>
      <c r="DFA64" s="157"/>
      <c r="DFB64" s="158"/>
      <c r="DFC64" s="159"/>
      <c r="DFD64" s="159"/>
      <c r="DFE64" s="157"/>
      <c r="DFF64" s="158"/>
      <c r="DFG64" s="159"/>
      <c r="DFH64" s="159"/>
      <c r="DFI64" s="157"/>
      <c r="DFJ64" s="158"/>
      <c r="DFK64" s="159"/>
      <c r="DFL64" s="159"/>
      <c r="DFM64" s="157"/>
      <c r="DFN64" s="158"/>
      <c r="DFO64" s="159"/>
      <c r="DFP64" s="159"/>
      <c r="DFQ64" s="157"/>
      <c r="DFR64" s="158"/>
      <c r="DFS64" s="159"/>
      <c r="DFT64" s="159"/>
      <c r="DFU64" s="157"/>
      <c r="DFV64" s="158"/>
      <c r="DFW64" s="159"/>
      <c r="DFX64" s="159"/>
      <c r="DFY64" s="157"/>
      <c r="DFZ64" s="158"/>
      <c r="DGA64" s="159"/>
      <c r="DGB64" s="159"/>
      <c r="DGC64" s="157"/>
      <c r="DGD64" s="158"/>
      <c r="DGE64" s="159"/>
      <c r="DGF64" s="159"/>
      <c r="DGG64" s="157"/>
      <c r="DGH64" s="158"/>
      <c r="DGI64" s="159"/>
      <c r="DGJ64" s="159"/>
      <c r="DGK64" s="157"/>
      <c r="DGL64" s="158"/>
      <c r="DGM64" s="159"/>
      <c r="DGN64" s="159"/>
      <c r="DGO64" s="157"/>
      <c r="DGP64" s="158"/>
      <c r="DGQ64" s="159"/>
      <c r="DGR64" s="159"/>
      <c r="DGS64" s="157"/>
      <c r="DGT64" s="158"/>
      <c r="DGU64" s="159"/>
      <c r="DGV64" s="159"/>
      <c r="DGW64" s="157"/>
      <c r="DGX64" s="158"/>
      <c r="DGY64" s="159"/>
      <c r="DGZ64" s="159"/>
      <c r="DHA64" s="157"/>
      <c r="DHB64" s="158"/>
      <c r="DHC64" s="159"/>
      <c r="DHD64" s="159"/>
      <c r="DHE64" s="157"/>
      <c r="DHF64" s="158"/>
      <c r="DHG64" s="159"/>
      <c r="DHH64" s="159"/>
      <c r="DHI64" s="157"/>
      <c r="DHJ64" s="158"/>
      <c r="DHK64" s="159"/>
      <c r="DHL64" s="159"/>
      <c r="DHM64" s="157"/>
      <c r="DHN64" s="158"/>
      <c r="DHO64" s="159"/>
      <c r="DHP64" s="159"/>
      <c r="DHQ64" s="157"/>
      <c r="DHR64" s="158"/>
      <c r="DHS64" s="159"/>
      <c r="DHT64" s="159"/>
      <c r="DHU64" s="157"/>
      <c r="DHV64" s="158"/>
      <c r="DHW64" s="159"/>
      <c r="DHX64" s="159"/>
      <c r="DHY64" s="157"/>
      <c r="DHZ64" s="158"/>
      <c r="DIA64" s="159"/>
      <c r="DIB64" s="159"/>
      <c r="DIC64" s="157"/>
      <c r="DID64" s="158"/>
      <c r="DIE64" s="159"/>
      <c r="DIF64" s="159"/>
      <c r="DIG64" s="157"/>
      <c r="DIH64" s="158"/>
      <c r="DII64" s="159"/>
      <c r="DIJ64" s="159"/>
      <c r="DIK64" s="157"/>
      <c r="DIL64" s="158"/>
      <c r="DIM64" s="159"/>
      <c r="DIN64" s="159"/>
      <c r="DIO64" s="157"/>
      <c r="DIP64" s="158"/>
      <c r="DIQ64" s="159"/>
      <c r="DIR64" s="159"/>
      <c r="DIS64" s="157"/>
      <c r="DIT64" s="158"/>
      <c r="DIU64" s="159"/>
      <c r="DIV64" s="159"/>
      <c r="DIW64" s="157"/>
      <c r="DIX64" s="158"/>
      <c r="DIY64" s="159"/>
      <c r="DIZ64" s="159"/>
      <c r="DJA64" s="157"/>
      <c r="DJB64" s="158"/>
      <c r="DJC64" s="159"/>
      <c r="DJD64" s="159"/>
      <c r="DJE64" s="157"/>
      <c r="DJF64" s="158"/>
      <c r="DJG64" s="159"/>
      <c r="DJH64" s="159"/>
      <c r="DJI64" s="157"/>
      <c r="DJJ64" s="158"/>
      <c r="DJK64" s="159"/>
      <c r="DJL64" s="159"/>
      <c r="DJM64" s="157"/>
      <c r="DJN64" s="158"/>
      <c r="DJO64" s="159"/>
      <c r="DJP64" s="159"/>
      <c r="DJQ64" s="157"/>
      <c r="DJR64" s="158"/>
      <c r="DJS64" s="159"/>
      <c r="DJT64" s="159"/>
      <c r="DJU64" s="157"/>
      <c r="DJV64" s="158"/>
      <c r="DJW64" s="159"/>
      <c r="DJX64" s="159"/>
      <c r="DJY64" s="157"/>
      <c r="DJZ64" s="158"/>
      <c r="DKA64" s="159"/>
      <c r="DKB64" s="159"/>
      <c r="DKC64" s="157"/>
      <c r="DKD64" s="158"/>
      <c r="DKE64" s="159"/>
      <c r="DKF64" s="159"/>
      <c r="DKG64" s="157"/>
      <c r="DKH64" s="158"/>
      <c r="DKI64" s="159"/>
      <c r="DKJ64" s="159"/>
      <c r="DKK64" s="157"/>
      <c r="DKL64" s="158"/>
      <c r="DKM64" s="159"/>
      <c r="DKN64" s="159"/>
      <c r="DKO64" s="157"/>
      <c r="DKP64" s="158"/>
      <c r="DKQ64" s="159"/>
      <c r="DKR64" s="159"/>
      <c r="DKS64" s="157"/>
      <c r="DKT64" s="158"/>
      <c r="DKU64" s="159"/>
      <c r="DKV64" s="159"/>
      <c r="DKW64" s="157"/>
      <c r="DKX64" s="158"/>
      <c r="DKY64" s="159"/>
      <c r="DKZ64" s="159"/>
      <c r="DLA64" s="157"/>
      <c r="DLB64" s="158"/>
      <c r="DLC64" s="159"/>
      <c r="DLD64" s="159"/>
      <c r="DLE64" s="157"/>
      <c r="DLF64" s="158"/>
      <c r="DLG64" s="159"/>
      <c r="DLH64" s="159"/>
      <c r="DLI64" s="157"/>
      <c r="DLJ64" s="158"/>
      <c r="DLK64" s="159"/>
      <c r="DLL64" s="159"/>
      <c r="DLM64" s="157"/>
      <c r="DLN64" s="158"/>
      <c r="DLO64" s="159"/>
      <c r="DLP64" s="159"/>
      <c r="DLQ64" s="157"/>
      <c r="DLR64" s="158"/>
      <c r="DLS64" s="159"/>
      <c r="DLT64" s="159"/>
      <c r="DLU64" s="157"/>
      <c r="DLV64" s="158"/>
      <c r="DLW64" s="159"/>
      <c r="DLX64" s="159"/>
      <c r="DLY64" s="157"/>
      <c r="DLZ64" s="158"/>
      <c r="DMA64" s="159"/>
      <c r="DMB64" s="159"/>
      <c r="DMC64" s="157"/>
      <c r="DMD64" s="158"/>
      <c r="DME64" s="159"/>
      <c r="DMF64" s="159"/>
      <c r="DMG64" s="157"/>
      <c r="DMH64" s="158"/>
      <c r="DMI64" s="159"/>
      <c r="DMJ64" s="159"/>
      <c r="DMK64" s="157"/>
      <c r="DML64" s="158"/>
      <c r="DMM64" s="159"/>
      <c r="DMN64" s="159"/>
      <c r="DMO64" s="157"/>
      <c r="DMP64" s="158"/>
      <c r="DMQ64" s="159"/>
      <c r="DMR64" s="159"/>
      <c r="DMS64" s="157"/>
      <c r="DMT64" s="158"/>
      <c r="DMU64" s="159"/>
      <c r="DMV64" s="159"/>
      <c r="DMW64" s="157"/>
      <c r="DMX64" s="158"/>
      <c r="DMY64" s="159"/>
      <c r="DMZ64" s="159"/>
      <c r="DNA64" s="157"/>
      <c r="DNB64" s="158"/>
      <c r="DNC64" s="159"/>
      <c r="DND64" s="159"/>
      <c r="DNE64" s="157"/>
      <c r="DNF64" s="158"/>
      <c r="DNG64" s="159"/>
      <c r="DNH64" s="159"/>
      <c r="DNI64" s="157"/>
      <c r="DNJ64" s="158"/>
      <c r="DNK64" s="159"/>
      <c r="DNL64" s="159"/>
      <c r="DNM64" s="157"/>
      <c r="DNN64" s="158"/>
      <c r="DNO64" s="159"/>
      <c r="DNP64" s="159"/>
      <c r="DNQ64" s="157"/>
      <c r="DNR64" s="158"/>
      <c r="DNS64" s="159"/>
      <c r="DNT64" s="159"/>
      <c r="DNU64" s="157"/>
      <c r="DNV64" s="158"/>
      <c r="DNW64" s="159"/>
      <c r="DNX64" s="159"/>
      <c r="DNY64" s="157"/>
      <c r="DNZ64" s="158"/>
      <c r="DOA64" s="159"/>
      <c r="DOB64" s="159"/>
      <c r="DOC64" s="157"/>
      <c r="DOD64" s="158"/>
      <c r="DOE64" s="159"/>
      <c r="DOF64" s="159"/>
      <c r="DOG64" s="157"/>
      <c r="DOH64" s="158"/>
      <c r="DOI64" s="159"/>
      <c r="DOJ64" s="159"/>
      <c r="DOK64" s="157"/>
      <c r="DOL64" s="158"/>
      <c r="DOM64" s="159"/>
      <c r="DON64" s="159"/>
      <c r="DOO64" s="157"/>
      <c r="DOP64" s="158"/>
      <c r="DOQ64" s="159"/>
      <c r="DOR64" s="159"/>
      <c r="DOS64" s="157"/>
      <c r="DOT64" s="158"/>
      <c r="DOU64" s="159"/>
      <c r="DOV64" s="159"/>
      <c r="DOW64" s="157"/>
      <c r="DOX64" s="158"/>
      <c r="DOY64" s="159"/>
      <c r="DOZ64" s="159"/>
      <c r="DPA64" s="157"/>
      <c r="DPB64" s="158"/>
      <c r="DPC64" s="159"/>
      <c r="DPD64" s="159"/>
      <c r="DPE64" s="157"/>
      <c r="DPF64" s="158"/>
      <c r="DPG64" s="159"/>
      <c r="DPH64" s="159"/>
      <c r="DPI64" s="157"/>
      <c r="DPJ64" s="158"/>
      <c r="DPK64" s="159"/>
      <c r="DPL64" s="159"/>
      <c r="DPM64" s="157"/>
      <c r="DPN64" s="158"/>
      <c r="DPO64" s="159"/>
      <c r="DPP64" s="159"/>
      <c r="DPQ64" s="157"/>
      <c r="DPR64" s="158"/>
      <c r="DPS64" s="159"/>
      <c r="DPT64" s="159"/>
      <c r="DPU64" s="157"/>
      <c r="DPV64" s="158"/>
      <c r="DPW64" s="159"/>
      <c r="DPX64" s="159"/>
      <c r="DPY64" s="157"/>
      <c r="DPZ64" s="158"/>
      <c r="DQA64" s="159"/>
      <c r="DQB64" s="159"/>
      <c r="DQC64" s="157"/>
      <c r="DQD64" s="158"/>
      <c r="DQE64" s="159"/>
      <c r="DQF64" s="159"/>
      <c r="DQG64" s="157"/>
      <c r="DQH64" s="158"/>
      <c r="DQI64" s="159"/>
      <c r="DQJ64" s="159"/>
      <c r="DQK64" s="157"/>
      <c r="DQL64" s="158"/>
      <c r="DQM64" s="159"/>
      <c r="DQN64" s="159"/>
      <c r="DQO64" s="157"/>
      <c r="DQP64" s="158"/>
      <c r="DQQ64" s="159"/>
      <c r="DQR64" s="159"/>
      <c r="DQS64" s="157"/>
      <c r="DQT64" s="158"/>
      <c r="DQU64" s="159"/>
      <c r="DQV64" s="159"/>
      <c r="DQW64" s="157"/>
      <c r="DQX64" s="158"/>
      <c r="DQY64" s="159"/>
      <c r="DQZ64" s="159"/>
      <c r="DRA64" s="157"/>
      <c r="DRB64" s="158"/>
      <c r="DRC64" s="159"/>
      <c r="DRD64" s="159"/>
      <c r="DRE64" s="157"/>
      <c r="DRF64" s="158"/>
      <c r="DRG64" s="159"/>
      <c r="DRH64" s="159"/>
      <c r="DRI64" s="157"/>
      <c r="DRJ64" s="158"/>
      <c r="DRK64" s="159"/>
      <c r="DRL64" s="159"/>
      <c r="DRM64" s="157"/>
      <c r="DRN64" s="158"/>
      <c r="DRO64" s="159"/>
      <c r="DRP64" s="159"/>
      <c r="DRQ64" s="157"/>
      <c r="DRR64" s="158"/>
      <c r="DRS64" s="159"/>
      <c r="DRT64" s="159"/>
      <c r="DRU64" s="157"/>
      <c r="DRV64" s="158"/>
      <c r="DRW64" s="159"/>
      <c r="DRX64" s="159"/>
      <c r="DRY64" s="157"/>
      <c r="DRZ64" s="158"/>
      <c r="DSA64" s="159"/>
      <c r="DSB64" s="159"/>
      <c r="DSC64" s="157"/>
      <c r="DSD64" s="158"/>
      <c r="DSE64" s="159"/>
      <c r="DSF64" s="159"/>
      <c r="DSG64" s="157"/>
      <c r="DSH64" s="158"/>
      <c r="DSI64" s="159"/>
      <c r="DSJ64" s="159"/>
      <c r="DSK64" s="157"/>
      <c r="DSL64" s="158"/>
      <c r="DSM64" s="159"/>
      <c r="DSN64" s="159"/>
      <c r="DSO64" s="157"/>
      <c r="DSP64" s="158"/>
      <c r="DSQ64" s="159"/>
      <c r="DSR64" s="159"/>
      <c r="DSS64" s="157"/>
      <c r="DST64" s="158"/>
      <c r="DSU64" s="159"/>
      <c r="DSV64" s="159"/>
      <c r="DSW64" s="157"/>
      <c r="DSX64" s="158"/>
      <c r="DSY64" s="159"/>
      <c r="DSZ64" s="159"/>
      <c r="DTA64" s="157"/>
      <c r="DTB64" s="158"/>
      <c r="DTC64" s="159"/>
      <c r="DTD64" s="159"/>
      <c r="DTE64" s="157"/>
      <c r="DTF64" s="158"/>
      <c r="DTG64" s="159"/>
      <c r="DTH64" s="159"/>
      <c r="DTI64" s="157"/>
      <c r="DTJ64" s="158"/>
      <c r="DTK64" s="159"/>
      <c r="DTL64" s="159"/>
      <c r="DTM64" s="157"/>
      <c r="DTN64" s="158"/>
      <c r="DTO64" s="159"/>
      <c r="DTP64" s="159"/>
      <c r="DTQ64" s="157"/>
      <c r="DTR64" s="158"/>
      <c r="DTS64" s="159"/>
      <c r="DTT64" s="159"/>
      <c r="DTU64" s="157"/>
      <c r="DTV64" s="158"/>
      <c r="DTW64" s="159"/>
      <c r="DTX64" s="159"/>
      <c r="DTY64" s="157"/>
      <c r="DTZ64" s="158"/>
      <c r="DUA64" s="159"/>
      <c r="DUB64" s="159"/>
      <c r="DUC64" s="157"/>
      <c r="DUD64" s="158"/>
      <c r="DUE64" s="159"/>
      <c r="DUF64" s="159"/>
      <c r="DUG64" s="157"/>
      <c r="DUH64" s="158"/>
      <c r="DUI64" s="159"/>
      <c r="DUJ64" s="159"/>
      <c r="DUK64" s="157"/>
      <c r="DUL64" s="158"/>
      <c r="DUM64" s="159"/>
      <c r="DUN64" s="159"/>
      <c r="DUO64" s="157"/>
      <c r="DUP64" s="158"/>
      <c r="DUQ64" s="159"/>
      <c r="DUR64" s="159"/>
      <c r="DUS64" s="157"/>
      <c r="DUT64" s="158"/>
      <c r="DUU64" s="159"/>
      <c r="DUV64" s="159"/>
      <c r="DUW64" s="157"/>
      <c r="DUX64" s="158"/>
      <c r="DUY64" s="159"/>
      <c r="DUZ64" s="159"/>
      <c r="DVA64" s="157"/>
      <c r="DVB64" s="158"/>
      <c r="DVC64" s="159"/>
      <c r="DVD64" s="159"/>
      <c r="DVE64" s="157"/>
      <c r="DVF64" s="158"/>
      <c r="DVG64" s="159"/>
      <c r="DVH64" s="159"/>
      <c r="DVI64" s="157"/>
      <c r="DVJ64" s="158"/>
      <c r="DVK64" s="159"/>
      <c r="DVL64" s="159"/>
      <c r="DVM64" s="157"/>
      <c r="DVN64" s="158"/>
      <c r="DVO64" s="159"/>
      <c r="DVP64" s="159"/>
      <c r="DVQ64" s="157"/>
      <c r="DVR64" s="158"/>
      <c r="DVS64" s="159"/>
      <c r="DVT64" s="159"/>
      <c r="DVU64" s="157"/>
      <c r="DVV64" s="158"/>
      <c r="DVW64" s="159"/>
      <c r="DVX64" s="159"/>
      <c r="DVY64" s="157"/>
      <c r="DVZ64" s="158"/>
      <c r="DWA64" s="159"/>
      <c r="DWB64" s="159"/>
      <c r="DWC64" s="157"/>
      <c r="DWD64" s="158"/>
      <c r="DWE64" s="159"/>
      <c r="DWF64" s="159"/>
      <c r="DWG64" s="157"/>
      <c r="DWH64" s="158"/>
      <c r="DWI64" s="159"/>
      <c r="DWJ64" s="159"/>
      <c r="DWK64" s="157"/>
      <c r="DWL64" s="158"/>
      <c r="DWM64" s="159"/>
      <c r="DWN64" s="159"/>
      <c r="DWO64" s="157"/>
      <c r="DWP64" s="158"/>
      <c r="DWQ64" s="159"/>
      <c r="DWR64" s="159"/>
      <c r="DWS64" s="157"/>
      <c r="DWT64" s="158"/>
      <c r="DWU64" s="159"/>
      <c r="DWV64" s="159"/>
      <c r="DWW64" s="157"/>
      <c r="DWX64" s="158"/>
      <c r="DWY64" s="159"/>
      <c r="DWZ64" s="159"/>
      <c r="DXA64" s="157"/>
      <c r="DXB64" s="158"/>
      <c r="DXC64" s="159"/>
      <c r="DXD64" s="159"/>
      <c r="DXE64" s="157"/>
      <c r="DXF64" s="158"/>
      <c r="DXG64" s="159"/>
      <c r="DXH64" s="159"/>
      <c r="DXI64" s="157"/>
      <c r="DXJ64" s="158"/>
      <c r="DXK64" s="159"/>
      <c r="DXL64" s="159"/>
      <c r="DXM64" s="157"/>
      <c r="DXN64" s="158"/>
      <c r="DXO64" s="159"/>
      <c r="DXP64" s="159"/>
      <c r="DXQ64" s="157"/>
      <c r="DXR64" s="158"/>
      <c r="DXS64" s="159"/>
      <c r="DXT64" s="159"/>
      <c r="DXU64" s="157"/>
      <c r="DXV64" s="158"/>
      <c r="DXW64" s="159"/>
      <c r="DXX64" s="159"/>
      <c r="DXY64" s="157"/>
      <c r="DXZ64" s="158"/>
      <c r="DYA64" s="159"/>
      <c r="DYB64" s="159"/>
      <c r="DYC64" s="157"/>
      <c r="DYD64" s="158"/>
      <c r="DYE64" s="159"/>
      <c r="DYF64" s="159"/>
      <c r="DYG64" s="157"/>
      <c r="DYH64" s="158"/>
      <c r="DYI64" s="159"/>
      <c r="DYJ64" s="159"/>
      <c r="DYK64" s="157"/>
      <c r="DYL64" s="158"/>
      <c r="DYM64" s="159"/>
      <c r="DYN64" s="159"/>
      <c r="DYO64" s="157"/>
      <c r="DYP64" s="158"/>
      <c r="DYQ64" s="159"/>
      <c r="DYR64" s="159"/>
      <c r="DYS64" s="157"/>
      <c r="DYT64" s="158"/>
      <c r="DYU64" s="159"/>
      <c r="DYV64" s="159"/>
      <c r="DYW64" s="157"/>
      <c r="DYX64" s="158"/>
      <c r="DYY64" s="159"/>
      <c r="DYZ64" s="159"/>
      <c r="DZA64" s="157"/>
      <c r="DZB64" s="158"/>
      <c r="DZC64" s="159"/>
      <c r="DZD64" s="159"/>
      <c r="DZE64" s="157"/>
      <c r="DZF64" s="158"/>
      <c r="DZG64" s="159"/>
      <c r="DZH64" s="159"/>
      <c r="DZI64" s="157"/>
      <c r="DZJ64" s="158"/>
      <c r="DZK64" s="159"/>
      <c r="DZL64" s="159"/>
      <c r="DZM64" s="157"/>
      <c r="DZN64" s="158"/>
      <c r="DZO64" s="159"/>
      <c r="DZP64" s="159"/>
      <c r="DZQ64" s="157"/>
      <c r="DZR64" s="158"/>
      <c r="DZS64" s="159"/>
      <c r="DZT64" s="159"/>
      <c r="DZU64" s="157"/>
      <c r="DZV64" s="158"/>
      <c r="DZW64" s="159"/>
      <c r="DZX64" s="159"/>
      <c r="DZY64" s="157"/>
      <c r="DZZ64" s="158"/>
      <c r="EAA64" s="159"/>
      <c r="EAB64" s="159"/>
      <c r="EAC64" s="157"/>
      <c r="EAD64" s="158"/>
      <c r="EAE64" s="159"/>
      <c r="EAF64" s="159"/>
      <c r="EAG64" s="157"/>
      <c r="EAH64" s="158"/>
      <c r="EAI64" s="159"/>
      <c r="EAJ64" s="159"/>
      <c r="EAK64" s="157"/>
      <c r="EAL64" s="158"/>
      <c r="EAM64" s="159"/>
      <c r="EAN64" s="159"/>
      <c r="EAO64" s="157"/>
      <c r="EAP64" s="158"/>
      <c r="EAQ64" s="159"/>
      <c r="EAR64" s="159"/>
      <c r="EAS64" s="157"/>
      <c r="EAT64" s="158"/>
      <c r="EAU64" s="159"/>
      <c r="EAV64" s="159"/>
      <c r="EAW64" s="157"/>
      <c r="EAX64" s="158"/>
      <c r="EAY64" s="159"/>
      <c r="EAZ64" s="159"/>
      <c r="EBA64" s="157"/>
      <c r="EBB64" s="158"/>
      <c r="EBC64" s="159"/>
      <c r="EBD64" s="159"/>
      <c r="EBE64" s="157"/>
      <c r="EBF64" s="158"/>
      <c r="EBG64" s="159"/>
      <c r="EBH64" s="159"/>
      <c r="EBI64" s="157"/>
      <c r="EBJ64" s="158"/>
      <c r="EBK64" s="159"/>
      <c r="EBL64" s="159"/>
      <c r="EBM64" s="157"/>
      <c r="EBN64" s="158"/>
      <c r="EBO64" s="159"/>
      <c r="EBP64" s="159"/>
      <c r="EBQ64" s="157"/>
      <c r="EBR64" s="158"/>
      <c r="EBS64" s="159"/>
      <c r="EBT64" s="159"/>
      <c r="EBU64" s="157"/>
      <c r="EBV64" s="158"/>
      <c r="EBW64" s="159"/>
      <c r="EBX64" s="159"/>
      <c r="EBY64" s="157"/>
      <c r="EBZ64" s="158"/>
      <c r="ECA64" s="159"/>
      <c r="ECB64" s="159"/>
      <c r="ECC64" s="157"/>
      <c r="ECD64" s="158"/>
      <c r="ECE64" s="159"/>
      <c r="ECF64" s="159"/>
      <c r="ECG64" s="157"/>
      <c r="ECH64" s="158"/>
      <c r="ECI64" s="159"/>
      <c r="ECJ64" s="159"/>
      <c r="ECK64" s="157"/>
      <c r="ECL64" s="158"/>
      <c r="ECM64" s="159"/>
      <c r="ECN64" s="159"/>
      <c r="ECO64" s="157"/>
      <c r="ECP64" s="158"/>
      <c r="ECQ64" s="159"/>
      <c r="ECR64" s="159"/>
      <c r="ECS64" s="157"/>
      <c r="ECT64" s="158"/>
      <c r="ECU64" s="159"/>
      <c r="ECV64" s="159"/>
      <c r="ECW64" s="157"/>
      <c r="ECX64" s="158"/>
      <c r="ECY64" s="159"/>
      <c r="ECZ64" s="159"/>
      <c r="EDA64" s="157"/>
      <c r="EDB64" s="158"/>
      <c r="EDC64" s="159"/>
      <c r="EDD64" s="159"/>
      <c r="EDE64" s="157"/>
      <c r="EDF64" s="158"/>
      <c r="EDG64" s="159"/>
      <c r="EDH64" s="159"/>
      <c r="EDI64" s="157"/>
      <c r="EDJ64" s="158"/>
      <c r="EDK64" s="159"/>
      <c r="EDL64" s="159"/>
      <c r="EDM64" s="157"/>
      <c r="EDN64" s="158"/>
      <c r="EDO64" s="159"/>
      <c r="EDP64" s="159"/>
      <c r="EDQ64" s="157"/>
      <c r="EDR64" s="158"/>
      <c r="EDS64" s="159"/>
      <c r="EDT64" s="159"/>
      <c r="EDU64" s="157"/>
      <c r="EDV64" s="158"/>
      <c r="EDW64" s="159"/>
      <c r="EDX64" s="159"/>
      <c r="EDY64" s="157"/>
      <c r="EDZ64" s="158"/>
      <c r="EEA64" s="159"/>
      <c r="EEB64" s="159"/>
      <c r="EEC64" s="157"/>
      <c r="EED64" s="158"/>
      <c r="EEE64" s="159"/>
      <c r="EEF64" s="159"/>
      <c r="EEG64" s="157"/>
      <c r="EEH64" s="158"/>
      <c r="EEI64" s="159"/>
      <c r="EEJ64" s="159"/>
      <c r="EEK64" s="157"/>
      <c r="EEL64" s="158"/>
      <c r="EEM64" s="159"/>
      <c r="EEN64" s="159"/>
      <c r="EEO64" s="157"/>
      <c r="EEP64" s="158"/>
      <c r="EEQ64" s="159"/>
      <c r="EER64" s="159"/>
      <c r="EES64" s="157"/>
      <c r="EET64" s="158"/>
      <c r="EEU64" s="159"/>
      <c r="EEV64" s="159"/>
      <c r="EEW64" s="157"/>
      <c r="EEX64" s="158"/>
      <c r="EEY64" s="159"/>
      <c r="EEZ64" s="159"/>
      <c r="EFA64" s="157"/>
      <c r="EFB64" s="158"/>
      <c r="EFC64" s="159"/>
      <c r="EFD64" s="159"/>
      <c r="EFE64" s="157"/>
      <c r="EFF64" s="158"/>
      <c r="EFG64" s="159"/>
      <c r="EFH64" s="159"/>
      <c r="EFI64" s="157"/>
      <c r="EFJ64" s="158"/>
      <c r="EFK64" s="159"/>
      <c r="EFL64" s="159"/>
      <c r="EFM64" s="157"/>
      <c r="EFN64" s="158"/>
      <c r="EFO64" s="159"/>
      <c r="EFP64" s="159"/>
      <c r="EFQ64" s="157"/>
      <c r="EFR64" s="158"/>
      <c r="EFS64" s="159"/>
      <c r="EFT64" s="159"/>
      <c r="EFU64" s="157"/>
      <c r="EFV64" s="158"/>
      <c r="EFW64" s="159"/>
      <c r="EFX64" s="159"/>
      <c r="EFY64" s="157"/>
      <c r="EFZ64" s="158"/>
      <c r="EGA64" s="159"/>
      <c r="EGB64" s="159"/>
      <c r="EGC64" s="157"/>
      <c r="EGD64" s="158"/>
      <c r="EGE64" s="159"/>
      <c r="EGF64" s="159"/>
      <c r="EGG64" s="157"/>
      <c r="EGH64" s="158"/>
      <c r="EGI64" s="159"/>
      <c r="EGJ64" s="159"/>
      <c r="EGK64" s="157"/>
      <c r="EGL64" s="158"/>
      <c r="EGM64" s="159"/>
      <c r="EGN64" s="159"/>
      <c r="EGO64" s="157"/>
      <c r="EGP64" s="158"/>
      <c r="EGQ64" s="159"/>
      <c r="EGR64" s="159"/>
      <c r="EGS64" s="157"/>
      <c r="EGT64" s="158"/>
      <c r="EGU64" s="159"/>
      <c r="EGV64" s="159"/>
      <c r="EGW64" s="157"/>
      <c r="EGX64" s="158"/>
      <c r="EGY64" s="159"/>
      <c r="EGZ64" s="159"/>
      <c r="EHA64" s="157"/>
      <c r="EHB64" s="158"/>
      <c r="EHC64" s="159"/>
      <c r="EHD64" s="159"/>
      <c r="EHE64" s="157"/>
      <c r="EHF64" s="158"/>
      <c r="EHG64" s="159"/>
      <c r="EHH64" s="159"/>
      <c r="EHI64" s="157"/>
      <c r="EHJ64" s="158"/>
      <c r="EHK64" s="159"/>
      <c r="EHL64" s="159"/>
      <c r="EHM64" s="157"/>
      <c r="EHN64" s="158"/>
      <c r="EHO64" s="159"/>
      <c r="EHP64" s="159"/>
      <c r="EHQ64" s="157"/>
      <c r="EHR64" s="158"/>
      <c r="EHS64" s="159"/>
      <c r="EHT64" s="159"/>
      <c r="EHU64" s="157"/>
      <c r="EHV64" s="158"/>
      <c r="EHW64" s="159"/>
      <c r="EHX64" s="159"/>
      <c r="EHY64" s="157"/>
      <c r="EHZ64" s="158"/>
      <c r="EIA64" s="159"/>
      <c r="EIB64" s="159"/>
      <c r="EIC64" s="157"/>
      <c r="EID64" s="158"/>
      <c r="EIE64" s="159"/>
      <c r="EIF64" s="159"/>
      <c r="EIG64" s="157"/>
      <c r="EIH64" s="158"/>
      <c r="EII64" s="159"/>
      <c r="EIJ64" s="159"/>
      <c r="EIK64" s="157"/>
      <c r="EIL64" s="158"/>
      <c r="EIM64" s="159"/>
      <c r="EIN64" s="159"/>
      <c r="EIO64" s="157"/>
      <c r="EIP64" s="158"/>
      <c r="EIQ64" s="159"/>
      <c r="EIR64" s="159"/>
      <c r="EIS64" s="157"/>
      <c r="EIT64" s="158"/>
      <c r="EIU64" s="159"/>
      <c r="EIV64" s="159"/>
      <c r="EIW64" s="157"/>
      <c r="EIX64" s="158"/>
      <c r="EIY64" s="159"/>
      <c r="EIZ64" s="159"/>
      <c r="EJA64" s="157"/>
      <c r="EJB64" s="158"/>
      <c r="EJC64" s="159"/>
      <c r="EJD64" s="159"/>
      <c r="EJE64" s="157"/>
      <c r="EJF64" s="158"/>
      <c r="EJG64" s="159"/>
      <c r="EJH64" s="159"/>
      <c r="EJI64" s="157"/>
      <c r="EJJ64" s="158"/>
      <c r="EJK64" s="159"/>
      <c r="EJL64" s="159"/>
      <c r="EJM64" s="157"/>
      <c r="EJN64" s="158"/>
      <c r="EJO64" s="159"/>
      <c r="EJP64" s="159"/>
      <c r="EJQ64" s="157"/>
      <c r="EJR64" s="158"/>
      <c r="EJS64" s="159"/>
      <c r="EJT64" s="159"/>
      <c r="EJU64" s="157"/>
      <c r="EJV64" s="158"/>
      <c r="EJW64" s="159"/>
      <c r="EJX64" s="159"/>
      <c r="EJY64" s="157"/>
      <c r="EJZ64" s="158"/>
      <c r="EKA64" s="159"/>
      <c r="EKB64" s="159"/>
      <c r="EKC64" s="157"/>
      <c r="EKD64" s="158"/>
      <c r="EKE64" s="159"/>
      <c r="EKF64" s="159"/>
      <c r="EKG64" s="157"/>
      <c r="EKH64" s="158"/>
      <c r="EKI64" s="159"/>
      <c r="EKJ64" s="159"/>
      <c r="EKK64" s="157"/>
      <c r="EKL64" s="158"/>
      <c r="EKM64" s="159"/>
      <c r="EKN64" s="159"/>
      <c r="EKO64" s="157"/>
      <c r="EKP64" s="158"/>
      <c r="EKQ64" s="159"/>
      <c r="EKR64" s="159"/>
      <c r="EKS64" s="157"/>
      <c r="EKT64" s="158"/>
      <c r="EKU64" s="159"/>
      <c r="EKV64" s="159"/>
      <c r="EKW64" s="157"/>
      <c r="EKX64" s="158"/>
      <c r="EKY64" s="159"/>
      <c r="EKZ64" s="159"/>
      <c r="ELA64" s="157"/>
      <c r="ELB64" s="158"/>
      <c r="ELC64" s="159"/>
      <c r="ELD64" s="159"/>
      <c r="ELE64" s="157"/>
      <c r="ELF64" s="158"/>
      <c r="ELG64" s="159"/>
      <c r="ELH64" s="159"/>
      <c r="ELI64" s="157"/>
      <c r="ELJ64" s="158"/>
      <c r="ELK64" s="159"/>
      <c r="ELL64" s="159"/>
      <c r="ELM64" s="157"/>
      <c r="ELN64" s="158"/>
      <c r="ELO64" s="159"/>
      <c r="ELP64" s="159"/>
      <c r="ELQ64" s="157"/>
      <c r="ELR64" s="158"/>
      <c r="ELS64" s="159"/>
      <c r="ELT64" s="159"/>
      <c r="ELU64" s="157"/>
      <c r="ELV64" s="158"/>
      <c r="ELW64" s="159"/>
      <c r="ELX64" s="159"/>
      <c r="ELY64" s="157"/>
      <c r="ELZ64" s="158"/>
      <c r="EMA64" s="159"/>
      <c r="EMB64" s="159"/>
      <c r="EMC64" s="157"/>
      <c r="EMD64" s="158"/>
      <c r="EME64" s="159"/>
      <c r="EMF64" s="159"/>
      <c r="EMG64" s="157"/>
      <c r="EMH64" s="158"/>
      <c r="EMI64" s="159"/>
      <c r="EMJ64" s="159"/>
      <c r="EMK64" s="157"/>
      <c r="EML64" s="158"/>
      <c r="EMM64" s="159"/>
      <c r="EMN64" s="159"/>
      <c r="EMO64" s="157"/>
      <c r="EMP64" s="158"/>
      <c r="EMQ64" s="159"/>
      <c r="EMR64" s="159"/>
      <c r="EMS64" s="157"/>
      <c r="EMT64" s="158"/>
      <c r="EMU64" s="159"/>
      <c r="EMV64" s="159"/>
      <c r="EMW64" s="157"/>
      <c r="EMX64" s="158"/>
      <c r="EMY64" s="159"/>
      <c r="EMZ64" s="159"/>
      <c r="ENA64" s="157"/>
      <c r="ENB64" s="158"/>
      <c r="ENC64" s="159"/>
      <c r="END64" s="159"/>
      <c r="ENE64" s="157"/>
      <c r="ENF64" s="158"/>
      <c r="ENG64" s="159"/>
      <c r="ENH64" s="159"/>
      <c r="ENI64" s="157"/>
      <c r="ENJ64" s="158"/>
      <c r="ENK64" s="159"/>
      <c r="ENL64" s="159"/>
      <c r="ENM64" s="157"/>
      <c r="ENN64" s="158"/>
      <c r="ENO64" s="159"/>
      <c r="ENP64" s="159"/>
      <c r="ENQ64" s="157"/>
      <c r="ENR64" s="158"/>
      <c r="ENS64" s="159"/>
      <c r="ENT64" s="159"/>
      <c r="ENU64" s="157"/>
      <c r="ENV64" s="158"/>
      <c r="ENW64" s="159"/>
      <c r="ENX64" s="159"/>
      <c r="ENY64" s="157"/>
      <c r="ENZ64" s="158"/>
      <c r="EOA64" s="159"/>
      <c r="EOB64" s="159"/>
      <c r="EOC64" s="157"/>
      <c r="EOD64" s="158"/>
      <c r="EOE64" s="159"/>
      <c r="EOF64" s="159"/>
      <c r="EOG64" s="157"/>
      <c r="EOH64" s="158"/>
      <c r="EOI64" s="159"/>
      <c r="EOJ64" s="159"/>
      <c r="EOK64" s="157"/>
      <c r="EOL64" s="158"/>
      <c r="EOM64" s="159"/>
      <c r="EON64" s="159"/>
      <c r="EOO64" s="157"/>
      <c r="EOP64" s="158"/>
      <c r="EOQ64" s="159"/>
      <c r="EOR64" s="159"/>
      <c r="EOS64" s="157"/>
      <c r="EOT64" s="158"/>
      <c r="EOU64" s="159"/>
      <c r="EOV64" s="159"/>
      <c r="EOW64" s="157"/>
      <c r="EOX64" s="158"/>
      <c r="EOY64" s="159"/>
      <c r="EOZ64" s="159"/>
      <c r="EPA64" s="157"/>
      <c r="EPB64" s="158"/>
      <c r="EPC64" s="159"/>
      <c r="EPD64" s="159"/>
      <c r="EPE64" s="157"/>
      <c r="EPF64" s="158"/>
      <c r="EPG64" s="159"/>
      <c r="EPH64" s="159"/>
      <c r="EPI64" s="157"/>
      <c r="EPJ64" s="158"/>
      <c r="EPK64" s="159"/>
      <c r="EPL64" s="159"/>
      <c r="EPM64" s="157"/>
      <c r="EPN64" s="158"/>
      <c r="EPO64" s="159"/>
      <c r="EPP64" s="159"/>
      <c r="EPQ64" s="157"/>
      <c r="EPR64" s="158"/>
      <c r="EPS64" s="159"/>
      <c r="EPT64" s="159"/>
      <c r="EPU64" s="157"/>
      <c r="EPV64" s="158"/>
      <c r="EPW64" s="159"/>
      <c r="EPX64" s="159"/>
      <c r="EPY64" s="157"/>
      <c r="EPZ64" s="158"/>
      <c r="EQA64" s="159"/>
      <c r="EQB64" s="159"/>
      <c r="EQC64" s="157"/>
      <c r="EQD64" s="158"/>
      <c r="EQE64" s="159"/>
      <c r="EQF64" s="159"/>
      <c r="EQG64" s="157"/>
      <c r="EQH64" s="158"/>
      <c r="EQI64" s="159"/>
      <c r="EQJ64" s="159"/>
      <c r="EQK64" s="157"/>
      <c r="EQL64" s="158"/>
      <c r="EQM64" s="159"/>
      <c r="EQN64" s="159"/>
      <c r="EQO64" s="157"/>
      <c r="EQP64" s="158"/>
      <c r="EQQ64" s="159"/>
      <c r="EQR64" s="159"/>
      <c r="EQS64" s="157"/>
      <c r="EQT64" s="158"/>
      <c r="EQU64" s="159"/>
      <c r="EQV64" s="159"/>
      <c r="EQW64" s="157"/>
      <c r="EQX64" s="158"/>
      <c r="EQY64" s="159"/>
      <c r="EQZ64" s="159"/>
      <c r="ERA64" s="157"/>
      <c r="ERB64" s="158"/>
      <c r="ERC64" s="159"/>
      <c r="ERD64" s="159"/>
      <c r="ERE64" s="157"/>
      <c r="ERF64" s="158"/>
      <c r="ERG64" s="159"/>
      <c r="ERH64" s="159"/>
      <c r="ERI64" s="157"/>
      <c r="ERJ64" s="158"/>
      <c r="ERK64" s="159"/>
      <c r="ERL64" s="159"/>
      <c r="ERM64" s="157"/>
      <c r="ERN64" s="158"/>
      <c r="ERO64" s="159"/>
      <c r="ERP64" s="159"/>
      <c r="ERQ64" s="157"/>
      <c r="ERR64" s="158"/>
      <c r="ERS64" s="159"/>
      <c r="ERT64" s="159"/>
      <c r="ERU64" s="157"/>
      <c r="ERV64" s="158"/>
      <c r="ERW64" s="159"/>
      <c r="ERX64" s="159"/>
      <c r="ERY64" s="157"/>
      <c r="ERZ64" s="158"/>
      <c r="ESA64" s="159"/>
      <c r="ESB64" s="159"/>
      <c r="ESC64" s="157"/>
      <c r="ESD64" s="158"/>
      <c r="ESE64" s="159"/>
      <c r="ESF64" s="159"/>
      <c r="ESG64" s="157"/>
      <c r="ESH64" s="158"/>
      <c r="ESI64" s="159"/>
      <c r="ESJ64" s="159"/>
      <c r="ESK64" s="157"/>
      <c r="ESL64" s="158"/>
      <c r="ESM64" s="159"/>
      <c r="ESN64" s="159"/>
      <c r="ESO64" s="157"/>
      <c r="ESP64" s="158"/>
      <c r="ESQ64" s="159"/>
      <c r="ESR64" s="159"/>
      <c r="ESS64" s="157"/>
      <c r="EST64" s="158"/>
      <c r="ESU64" s="159"/>
      <c r="ESV64" s="159"/>
      <c r="ESW64" s="157"/>
      <c r="ESX64" s="158"/>
      <c r="ESY64" s="159"/>
      <c r="ESZ64" s="159"/>
      <c r="ETA64" s="157"/>
      <c r="ETB64" s="158"/>
      <c r="ETC64" s="159"/>
      <c r="ETD64" s="159"/>
      <c r="ETE64" s="157"/>
      <c r="ETF64" s="158"/>
      <c r="ETG64" s="159"/>
      <c r="ETH64" s="159"/>
      <c r="ETI64" s="157"/>
      <c r="ETJ64" s="158"/>
      <c r="ETK64" s="159"/>
      <c r="ETL64" s="159"/>
      <c r="ETM64" s="157"/>
      <c r="ETN64" s="158"/>
      <c r="ETO64" s="159"/>
      <c r="ETP64" s="159"/>
      <c r="ETQ64" s="157"/>
      <c r="ETR64" s="158"/>
      <c r="ETS64" s="159"/>
      <c r="ETT64" s="159"/>
      <c r="ETU64" s="157"/>
      <c r="ETV64" s="158"/>
      <c r="ETW64" s="159"/>
      <c r="ETX64" s="159"/>
      <c r="ETY64" s="157"/>
      <c r="ETZ64" s="158"/>
      <c r="EUA64" s="159"/>
      <c r="EUB64" s="159"/>
      <c r="EUC64" s="157"/>
      <c r="EUD64" s="158"/>
      <c r="EUE64" s="159"/>
      <c r="EUF64" s="159"/>
      <c r="EUG64" s="157"/>
      <c r="EUH64" s="158"/>
      <c r="EUI64" s="159"/>
      <c r="EUJ64" s="159"/>
      <c r="EUK64" s="157"/>
      <c r="EUL64" s="158"/>
      <c r="EUM64" s="159"/>
      <c r="EUN64" s="159"/>
      <c r="EUO64" s="157"/>
      <c r="EUP64" s="158"/>
      <c r="EUQ64" s="159"/>
      <c r="EUR64" s="159"/>
      <c r="EUS64" s="157"/>
      <c r="EUT64" s="158"/>
      <c r="EUU64" s="159"/>
      <c r="EUV64" s="159"/>
      <c r="EUW64" s="157"/>
      <c r="EUX64" s="158"/>
      <c r="EUY64" s="159"/>
      <c r="EUZ64" s="159"/>
      <c r="EVA64" s="157"/>
      <c r="EVB64" s="158"/>
      <c r="EVC64" s="159"/>
      <c r="EVD64" s="159"/>
      <c r="EVE64" s="157"/>
      <c r="EVF64" s="158"/>
      <c r="EVG64" s="159"/>
      <c r="EVH64" s="159"/>
      <c r="EVI64" s="157"/>
      <c r="EVJ64" s="158"/>
      <c r="EVK64" s="159"/>
      <c r="EVL64" s="159"/>
      <c r="EVM64" s="157"/>
      <c r="EVN64" s="158"/>
      <c r="EVO64" s="159"/>
      <c r="EVP64" s="159"/>
      <c r="EVQ64" s="157"/>
      <c r="EVR64" s="158"/>
      <c r="EVS64" s="159"/>
      <c r="EVT64" s="159"/>
      <c r="EVU64" s="157"/>
      <c r="EVV64" s="158"/>
      <c r="EVW64" s="159"/>
      <c r="EVX64" s="159"/>
      <c r="EVY64" s="157"/>
      <c r="EVZ64" s="158"/>
      <c r="EWA64" s="159"/>
      <c r="EWB64" s="159"/>
      <c r="EWC64" s="157"/>
      <c r="EWD64" s="158"/>
      <c r="EWE64" s="159"/>
      <c r="EWF64" s="159"/>
      <c r="EWG64" s="157"/>
      <c r="EWH64" s="158"/>
      <c r="EWI64" s="159"/>
      <c r="EWJ64" s="159"/>
      <c r="EWK64" s="157"/>
      <c r="EWL64" s="158"/>
      <c r="EWM64" s="159"/>
      <c r="EWN64" s="159"/>
      <c r="EWO64" s="157"/>
      <c r="EWP64" s="158"/>
      <c r="EWQ64" s="159"/>
      <c r="EWR64" s="159"/>
      <c r="EWS64" s="157"/>
      <c r="EWT64" s="158"/>
      <c r="EWU64" s="159"/>
      <c r="EWV64" s="159"/>
      <c r="EWW64" s="157"/>
      <c r="EWX64" s="158"/>
      <c r="EWY64" s="159"/>
      <c r="EWZ64" s="159"/>
      <c r="EXA64" s="157"/>
      <c r="EXB64" s="158"/>
      <c r="EXC64" s="159"/>
      <c r="EXD64" s="159"/>
      <c r="EXE64" s="157"/>
      <c r="EXF64" s="158"/>
      <c r="EXG64" s="159"/>
      <c r="EXH64" s="159"/>
      <c r="EXI64" s="157"/>
      <c r="EXJ64" s="158"/>
      <c r="EXK64" s="159"/>
      <c r="EXL64" s="159"/>
      <c r="EXM64" s="157"/>
      <c r="EXN64" s="158"/>
      <c r="EXO64" s="159"/>
      <c r="EXP64" s="159"/>
      <c r="EXQ64" s="157"/>
      <c r="EXR64" s="158"/>
      <c r="EXS64" s="159"/>
      <c r="EXT64" s="159"/>
      <c r="EXU64" s="157"/>
      <c r="EXV64" s="158"/>
      <c r="EXW64" s="159"/>
      <c r="EXX64" s="159"/>
      <c r="EXY64" s="157"/>
      <c r="EXZ64" s="158"/>
      <c r="EYA64" s="159"/>
      <c r="EYB64" s="159"/>
      <c r="EYC64" s="157"/>
      <c r="EYD64" s="158"/>
      <c r="EYE64" s="159"/>
      <c r="EYF64" s="159"/>
      <c r="EYG64" s="157"/>
      <c r="EYH64" s="158"/>
      <c r="EYI64" s="159"/>
      <c r="EYJ64" s="159"/>
      <c r="EYK64" s="157"/>
      <c r="EYL64" s="158"/>
      <c r="EYM64" s="159"/>
      <c r="EYN64" s="159"/>
      <c r="EYO64" s="157"/>
      <c r="EYP64" s="158"/>
      <c r="EYQ64" s="159"/>
      <c r="EYR64" s="159"/>
      <c r="EYS64" s="157"/>
      <c r="EYT64" s="158"/>
      <c r="EYU64" s="159"/>
      <c r="EYV64" s="159"/>
      <c r="EYW64" s="157"/>
      <c r="EYX64" s="158"/>
      <c r="EYY64" s="159"/>
      <c r="EYZ64" s="159"/>
      <c r="EZA64" s="157"/>
      <c r="EZB64" s="158"/>
      <c r="EZC64" s="159"/>
      <c r="EZD64" s="159"/>
      <c r="EZE64" s="157"/>
      <c r="EZF64" s="158"/>
      <c r="EZG64" s="159"/>
      <c r="EZH64" s="159"/>
      <c r="EZI64" s="157"/>
      <c r="EZJ64" s="158"/>
      <c r="EZK64" s="159"/>
      <c r="EZL64" s="159"/>
      <c r="EZM64" s="157"/>
      <c r="EZN64" s="158"/>
      <c r="EZO64" s="159"/>
      <c r="EZP64" s="159"/>
      <c r="EZQ64" s="157"/>
      <c r="EZR64" s="158"/>
      <c r="EZS64" s="159"/>
      <c r="EZT64" s="159"/>
      <c r="EZU64" s="157"/>
      <c r="EZV64" s="158"/>
      <c r="EZW64" s="159"/>
      <c r="EZX64" s="159"/>
      <c r="EZY64" s="157"/>
      <c r="EZZ64" s="158"/>
      <c r="FAA64" s="159"/>
      <c r="FAB64" s="159"/>
      <c r="FAC64" s="157"/>
      <c r="FAD64" s="158"/>
      <c r="FAE64" s="159"/>
      <c r="FAF64" s="159"/>
      <c r="FAG64" s="157"/>
      <c r="FAH64" s="158"/>
      <c r="FAI64" s="159"/>
      <c r="FAJ64" s="159"/>
      <c r="FAK64" s="157"/>
      <c r="FAL64" s="158"/>
      <c r="FAM64" s="159"/>
      <c r="FAN64" s="159"/>
      <c r="FAO64" s="157"/>
      <c r="FAP64" s="158"/>
      <c r="FAQ64" s="159"/>
      <c r="FAR64" s="159"/>
      <c r="FAS64" s="157"/>
      <c r="FAT64" s="158"/>
      <c r="FAU64" s="159"/>
      <c r="FAV64" s="159"/>
      <c r="FAW64" s="157"/>
      <c r="FAX64" s="158"/>
      <c r="FAY64" s="159"/>
      <c r="FAZ64" s="159"/>
      <c r="FBA64" s="157"/>
      <c r="FBB64" s="158"/>
      <c r="FBC64" s="159"/>
      <c r="FBD64" s="159"/>
      <c r="FBE64" s="157"/>
      <c r="FBF64" s="158"/>
      <c r="FBG64" s="159"/>
      <c r="FBH64" s="159"/>
      <c r="FBI64" s="157"/>
      <c r="FBJ64" s="158"/>
      <c r="FBK64" s="159"/>
      <c r="FBL64" s="159"/>
      <c r="FBM64" s="157"/>
      <c r="FBN64" s="158"/>
      <c r="FBO64" s="159"/>
      <c r="FBP64" s="159"/>
      <c r="FBQ64" s="157"/>
      <c r="FBR64" s="158"/>
      <c r="FBS64" s="159"/>
      <c r="FBT64" s="159"/>
      <c r="FBU64" s="157"/>
      <c r="FBV64" s="158"/>
      <c r="FBW64" s="159"/>
      <c r="FBX64" s="159"/>
      <c r="FBY64" s="157"/>
      <c r="FBZ64" s="158"/>
      <c r="FCA64" s="159"/>
      <c r="FCB64" s="159"/>
      <c r="FCC64" s="157"/>
      <c r="FCD64" s="158"/>
      <c r="FCE64" s="159"/>
      <c r="FCF64" s="159"/>
      <c r="FCG64" s="157"/>
      <c r="FCH64" s="158"/>
      <c r="FCI64" s="159"/>
      <c r="FCJ64" s="159"/>
      <c r="FCK64" s="157"/>
      <c r="FCL64" s="158"/>
      <c r="FCM64" s="159"/>
      <c r="FCN64" s="159"/>
      <c r="FCO64" s="157"/>
      <c r="FCP64" s="158"/>
      <c r="FCQ64" s="159"/>
      <c r="FCR64" s="159"/>
      <c r="FCS64" s="157"/>
      <c r="FCT64" s="158"/>
      <c r="FCU64" s="159"/>
      <c r="FCV64" s="159"/>
      <c r="FCW64" s="157"/>
      <c r="FCX64" s="158"/>
      <c r="FCY64" s="159"/>
      <c r="FCZ64" s="159"/>
      <c r="FDA64" s="157"/>
      <c r="FDB64" s="158"/>
      <c r="FDC64" s="159"/>
      <c r="FDD64" s="159"/>
      <c r="FDE64" s="157"/>
      <c r="FDF64" s="158"/>
      <c r="FDG64" s="159"/>
      <c r="FDH64" s="159"/>
      <c r="FDI64" s="157"/>
      <c r="FDJ64" s="158"/>
      <c r="FDK64" s="159"/>
      <c r="FDL64" s="159"/>
      <c r="FDM64" s="157"/>
      <c r="FDN64" s="158"/>
      <c r="FDO64" s="159"/>
      <c r="FDP64" s="159"/>
      <c r="FDQ64" s="157"/>
      <c r="FDR64" s="158"/>
      <c r="FDS64" s="159"/>
      <c r="FDT64" s="159"/>
      <c r="FDU64" s="157"/>
      <c r="FDV64" s="158"/>
      <c r="FDW64" s="159"/>
      <c r="FDX64" s="159"/>
      <c r="FDY64" s="157"/>
      <c r="FDZ64" s="158"/>
      <c r="FEA64" s="159"/>
      <c r="FEB64" s="159"/>
      <c r="FEC64" s="157"/>
      <c r="FED64" s="158"/>
      <c r="FEE64" s="159"/>
      <c r="FEF64" s="159"/>
      <c r="FEG64" s="157"/>
      <c r="FEH64" s="158"/>
      <c r="FEI64" s="159"/>
      <c r="FEJ64" s="159"/>
      <c r="FEK64" s="157"/>
      <c r="FEL64" s="158"/>
      <c r="FEM64" s="159"/>
      <c r="FEN64" s="159"/>
      <c r="FEO64" s="157"/>
      <c r="FEP64" s="158"/>
      <c r="FEQ64" s="159"/>
      <c r="FER64" s="159"/>
      <c r="FES64" s="157"/>
      <c r="FET64" s="158"/>
      <c r="FEU64" s="159"/>
      <c r="FEV64" s="159"/>
      <c r="FEW64" s="157"/>
      <c r="FEX64" s="158"/>
      <c r="FEY64" s="159"/>
      <c r="FEZ64" s="159"/>
      <c r="FFA64" s="157"/>
      <c r="FFB64" s="158"/>
      <c r="FFC64" s="159"/>
      <c r="FFD64" s="159"/>
      <c r="FFE64" s="157"/>
      <c r="FFF64" s="158"/>
      <c r="FFG64" s="159"/>
      <c r="FFH64" s="159"/>
      <c r="FFI64" s="157"/>
      <c r="FFJ64" s="158"/>
      <c r="FFK64" s="159"/>
      <c r="FFL64" s="159"/>
      <c r="FFM64" s="157"/>
      <c r="FFN64" s="158"/>
      <c r="FFO64" s="159"/>
      <c r="FFP64" s="159"/>
      <c r="FFQ64" s="157"/>
      <c r="FFR64" s="158"/>
      <c r="FFS64" s="159"/>
      <c r="FFT64" s="159"/>
      <c r="FFU64" s="157"/>
      <c r="FFV64" s="158"/>
      <c r="FFW64" s="159"/>
      <c r="FFX64" s="159"/>
      <c r="FFY64" s="157"/>
      <c r="FFZ64" s="158"/>
      <c r="FGA64" s="159"/>
      <c r="FGB64" s="159"/>
      <c r="FGC64" s="157"/>
      <c r="FGD64" s="158"/>
      <c r="FGE64" s="159"/>
      <c r="FGF64" s="159"/>
      <c r="FGG64" s="157"/>
      <c r="FGH64" s="158"/>
      <c r="FGI64" s="159"/>
      <c r="FGJ64" s="159"/>
      <c r="FGK64" s="157"/>
      <c r="FGL64" s="158"/>
      <c r="FGM64" s="159"/>
      <c r="FGN64" s="159"/>
      <c r="FGO64" s="157"/>
      <c r="FGP64" s="158"/>
      <c r="FGQ64" s="159"/>
      <c r="FGR64" s="159"/>
      <c r="FGS64" s="157"/>
      <c r="FGT64" s="158"/>
      <c r="FGU64" s="159"/>
      <c r="FGV64" s="159"/>
      <c r="FGW64" s="157"/>
      <c r="FGX64" s="158"/>
      <c r="FGY64" s="159"/>
      <c r="FGZ64" s="159"/>
      <c r="FHA64" s="157"/>
      <c r="FHB64" s="158"/>
      <c r="FHC64" s="159"/>
      <c r="FHD64" s="159"/>
      <c r="FHE64" s="157"/>
      <c r="FHF64" s="158"/>
      <c r="FHG64" s="159"/>
      <c r="FHH64" s="159"/>
      <c r="FHI64" s="157"/>
      <c r="FHJ64" s="158"/>
      <c r="FHK64" s="159"/>
      <c r="FHL64" s="159"/>
      <c r="FHM64" s="157"/>
      <c r="FHN64" s="158"/>
      <c r="FHO64" s="159"/>
      <c r="FHP64" s="159"/>
      <c r="FHQ64" s="157"/>
      <c r="FHR64" s="158"/>
      <c r="FHS64" s="159"/>
      <c r="FHT64" s="159"/>
      <c r="FHU64" s="157"/>
      <c r="FHV64" s="158"/>
      <c r="FHW64" s="159"/>
      <c r="FHX64" s="159"/>
      <c r="FHY64" s="157"/>
      <c r="FHZ64" s="158"/>
      <c r="FIA64" s="159"/>
      <c r="FIB64" s="159"/>
      <c r="FIC64" s="157"/>
      <c r="FID64" s="158"/>
      <c r="FIE64" s="159"/>
      <c r="FIF64" s="159"/>
      <c r="FIG64" s="157"/>
      <c r="FIH64" s="158"/>
      <c r="FII64" s="159"/>
      <c r="FIJ64" s="159"/>
      <c r="FIK64" s="157"/>
      <c r="FIL64" s="158"/>
      <c r="FIM64" s="159"/>
      <c r="FIN64" s="159"/>
      <c r="FIO64" s="157"/>
      <c r="FIP64" s="158"/>
      <c r="FIQ64" s="159"/>
      <c r="FIR64" s="159"/>
      <c r="FIS64" s="157"/>
      <c r="FIT64" s="158"/>
      <c r="FIU64" s="159"/>
      <c r="FIV64" s="159"/>
      <c r="FIW64" s="157"/>
      <c r="FIX64" s="158"/>
      <c r="FIY64" s="159"/>
      <c r="FIZ64" s="159"/>
      <c r="FJA64" s="157"/>
      <c r="FJB64" s="158"/>
      <c r="FJC64" s="159"/>
      <c r="FJD64" s="159"/>
      <c r="FJE64" s="157"/>
      <c r="FJF64" s="158"/>
      <c r="FJG64" s="159"/>
      <c r="FJH64" s="159"/>
      <c r="FJI64" s="157"/>
      <c r="FJJ64" s="158"/>
      <c r="FJK64" s="159"/>
      <c r="FJL64" s="159"/>
      <c r="FJM64" s="157"/>
      <c r="FJN64" s="158"/>
      <c r="FJO64" s="159"/>
      <c r="FJP64" s="159"/>
      <c r="FJQ64" s="157"/>
      <c r="FJR64" s="158"/>
      <c r="FJS64" s="159"/>
      <c r="FJT64" s="159"/>
      <c r="FJU64" s="157"/>
      <c r="FJV64" s="158"/>
      <c r="FJW64" s="159"/>
      <c r="FJX64" s="159"/>
      <c r="FJY64" s="157"/>
      <c r="FJZ64" s="158"/>
      <c r="FKA64" s="159"/>
      <c r="FKB64" s="159"/>
      <c r="FKC64" s="157"/>
      <c r="FKD64" s="158"/>
      <c r="FKE64" s="159"/>
      <c r="FKF64" s="159"/>
      <c r="FKG64" s="157"/>
      <c r="FKH64" s="158"/>
      <c r="FKI64" s="159"/>
      <c r="FKJ64" s="159"/>
      <c r="FKK64" s="157"/>
      <c r="FKL64" s="158"/>
      <c r="FKM64" s="159"/>
      <c r="FKN64" s="159"/>
      <c r="FKO64" s="157"/>
      <c r="FKP64" s="158"/>
      <c r="FKQ64" s="159"/>
      <c r="FKR64" s="159"/>
      <c r="FKS64" s="157"/>
      <c r="FKT64" s="158"/>
      <c r="FKU64" s="159"/>
      <c r="FKV64" s="159"/>
      <c r="FKW64" s="157"/>
      <c r="FKX64" s="158"/>
      <c r="FKY64" s="159"/>
      <c r="FKZ64" s="159"/>
      <c r="FLA64" s="157"/>
      <c r="FLB64" s="158"/>
      <c r="FLC64" s="159"/>
      <c r="FLD64" s="159"/>
      <c r="FLE64" s="157"/>
      <c r="FLF64" s="158"/>
      <c r="FLG64" s="159"/>
      <c r="FLH64" s="159"/>
      <c r="FLI64" s="157"/>
      <c r="FLJ64" s="158"/>
      <c r="FLK64" s="159"/>
      <c r="FLL64" s="159"/>
      <c r="FLM64" s="157"/>
      <c r="FLN64" s="158"/>
      <c r="FLO64" s="159"/>
      <c r="FLP64" s="159"/>
      <c r="FLQ64" s="157"/>
      <c r="FLR64" s="158"/>
      <c r="FLS64" s="159"/>
      <c r="FLT64" s="159"/>
      <c r="FLU64" s="157"/>
      <c r="FLV64" s="158"/>
      <c r="FLW64" s="159"/>
      <c r="FLX64" s="159"/>
      <c r="FLY64" s="157"/>
      <c r="FLZ64" s="158"/>
      <c r="FMA64" s="159"/>
      <c r="FMB64" s="159"/>
      <c r="FMC64" s="157"/>
      <c r="FMD64" s="158"/>
      <c r="FME64" s="159"/>
      <c r="FMF64" s="159"/>
      <c r="FMG64" s="157"/>
      <c r="FMH64" s="158"/>
      <c r="FMI64" s="159"/>
      <c r="FMJ64" s="159"/>
      <c r="FMK64" s="157"/>
      <c r="FML64" s="158"/>
      <c r="FMM64" s="159"/>
      <c r="FMN64" s="159"/>
      <c r="FMO64" s="157"/>
      <c r="FMP64" s="158"/>
      <c r="FMQ64" s="159"/>
      <c r="FMR64" s="159"/>
      <c r="FMS64" s="157"/>
      <c r="FMT64" s="158"/>
      <c r="FMU64" s="159"/>
      <c r="FMV64" s="159"/>
      <c r="FMW64" s="157"/>
      <c r="FMX64" s="158"/>
      <c r="FMY64" s="159"/>
      <c r="FMZ64" s="159"/>
      <c r="FNA64" s="157"/>
      <c r="FNB64" s="158"/>
      <c r="FNC64" s="159"/>
      <c r="FND64" s="159"/>
      <c r="FNE64" s="157"/>
      <c r="FNF64" s="158"/>
      <c r="FNG64" s="159"/>
      <c r="FNH64" s="159"/>
      <c r="FNI64" s="157"/>
      <c r="FNJ64" s="158"/>
      <c r="FNK64" s="159"/>
      <c r="FNL64" s="159"/>
      <c r="FNM64" s="157"/>
      <c r="FNN64" s="158"/>
      <c r="FNO64" s="159"/>
      <c r="FNP64" s="159"/>
      <c r="FNQ64" s="157"/>
      <c r="FNR64" s="158"/>
      <c r="FNS64" s="159"/>
      <c r="FNT64" s="159"/>
      <c r="FNU64" s="157"/>
      <c r="FNV64" s="158"/>
      <c r="FNW64" s="159"/>
      <c r="FNX64" s="159"/>
      <c r="FNY64" s="157"/>
      <c r="FNZ64" s="158"/>
      <c r="FOA64" s="159"/>
      <c r="FOB64" s="159"/>
      <c r="FOC64" s="157"/>
      <c r="FOD64" s="158"/>
      <c r="FOE64" s="159"/>
      <c r="FOF64" s="159"/>
      <c r="FOG64" s="157"/>
      <c r="FOH64" s="158"/>
      <c r="FOI64" s="159"/>
      <c r="FOJ64" s="159"/>
      <c r="FOK64" s="157"/>
      <c r="FOL64" s="158"/>
      <c r="FOM64" s="159"/>
      <c r="FON64" s="159"/>
      <c r="FOO64" s="157"/>
      <c r="FOP64" s="158"/>
      <c r="FOQ64" s="159"/>
      <c r="FOR64" s="159"/>
      <c r="FOS64" s="157"/>
      <c r="FOT64" s="158"/>
      <c r="FOU64" s="159"/>
      <c r="FOV64" s="159"/>
      <c r="FOW64" s="157"/>
      <c r="FOX64" s="158"/>
      <c r="FOY64" s="159"/>
      <c r="FOZ64" s="159"/>
      <c r="FPA64" s="157"/>
      <c r="FPB64" s="158"/>
      <c r="FPC64" s="159"/>
      <c r="FPD64" s="159"/>
      <c r="FPE64" s="157"/>
      <c r="FPF64" s="158"/>
      <c r="FPG64" s="159"/>
      <c r="FPH64" s="159"/>
      <c r="FPI64" s="157"/>
      <c r="FPJ64" s="158"/>
      <c r="FPK64" s="159"/>
      <c r="FPL64" s="159"/>
      <c r="FPM64" s="157"/>
      <c r="FPN64" s="158"/>
      <c r="FPO64" s="159"/>
      <c r="FPP64" s="159"/>
      <c r="FPQ64" s="157"/>
      <c r="FPR64" s="158"/>
      <c r="FPS64" s="159"/>
      <c r="FPT64" s="159"/>
      <c r="FPU64" s="157"/>
      <c r="FPV64" s="158"/>
      <c r="FPW64" s="159"/>
      <c r="FPX64" s="159"/>
      <c r="FPY64" s="157"/>
      <c r="FPZ64" s="158"/>
      <c r="FQA64" s="159"/>
      <c r="FQB64" s="159"/>
      <c r="FQC64" s="157"/>
      <c r="FQD64" s="158"/>
      <c r="FQE64" s="159"/>
      <c r="FQF64" s="159"/>
      <c r="FQG64" s="157"/>
      <c r="FQH64" s="158"/>
      <c r="FQI64" s="159"/>
      <c r="FQJ64" s="159"/>
      <c r="FQK64" s="157"/>
      <c r="FQL64" s="158"/>
      <c r="FQM64" s="159"/>
      <c r="FQN64" s="159"/>
      <c r="FQO64" s="157"/>
      <c r="FQP64" s="158"/>
      <c r="FQQ64" s="159"/>
      <c r="FQR64" s="159"/>
      <c r="FQS64" s="157"/>
      <c r="FQT64" s="158"/>
      <c r="FQU64" s="159"/>
      <c r="FQV64" s="159"/>
      <c r="FQW64" s="157"/>
      <c r="FQX64" s="158"/>
      <c r="FQY64" s="159"/>
      <c r="FQZ64" s="159"/>
      <c r="FRA64" s="157"/>
      <c r="FRB64" s="158"/>
      <c r="FRC64" s="159"/>
      <c r="FRD64" s="159"/>
      <c r="FRE64" s="157"/>
      <c r="FRF64" s="158"/>
      <c r="FRG64" s="159"/>
      <c r="FRH64" s="159"/>
      <c r="FRI64" s="157"/>
      <c r="FRJ64" s="158"/>
      <c r="FRK64" s="159"/>
      <c r="FRL64" s="159"/>
      <c r="FRM64" s="157"/>
      <c r="FRN64" s="158"/>
      <c r="FRO64" s="159"/>
      <c r="FRP64" s="159"/>
      <c r="FRQ64" s="157"/>
      <c r="FRR64" s="158"/>
      <c r="FRS64" s="159"/>
      <c r="FRT64" s="159"/>
      <c r="FRU64" s="157"/>
      <c r="FRV64" s="158"/>
      <c r="FRW64" s="159"/>
      <c r="FRX64" s="159"/>
      <c r="FRY64" s="157"/>
      <c r="FRZ64" s="158"/>
      <c r="FSA64" s="159"/>
      <c r="FSB64" s="159"/>
      <c r="FSC64" s="157"/>
      <c r="FSD64" s="158"/>
      <c r="FSE64" s="159"/>
      <c r="FSF64" s="159"/>
      <c r="FSG64" s="157"/>
      <c r="FSH64" s="158"/>
      <c r="FSI64" s="159"/>
      <c r="FSJ64" s="159"/>
      <c r="FSK64" s="157"/>
      <c r="FSL64" s="158"/>
      <c r="FSM64" s="159"/>
      <c r="FSN64" s="159"/>
      <c r="FSO64" s="157"/>
      <c r="FSP64" s="158"/>
      <c r="FSQ64" s="159"/>
      <c r="FSR64" s="159"/>
      <c r="FSS64" s="157"/>
      <c r="FST64" s="158"/>
      <c r="FSU64" s="159"/>
      <c r="FSV64" s="159"/>
      <c r="FSW64" s="157"/>
      <c r="FSX64" s="158"/>
      <c r="FSY64" s="159"/>
      <c r="FSZ64" s="159"/>
      <c r="FTA64" s="157"/>
      <c r="FTB64" s="158"/>
      <c r="FTC64" s="159"/>
      <c r="FTD64" s="159"/>
      <c r="FTE64" s="157"/>
      <c r="FTF64" s="158"/>
      <c r="FTG64" s="159"/>
      <c r="FTH64" s="159"/>
      <c r="FTI64" s="157"/>
      <c r="FTJ64" s="158"/>
      <c r="FTK64" s="159"/>
      <c r="FTL64" s="159"/>
      <c r="FTM64" s="157"/>
      <c r="FTN64" s="158"/>
      <c r="FTO64" s="159"/>
      <c r="FTP64" s="159"/>
      <c r="FTQ64" s="157"/>
      <c r="FTR64" s="158"/>
      <c r="FTS64" s="159"/>
      <c r="FTT64" s="159"/>
      <c r="FTU64" s="157"/>
      <c r="FTV64" s="158"/>
      <c r="FTW64" s="159"/>
      <c r="FTX64" s="159"/>
      <c r="FTY64" s="157"/>
      <c r="FTZ64" s="158"/>
      <c r="FUA64" s="159"/>
      <c r="FUB64" s="159"/>
      <c r="FUC64" s="157"/>
      <c r="FUD64" s="158"/>
      <c r="FUE64" s="159"/>
      <c r="FUF64" s="159"/>
      <c r="FUG64" s="157"/>
      <c r="FUH64" s="158"/>
      <c r="FUI64" s="159"/>
      <c r="FUJ64" s="159"/>
      <c r="FUK64" s="157"/>
      <c r="FUL64" s="158"/>
      <c r="FUM64" s="159"/>
      <c r="FUN64" s="159"/>
      <c r="FUO64" s="157"/>
      <c r="FUP64" s="158"/>
      <c r="FUQ64" s="159"/>
      <c r="FUR64" s="159"/>
      <c r="FUS64" s="157"/>
      <c r="FUT64" s="158"/>
      <c r="FUU64" s="159"/>
      <c r="FUV64" s="159"/>
      <c r="FUW64" s="157"/>
      <c r="FUX64" s="158"/>
      <c r="FUY64" s="159"/>
      <c r="FUZ64" s="159"/>
      <c r="FVA64" s="157"/>
      <c r="FVB64" s="158"/>
      <c r="FVC64" s="159"/>
      <c r="FVD64" s="159"/>
      <c r="FVE64" s="157"/>
      <c r="FVF64" s="158"/>
      <c r="FVG64" s="159"/>
      <c r="FVH64" s="159"/>
      <c r="FVI64" s="157"/>
      <c r="FVJ64" s="158"/>
      <c r="FVK64" s="159"/>
      <c r="FVL64" s="159"/>
      <c r="FVM64" s="157"/>
      <c r="FVN64" s="158"/>
      <c r="FVO64" s="159"/>
      <c r="FVP64" s="159"/>
      <c r="FVQ64" s="157"/>
      <c r="FVR64" s="158"/>
      <c r="FVS64" s="159"/>
      <c r="FVT64" s="159"/>
      <c r="FVU64" s="157"/>
      <c r="FVV64" s="158"/>
      <c r="FVW64" s="159"/>
      <c r="FVX64" s="159"/>
      <c r="FVY64" s="157"/>
      <c r="FVZ64" s="158"/>
      <c r="FWA64" s="159"/>
      <c r="FWB64" s="159"/>
      <c r="FWC64" s="157"/>
      <c r="FWD64" s="158"/>
      <c r="FWE64" s="159"/>
      <c r="FWF64" s="159"/>
      <c r="FWG64" s="157"/>
      <c r="FWH64" s="158"/>
      <c r="FWI64" s="159"/>
      <c r="FWJ64" s="159"/>
      <c r="FWK64" s="157"/>
      <c r="FWL64" s="158"/>
      <c r="FWM64" s="159"/>
      <c r="FWN64" s="159"/>
      <c r="FWO64" s="157"/>
      <c r="FWP64" s="158"/>
      <c r="FWQ64" s="159"/>
      <c r="FWR64" s="159"/>
      <c r="FWS64" s="157"/>
      <c r="FWT64" s="158"/>
      <c r="FWU64" s="159"/>
      <c r="FWV64" s="159"/>
      <c r="FWW64" s="157"/>
      <c r="FWX64" s="158"/>
      <c r="FWY64" s="159"/>
      <c r="FWZ64" s="159"/>
      <c r="FXA64" s="157"/>
      <c r="FXB64" s="158"/>
      <c r="FXC64" s="159"/>
      <c r="FXD64" s="159"/>
      <c r="FXE64" s="157"/>
      <c r="FXF64" s="158"/>
      <c r="FXG64" s="159"/>
      <c r="FXH64" s="159"/>
      <c r="FXI64" s="157"/>
      <c r="FXJ64" s="158"/>
      <c r="FXK64" s="159"/>
      <c r="FXL64" s="159"/>
      <c r="FXM64" s="157"/>
      <c r="FXN64" s="158"/>
      <c r="FXO64" s="159"/>
      <c r="FXP64" s="159"/>
      <c r="FXQ64" s="157"/>
      <c r="FXR64" s="158"/>
      <c r="FXS64" s="159"/>
      <c r="FXT64" s="159"/>
      <c r="FXU64" s="157"/>
      <c r="FXV64" s="158"/>
      <c r="FXW64" s="159"/>
      <c r="FXX64" s="159"/>
      <c r="FXY64" s="157"/>
      <c r="FXZ64" s="158"/>
      <c r="FYA64" s="159"/>
      <c r="FYB64" s="159"/>
      <c r="FYC64" s="157"/>
      <c r="FYD64" s="158"/>
      <c r="FYE64" s="159"/>
      <c r="FYF64" s="159"/>
      <c r="FYG64" s="157"/>
      <c r="FYH64" s="158"/>
      <c r="FYI64" s="159"/>
      <c r="FYJ64" s="159"/>
      <c r="FYK64" s="157"/>
      <c r="FYL64" s="158"/>
      <c r="FYM64" s="159"/>
      <c r="FYN64" s="159"/>
      <c r="FYO64" s="157"/>
      <c r="FYP64" s="158"/>
      <c r="FYQ64" s="159"/>
      <c r="FYR64" s="159"/>
      <c r="FYS64" s="157"/>
      <c r="FYT64" s="158"/>
      <c r="FYU64" s="159"/>
      <c r="FYV64" s="159"/>
      <c r="FYW64" s="157"/>
      <c r="FYX64" s="158"/>
      <c r="FYY64" s="159"/>
      <c r="FYZ64" s="159"/>
      <c r="FZA64" s="157"/>
      <c r="FZB64" s="158"/>
      <c r="FZC64" s="159"/>
      <c r="FZD64" s="159"/>
      <c r="FZE64" s="157"/>
      <c r="FZF64" s="158"/>
      <c r="FZG64" s="159"/>
      <c r="FZH64" s="159"/>
      <c r="FZI64" s="157"/>
      <c r="FZJ64" s="158"/>
      <c r="FZK64" s="159"/>
      <c r="FZL64" s="159"/>
      <c r="FZM64" s="157"/>
      <c r="FZN64" s="158"/>
      <c r="FZO64" s="159"/>
      <c r="FZP64" s="159"/>
      <c r="FZQ64" s="157"/>
      <c r="FZR64" s="158"/>
      <c r="FZS64" s="159"/>
      <c r="FZT64" s="159"/>
      <c r="FZU64" s="157"/>
      <c r="FZV64" s="158"/>
      <c r="FZW64" s="159"/>
      <c r="FZX64" s="159"/>
      <c r="FZY64" s="157"/>
      <c r="FZZ64" s="158"/>
      <c r="GAA64" s="159"/>
      <c r="GAB64" s="159"/>
      <c r="GAC64" s="157"/>
      <c r="GAD64" s="158"/>
      <c r="GAE64" s="159"/>
      <c r="GAF64" s="159"/>
      <c r="GAG64" s="157"/>
      <c r="GAH64" s="158"/>
      <c r="GAI64" s="159"/>
      <c r="GAJ64" s="159"/>
      <c r="GAK64" s="157"/>
      <c r="GAL64" s="158"/>
      <c r="GAM64" s="159"/>
      <c r="GAN64" s="159"/>
      <c r="GAO64" s="157"/>
      <c r="GAP64" s="158"/>
      <c r="GAQ64" s="159"/>
      <c r="GAR64" s="159"/>
      <c r="GAS64" s="157"/>
      <c r="GAT64" s="158"/>
      <c r="GAU64" s="159"/>
      <c r="GAV64" s="159"/>
      <c r="GAW64" s="157"/>
      <c r="GAX64" s="158"/>
      <c r="GAY64" s="159"/>
      <c r="GAZ64" s="159"/>
      <c r="GBA64" s="157"/>
      <c r="GBB64" s="158"/>
      <c r="GBC64" s="159"/>
      <c r="GBD64" s="159"/>
      <c r="GBE64" s="157"/>
      <c r="GBF64" s="158"/>
      <c r="GBG64" s="159"/>
      <c r="GBH64" s="159"/>
      <c r="GBI64" s="157"/>
      <c r="GBJ64" s="158"/>
      <c r="GBK64" s="159"/>
      <c r="GBL64" s="159"/>
      <c r="GBM64" s="157"/>
      <c r="GBN64" s="158"/>
      <c r="GBO64" s="159"/>
      <c r="GBP64" s="159"/>
      <c r="GBQ64" s="157"/>
      <c r="GBR64" s="158"/>
      <c r="GBS64" s="159"/>
      <c r="GBT64" s="159"/>
      <c r="GBU64" s="157"/>
      <c r="GBV64" s="158"/>
      <c r="GBW64" s="159"/>
      <c r="GBX64" s="159"/>
      <c r="GBY64" s="157"/>
      <c r="GBZ64" s="158"/>
      <c r="GCA64" s="159"/>
      <c r="GCB64" s="159"/>
      <c r="GCC64" s="157"/>
      <c r="GCD64" s="158"/>
      <c r="GCE64" s="159"/>
      <c r="GCF64" s="159"/>
      <c r="GCG64" s="157"/>
      <c r="GCH64" s="158"/>
      <c r="GCI64" s="159"/>
      <c r="GCJ64" s="159"/>
      <c r="GCK64" s="157"/>
      <c r="GCL64" s="158"/>
      <c r="GCM64" s="159"/>
      <c r="GCN64" s="159"/>
      <c r="GCO64" s="157"/>
      <c r="GCP64" s="158"/>
      <c r="GCQ64" s="159"/>
      <c r="GCR64" s="159"/>
      <c r="GCS64" s="157"/>
      <c r="GCT64" s="158"/>
      <c r="GCU64" s="159"/>
      <c r="GCV64" s="159"/>
      <c r="GCW64" s="157"/>
      <c r="GCX64" s="158"/>
      <c r="GCY64" s="159"/>
      <c r="GCZ64" s="159"/>
      <c r="GDA64" s="157"/>
      <c r="GDB64" s="158"/>
      <c r="GDC64" s="159"/>
      <c r="GDD64" s="159"/>
      <c r="GDE64" s="157"/>
      <c r="GDF64" s="158"/>
      <c r="GDG64" s="159"/>
      <c r="GDH64" s="159"/>
      <c r="GDI64" s="157"/>
      <c r="GDJ64" s="158"/>
      <c r="GDK64" s="159"/>
      <c r="GDL64" s="159"/>
      <c r="GDM64" s="157"/>
      <c r="GDN64" s="158"/>
      <c r="GDO64" s="159"/>
      <c r="GDP64" s="159"/>
      <c r="GDQ64" s="157"/>
      <c r="GDR64" s="158"/>
      <c r="GDS64" s="159"/>
      <c r="GDT64" s="159"/>
      <c r="GDU64" s="157"/>
      <c r="GDV64" s="158"/>
      <c r="GDW64" s="159"/>
      <c r="GDX64" s="159"/>
      <c r="GDY64" s="157"/>
      <c r="GDZ64" s="158"/>
      <c r="GEA64" s="159"/>
      <c r="GEB64" s="159"/>
      <c r="GEC64" s="157"/>
      <c r="GED64" s="158"/>
      <c r="GEE64" s="159"/>
      <c r="GEF64" s="159"/>
      <c r="GEG64" s="157"/>
      <c r="GEH64" s="158"/>
      <c r="GEI64" s="159"/>
      <c r="GEJ64" s="159"/>
      <c r="GEK64" s="157"/>
      <c r="GEL64" s="158"/>
      <c r="GEM64" s="159"/>
      <c r="GEN64" s="159"/>
      <c r="GEO64" s="157"/>
      <c r="GEP64" s="158"/>
      <c r="GEQ64" s="159"/>
      <c r="GER64" s="159"/>
      <c r="GES64" s="157"/>
      <c r="GET64" s="158"/>
      <c r="GEU64" s="159"/>
      <c r="GEV64" s="159"/>
      <c r="GEW64" s="157"/>
      <c r="GEX64" s="158"/>
      <c r="GEY64" s="159"/>
      <c r="GEZ64" s="159"/>
      <c r="GFA64" s="157"/>
      <c r="GFB64" s="158"/>
      <c r="GFC64" s="159"/>
      <c r="GFD64" s="159"/>
      <c r="GFE64" s="157"/>
      <c r="GFF64" s="158"/>
      <c r="GFG64" s="159"/>
      <c r="GFH64" s="159"/>
      <c r="GFI64" s="157"/>
      <c r="GFJ64" s="158"/>
      <c r="GFK64" s="159"/>
      <c r="GFL64" s="159"/>
      <c r="GFM64" s="157"/>
      <c r="GFN64" s="158"/>
      <c r="GFO64" s="159"/>
      <c r="GFP64" s="159"/>
      <c r="GFQ64" s="157"/>
      <c r="GFR64" s="158"/>
      <c r="GFS64" s="159"/>
      <c r="GFT64" s="159"/>
      <c r="GFU64" s="157"/>
      <c r="GFV64" s="158"/>
      <c r="GFW64" s="159"/>
      <c r="GFX64" s="159"/>
      <c r="GFY64" s="157"/>
      <c r="GFZ64" s="158"/>
      <c r="GGA64" s="159"/>
      <c r="GGB64" s="159"/>
      <c r="GGC64" s="157"/>
      <c r="GGD64" s="158"/>
      <c r="GGE64" s="159"/>
      <c r="GGF64" s="159"/>
      <c r="GGG64" s="157"/>
      <c r="GGH64" s="158"/>
      <c r="GGI64" s="159"/>
      <c r="GGJ64" s="159"/>
      <c r="GGK64" s="157"/>
      <c r="GGL64" s="158"/>
      <c r="GGM64" s="159"/>
      <c r="GGN64" s="159"/>
      <c r="GGO64" s="157"/>
      <c r="GGP64" s="158"/>
      <c r="GGQ64" s="159"/>
      <c r="GGR64" s="159"/>
      <c r="GGS64" s="157"/>
      <c r="GGT64" s="158"/>
      <c r="GGU64" s="159"/>
      <c r="GGV64" s="159"/>
      <c r="GGW64" s="157"/>
      <c r="GGX64" s="158"/>
      <c r="GGY64" s="159"/>
      <c r="GGZ64" s="159"/>
      <c r="GHA64" s="157"/>
      <c r="GHB64" s="158"/>
      <c r="GHC64" s="159"/>
      <c r="GHD64" s="159"/>
      <c r="GHE64" s="157"/>
      <c r="GHF64" s="158"/>
      <c r="GHG64" s="159"/>
      <c r="GHH64" s="159"/>
      <c r="GHI64" s="157"/>
      <c r="GHJ64" s="158"/>
      <c r="GHK64" s="159"/>
      <c r="GHL64" s="159"/>
      <c r="GHM64" s="157"/>
      <c r="GHN64" s="158"/>
      <c r="GHO64" s="159"/>
      <c r="GHP64" s="159"/>
      <c r="GHQ64" s="157"/>
      <c r="GHR64" s="158"/>
      <c r="GHS64" s="159"/>
      <c r="GHT64" s="159"/>
      <c r="GHU64" s="157"/>
      <c r="GHV64" s="158"/>
      <c r="GHW64" s="159"/>
      <c r="GHX64" s="159"/>
      <c r="GHY64" s="157"/>
      <c r="GHZ64" s="158"/>
      <c r="GIA64" s="159"/>
      <c r="GIB64" s="159"/>
      <c r="GIC64" s="157"/>
      <c r="GID64" s="158"/>
      <c r="GIE64" s="159"/>
      <c r="GIF64" s="159"/>
      <c r="GIG64" s="157"/>
      <c r="GIH64" s="158"/>
      <c r="GII64" s="159"/>
      <c r="GIJ64" s="159"/>
      <c r="GIK64" s="157"/>
      <c r="GIL64" s="158"/>
      <c r="GIM64" s="159"/>
      <c r="GIN64" s="159"/>
      <c r="GIO64" s="157"/>
      <c r="GIP64" s="158"/>
      <c r="GIQ64" s="159"/>
      <c r="GIR64" s="159"/>
      <c r="GIS64" s="157"/>
      <c r="GIT64" s="158"/>
      <c r="GIU64" s="159"/>
      <c r="GIV64" s="159"/>
      <c r="GIW64" s="157"/>
      <c r="GIX64" s="158"/>
      <c r="GIY64" s="159"/>
      <c r="GIZ64" s="159"/>
      <c r="GJA64" s="157"/>
      <c r="GJB64" s="158"/>
      <c r="GJC64" s="159"/>
      <c r="GJD64" s="159"/>
      <c r="GJE64" s="157"/>
      <c r="GJF64" s="158"/>
      <c r="GJG64" s="159"/>
      <c r="GJH64" s="159"/>
      <c r="GJI64" s="157"/>
      <c r="GJJ64" s="158"/>
      <c r="GJK64" s="159"/>
      <c r="GJL64" s="159"/>
      <c r="GJM64" s="157"/>
      <c r="GJN64" s="158"/>
      <c r="GJO64" s="159"/>
      <c r="GJP64" s="159"/>
      <c r="GJQ64" s="157"/>
      <c r="GJR64" s="158"/>
      <c r="GJS64" s="159"/>
      <c r="GJT64" s="159"/>
      <c r="GJU64" s="157"/>
      <c r="GJV64" s="158"/>
      <c r="GJW64" s="159"/>
      <c r="GJX64" s="159"/>
      <c r="GJY64" s="157"/>
      <c r="GJZ64" s="158"/>
      <c r="GKA64" s="159"/>
      <c r="GKB64" s="159"/>
      <c r="GKC64" s="157"/>
      <c r="GKD64" s="158"/>
      <c r="GKE64" s="159"/>
      <c r="GKF64" s="159"/>
      <c r="GKG64" s="157"/>
      <c r="GKH64" s="158"/>
      <c r="GKI64" s="159"/>
      <c r="GKJ64" s="159"/>
      <c r="GKK64" s="157"/>
      <c r="GKL64" s="158"/>
      <c r="GKM64" s="159"/>
      <c r="GKN64" s="159"/>
      <c r="GKO64" s="157"/>
      <c r="GKP64" s="158"/>
      <c r="GKQ64" s="159"/>
      <c r="GKR64" s="159"/>
      <c r="GKS64" s="157"/>
      <c r="GKT64" s="158"/>
      <c r="GKU64" s="159"/>
      <c r="GKV64" s="159"/>
      <c r="GKW64" s="157"/>
      <c r="GKX64" s="158"/>
      <c r="GKY64" s="159"/>
      <c r="GKZ64" s="159"/>
      <c r="GLA64" s="157"/>
      <c r="GLB64" s="158"/>
      <c r="GLC64" s="159"/>
      <c r="GLD64" s="159"/>
      <c r="GLE64" s="157"/>
      <c r="GLF64" s="158"/>
      <c r="GLG64" s="159"/>
      <c r="GLH64" s="159"/>
      <c r="GLI64" s="157"/>
      <c r="GLJ64" s="158"/>
      <c r="GLK64" s="159"/>
      <c r="GLL64" s="159"/>
      <c r="GLM64" s="157"/>
      <c r="GLN64" s="158"/>
      <c r="GLO64" s="159"/>
      <c r="GLP64" s="159"/>
      <c r="GLQ64" s="157"/>
      <c r="GLR64" s="158"/>
      <c r="GLS64" s="159"/>
      <c r="GLT64" s="159"/>
      <c r="GLU64" s="157"/>
      <c r="GLV64" s="158"/>
      <c r="GLW64" s="159"/>
      <c r="GLX64" s="159"/>
      <c r="GLY64" s="157"/>
      <c r="GLZ64" s="158"/>
      <c r="GMA64" s="159"/>
      <c r="GMB64" s="159"/>
      <c r="GMC64" s="157"/>
      <c r="GMD64" s="158"/>
      <c r="GME64" s="159"/>
      <c r="GMF64" s="159"/>
      <c r="GMG64" s="157"/>
      <c r="GMH64" s="158"/>
      <c r="GMI64" s="159"/>
      <c r="GMJ64" s="159"/>
      <c r="GMK64" s="157"/>
      <c r="GML64" s="158"/>
      <c r="GMM64" s="159"/>
      <c r="GMN64" s="159"/>
      <c r="GMO64" s="157"/>
      <c r="GMP64" s="158"/>
      <c r="GMQ64" s="159"/>
      <c r="GMR64" s="159"/>
      <c r="GMS64" s="157"/>
      <c r="GMT64" s="158"/>
      <c r="GMU64" s="159"/>
      <c r="GMV64" s="159"/>
      <c r="GMW64" s="157"/>
      <c r="GMX64" s="158"/>
      <c r="GMY64" s="159"/>
      <c r="GMZ64" s="159"/>
      <c r="GNA64" s="157"/>
      <c r="GNB64" s="158"/>
      <c r="GNC64" s="159"/>
      <c r="GND64" s="159"/>
      <c r="GNE64" s="157"/>
      <c r="GNF64" s="158"/>
      <c r="GNG64" s="159"/>
      <c r="GNH64" s="159"/>
      <c r="GNI64" s="157"/>
      <c r="GNJ64" s="158"/>
      <c r="GNK64" s="159"/>
      <c r="GNL64" s="159"/>
      <c r="GNM64" s="157"/>
      <c r="GNN64" s="158"/>
      <c r="GNO64" s="159"/>
      <c r="GNP64" s="159"/>
      <c r="GNQ64" s="157"/>
      <c r="GNR64" s="158"/>
      <c r="GNS64" s="159"/>
      <c r="GNT64" s="159"/>
      <c r="GNU64" s="157"/>
      <c r="GNV64" s="158"/>
      <c r="GNW64" s="159"/>
      <c r="GNX64" s="159"/>
      <c r="GNY64" s="157"/>
      <c r="GNZ64" s="158"/>
      <c r="GOA64" s="159"/>
      <c r="GOB64" s="159"/>
      <c r="GOC64" s="157"/>
      <c r="GOD64" s="158"/>
      <c r="GOE64" s="159"/>
      <c r="GOF64" s="159"/>
      <c r="GOG64" s="157"/>
      <c r="GOH64" s="158"/>
      <c r="GOI64" s="159"/>
      <c r="GOJ64" s="159"/>
      <c r="GOK64" s="157"/>
      <c r="GOL64" s="158"/>
      <c r="GOM64" s="159"/>
      <c r="GON64" s="159"/>
      <c r="GOO64" s="157"/>
      <c r="GOP64" s="158"/>
      <c r="GOQ64" s="159"/>
      <c r="GOR64" s="159"/>
      <c r="GOS64" s="157"/>
      <c r="GOT64" s="158"/>
      <c r="GOU64" s="159"/>
      <c r="GOV64" s="159"/>
      <c r="GOW64" s="157"/>
      <c r="GOX64" s="158"/>
      <c r="GOY64" s="159"/>
      <c r="GOZ64" s="159"/>
      <c r="GPA64" s="157"/>
      <c r="GPB64" s="158"/>
      <c r="GPC64" s="159"/>
      <c r="GPD64" s="159"/>
      <c r="GPE64" s="157"/>
      <c r="GPF64" s="158"/>
      <c r="GPG64" s="159"/>
      <c r="GPH64" s="159"/>
      <c r="GPI64" s="157"/>
      <c r="GPJ64" s="158"/>
      <c r="GPK64" s="159"/>
      <c r="GPL64" s="159"/>
      <c r="GPM64" s="157"/>
      <c r="GPN64" s="158"/>
      <c r="GPO64" s="159"/>
      <c r="GPP64" s="159"/>
      <c r="GPQ64" s="157"/>
      <c r="GPR64" s="158"/>
      <c r="GPS64" s="159"/>
      <c r="GPT64" s="159"/>
      <c r="GPU64" s="157"/>
      <c r="GPV64" s="158"/>
      <c r="GPW64" s="159"/>
      <c r="GPX64" s="159"/>
      <c r="GPY64" s="157"/>
      <c r="GPZ64" s="158"/>
      <c r="GQA64" s="159"/>
      <c r="GQB64" s="159"/>
      <c r="GQC64" s="157"/>
      <c r="GQD64" s="158"/>
      <c r="GQE64" s="159"/>
      <c r="GQF64" s="159"/>
      <c r="GQG64" s="157"/>
      <c r="GQH64" s="158"/>
      <c r="GQI64" s="159"/>
      <c r="GQJ64" s="159"/>
      <c r="GQK64" s="157"/>
      <c r="GQL64" s="158"/>
      <c r="GQM64" s="159"/>
      <c r="GQN64" s="159"/>
      <c r="GQO64" s="157"/>
      <c r="GQP64" s="158"/>
      <c r="GQQ64" s="159"/>
      <c r="GQR64" s="159"/>
      <c r="GQS64" s="157"/>
      <c r="GQT64" s="158"/>
      <c r="GQU64" s="159"/>
      <c r="GQV64" s="159"/>
      <c r="GQW64" s="157"/>
      <c r="GQX64" s="158"/>
      <c r="GQY64" s="159"/>
      <c r="GQZ64" s="159"/>
      <c r="GRA64" s="157"/>
      <c r="GRB64" s="158"/>
      <c r="GRC64" s="159"/>
      <c r="GRD64" s="159"/>
      <c r="GRE64" s="157"/>
      <c r="GRF64" s="158"/>
      <c r="GRG64" s="159"/>
      <c r="GRH64" s="159"/>
      <c r="GRI64" s="157"/>
      <c r="GRJ64" s="158"/>
      <c r="GRK64" s="159"/>
      <c r="GRL64" s="159"/>
      <c r="GRM64" s="157"/>
      <c r="GRN64" s="158"/>
      <c r="GRO64" s="159"/>
      <c r="GRP64" s="159"/>
      <c r="GRQ64" s="157"/>
      <c r="GRR64" s="158"/>
      <c r="GRS64" s="159"/>
      <c r="GRT64" s="159"/>
      <c r="GRU64" s="157"/>
      <c r="GRV64" s="158"/>
      <c r="GRW64" s="159"/>
      <c r="GRX64" s="159"/>
      <c r="GRY64" s="157"/>
      <c r="GRZ64" s="158"/>
      <c r="GSA64" s="159"/>
      <c r="GSB64" s="159"/>
      <c r="GSC64" s="157"/>
      <c r="GSD64" s="158"/>
      <c r="GSE64" s="159"/>
      <c r="GSF64" s="159"/>
      <c r="GSG64" s="157"/>
      <c r="GSH64" s="158"/>
      <c r="GSI64" s="159"/>
      <c r="GSJ64" s="159"/>
      <c r="GSK64" s="157"/>
      <c r="GSL64" s="158"/>
      <c r="GSM64" s="159"/>
      <c r="GSN64" s="159"/>
      <c r="GSO64" s="157"/>
      <c r="GSP64" s="158"/>
      <c r="GSQ64" s="159"/>
      <c r="GSR64" s="159"/>
      <c r="GSS64" s="157"/>
      <c r="GST64" s="158"/>
      <c r="GSU64" s="159"/>
      <c r="GSV64" s="159"/>
      <c r="GSW64" s="157"/>
      <c r="GSX64" s="158"/>
      <c r="GSY64" s="159"/>
      <c r="GSZ64" s="159"/>
      <c r="GTA64" s="157"/>
      <c r="GTB64" s="158"/>
      <c r="GTC64" s="159"/>
      <c r="GTD64" s="159"/>
      <c r="GTE64" s="157"/>
      <c r="GTF64" s="158"/>
      <c r="GTG64" s="159"/>
      <c r="GTH64" s="159"/>
      <c r="GTI64" s="157"/>
      <c r="GTJ64" s="158"/>
      <c r="GTK64" s="159"/>
      <c r="GTL64" s="159"/>
      <c r="GTM64" s="157"/>
      <c r="GTN64" s="158"/>
      <c r="GTO64" s="159"/>
      <c r="GTP64" s="159"/>
      <c r="GTQ64" s="157"/>
      <c r="GTR64" s="158"/>
      <c r="GTS64" s="159"/>
      <c r="GTT64" s="159"/>
      <c r="GTU64" s="157"/>
      <c r="GTV64" s="158"/>
      <c r="GTW64" s="159"/>
      <c r="GTX64" s="159"/>
      <c r="GTY64" s="157"/>
      <c r="GTZ64" s="158"/>
      <c r="GUA64" s="159"/>
      <c r="GUB64" s="159"/>
      <c r="GUC64" s="157"/>
      <c r="GUD64" s="158"/>
      <c r="GUE64" s="159"/>
      <c r="GUF64" s="159"/>
      <c r="GUG64" s="157"/>
      <c r="GUH64" s="158"/>
      <c r="GUI64" s="159"/>
      <c r="GUJ64" s="159"/>
      <c r="GUK64" s="157"/>
      <c r="GUL64" s="158"/>
      <c r="GUM64" s="159"/>
      <c r="GUN64" s="159"/>
      <c r="GUO64" s="157"/>
      <c r="GUP64" s="158"/>
      <c r="GUQ64" s="159"/>
      <c r="GUR64" s="159"/>
      <c r="GUS64" s="157"/>
      <c r="GUT64" s="158"/>
      <c r="GUU64" s="159"/>
      <c r="GUV64" s="159"/>
      <c r="GUW64" s="157"/>
      <c r="GUX64" s="158"/>
      <c r="GUY64" s="159"/>
      <c r="GUZ64" s="159"/>
      <c r="GVA64" s="157"/>
      <c r="GVB64" s="158"/>
      <c r="GVC64" s="159"/>
      <c r="GVD64" s="159"/>
      <c r="GVE64" s="157"/>
      <c r="GVF64" s="158"/>
      <c r="GVG64" s="159"/>
      <c r="GVH64" s="159"/>
      <c r="GVI64" s="157"/>
      <c r="GVJ64" s="158"/>
      <c r="GVK64" s="159"/>
      <c r="GVL64" s="159"/>
      <c r="GVM64" s="157"/>
      <c r="GVN64" s="158"/>
      <c r="GVO64" s="159"/>
      <c r="GVP64" s="159"/>
      <c r="GVQ64" s="157"/>
      <c r="GVR64" s="158"/>
      <c r="GVS64" s="159"/>
      <c r="GVT64" s="159"/>
      <c r="GVU64" s="157"/>
      <c r="GVV64" s="158"/>
      <c r="GVW64" s="159"/>
      <c r="GVX64" s="159"/>
      <c r="GVY64" s="157"/>
      <c r="GVZ64" s="158"/>
      <c r="GWA64" s="159"/>
      <c r="GWB64" s="159"/>
      <c r="GWC64" s="157"/>
      <c r="GWD64" s="158"/>
      <c r="GWE64" s="159"/>
      <c r="GWF64" s="159"/>
      <c r="GWG64" s="157"/>
      <c r="GWH64" s="158"/>
      <c r="GWI64" s="159"/>
      <c r="GWJ64" s="159"/>
      <c r="GWK64" s="157"/>
      <c r="GWL64" s="158"/>
      <c r="GWM64" s="159"/>
      <c r="GWN64" s="159"/>
      <c r="GWO64" s="157"/>
      <c r="GWP64" s="158"/>
      <c r="GWQ64" s="159"/>
      <c r="GWR64" s="159"/>
      <c r="GWS64" s="157"/>
      <c r="GWT64" s="158"/>
      <c r="GWU64" s="159"/>
      <c r="GWV64" s="159"/>
      <c r="GWW64" s="157"/>
      <c r="GWX64" s="158"/>
      <c r="GWY64" s="159"/>
      <c r="GWZ64" s="159"/>
      <c r="GXA64" s="157"/>
      <c r="GXB64" s="158"/>
      <c r="GXC64" s="159"/>
      <c r="GXD64" s="159"/>
      <c r="GXE64" s="157"/>
      <c r="GXF64" s="158"/>
      <c r="GXG64" s="159"/>
      <c r="GXH64" s="159"/>
      <c r="GXI64" s="157"/>
      <c r="GXJ64" s="158"/>
      <c r="GXK64" s="159"/>
      <c r="GXL64" s="159"/>
      <c r="GXM64" s="157"/>
      <c r="GXN64" s="158"/>
      <c r="GXO64" s="159"/>
      <c r="GXP64" s="159"/>
      <c r="GXQ64" s="157"/>
      <c r="GXR64" s="158"/>
      <c r="GXS64" s="159"/>
      <c r="GXT64" s="159"/>
      <c r="GXU64" s="157"/>
      <c r="GXV64" s="158"/>
      <c r="GXW64" s="159"/>
      <c r="GXX64" s="159"/>
      <c r="GXY64" s="157"/>
      <c r="GXZ64" s="158"/>
      <c r="GYA64" s="159"/>
      <c r="GYB64" s="159"/>
      <c r="GYC64" s="157"/>
      <c r="GYD64" s="158"/>
      <c r="GYE64" s="159"/>
      <c r="GYF64" s="159"/>
      <c r="GYG64" s="157"/>
      <c r="GYH64" s="158"/>
      <c r="GYI64" s="159"/>
      <c r="GYJ64" s="159"/>
      <c r="GYK64" s="157"/>
      <c r="GYL64" s="158"/>
      <c r="GYM64" s="159"/>
      <c r="GYN64" s="159"/>
      <c r="GYO64" s="157"/>
      <c r="GYP64" s="158"/>
      <c r="GYQ64" s="159"/>
      <c r="GYR64" s="159"/>
      <c r="GYS64" s="157"/>
      <c r="GYT64" s="158"/>
      <c r="GYU64" s="159"/>
      <c r="GYV64" s="159"/>
      <c r="GYW64" s="157"/>
      <c r="GYX64" s="158"/>
      <c r="GYY64" s="159"/>
      <c r="GYZ64" s="159"/>
      <c r="GZA64" s="157"/>
      <c r="GZB64" s="158"/>
      <c r="GZC64" s="159"/>
      <c r="GZD64" s="159"/>
      <c r="GZE64" s="157"/>
      <c r="GZF64" s="158"/>
      <c r="GZG64" s="159"/>
      <c r="GZH64" s="159"/>
      <c r="GZI64" s="157"/>
      <c r="GZJ64" s="158"/>
      <c r="GZK64" s="159"/>
      <c r="GZL64" s="159"/>
      <c r="GZM64" s="157"/>
      <c r="GZN64" s="158"/>
      <c r="GZO64" s="159"/>
      <c r="GZP64" s="159"/>
      <c r="GZQ64" s="157"/>
      <c r="GZR64" s="158"/>
      <c r="GZS64" s="159"/>
      <c r="GZT64" s="159"/>
      <c r="GZU64" s="157"/>
      <c r="GZV64" s="158"/>
      <c r="GZW64" s="159"/>
      <c r="GZX64" s="159"/>
      <c r="GZY64" s="157"/>
      <c r="GZZ64" s="158"/>
      <c r="HAA64" s="159"/>
      <c r="HAB64" s="159"/>
      <c r="HAC64" s="157"/>
      <c r="HAD64" s="158"/>
      <c r="HAE64" s="159"/>
      <c r="HAF64" s="159"/>
      <c r="HAG64" s="157"/>
      <c r="HAH64" s="158"/>
      <c r="HAI64" s="159"/>
      <c r="HAJ64" s="159"/>
      <c r="HAK64" s="157"/>
      <c r="HAL64" s="158"/>
      <c r="HAM64" s="159"/>
      <c r="HAN64" s="159"/>
      <c r="HAO64" s="157"/>
      <c r="HAP64" s="158"/>
      <c r="HAQ64" s="159"/>
      <c r="HAR64" s="159"/>
      <c r="HAS64" s="157"/>
      <c r="HAT64" s="158"/>
      <c r="HAU64" s="159"/>
      <c r="HAV64" s="159"/>
      <c r="HAW64" s="157"/>
      <c r="HAX64" s="158"/>
      <c r="HAY64" s="159"/>
      <c r="HAZ64" s="159"/>
      <c r="HBA64" s="157"/>
      <c r="HBB64" s="158"/>
      <c r="HBC64" s="159"/>
      <c r="HBD64" s="159"/>
      <c r="HBE64" s="157"/>
      <c r="HBF64" s="158"/>
      <c r="HBG64" s="159"/>
      <c r="HBH64" s="159"/>
      <c r="HBI64" s="157"/>
      <c r="HBJ64" s="158"/>
      <c r="HBK64" s="159"/>
      <c r="HBL64" s="159"/>
      <c r="HBM64" s="157"/>
      <c r="HBN64" s="158"/>
      <c r="HBO64" s="159"/>
      <c r="HBP64" s="159"/>
      <c r="HBQ64" s="157"/>
      <c r="HBR64" s="158"/>
      <c r="HBS64" s="159"/>
      <c r="HBT64" s="159"/>
      <c r="HBU64" s="157"/>
      <c r="HBV64" s="158"/>
      <c r="HBW64" s="159"/>
      <c r="HBX64" s="159"/>
      <c r="HBY64" s="157"/>
      <c r="HBZ64" s="158"/>
      <c r="HCA64" s="159"/>
      <c r="HCB64" s="159"/>
      <c r="HCC64" s="157"/>
      <c r="HCD64" s="158"/>
      <c r="HCE64" s="159"/>
      <c r="HCF64" s="159"/>
      <c r="HCG64" s="157"/>
      <c r="HCH64" s="158"/>
      <c r="HCI64" s="159"/>
      <c r="HCJ64" s="159"/>
      <c r="HCK64" s="157"/>
      <c r="HCL64" s="158"/>
      <c r="HCM64" s="159"/>
      <c r="HCN64" s="159"/>
      <c r="HCO64" s="157"/>
      <c r="HCP64" s="158"/>
      <c r="HCQ64" s="159"/>
      <c r="HCR64" s="159"/>
      <c r="HCS64" s="157"/>
      <c r="HCT64" s="158"/>
      <c r="HCU64" s="159"/>
      <c r="HCV64" s="159"/>
      <c r="HCW64" s="157"/>
      <c r="HCX64" s="158"/>
      <c r="HCY64" s="159"/>
      <c r="HCZ64" s="159"/>
      <c r="HDA64" s="157"/>
      <c r="HDB64" s="158"/>
      <c r="HDC64" s="159"/>
      <c r="HDD64" s="159"/>
      <c r="HDE64" s="157"/>
      <c r="HDF64" s="158"/>
      <c r="HDG64" s="159"/>
      <c r="HDH64" s="159"/>
      <c r="HDI64" s="157"/>
      <c r="HDJ64" s="158"/>
      <c r="HDK64" s="159"/>
      <c r="HDL64" s="159"/>
      <c r="HDM64" s="157"/>
      <c r="HDN64" s="158"/>
      <c r="HDO64" s="159"/>
      <c r="HDP64" s="159"/>
      <c r="HDQ64" s="157"/>
      <c r="HDR64" s="158"/>
      <c r="HDS64" s="159"/>
      <c r="HDT64" s="159"/>
      <c r="HDU64" s="157"/>
      <c r="HDV64" s="158"/>
      <c r="HDW64" s="159"/>
      <c r="HDX64" s="159"/>
      <c r="HDY64" s="157"/>
      <c r="HDZ64" s="158"/>
      <c r="HEA64" s="159"/>
      <c r="HEB64" s="159"/>
      <c r="HEC64" s="157"/>
      <c r="HED64" s="158"/>
      <c r="HEE64" s="159"/>
      <c r="HEF64" s="159"/>
      <c r="HEG64" s="157"/>
      <c r="HEH64" s="158"/>
      <c r="HEI64" s="159"/>
      <c r="HEJ64" s="159"/>
      <c r="HEK64" s="157"/>
      <c r="HEL64" s="158"/>
      <c r="HEM64" s="159"/>
      <c r="HEN64" s="159"/>
      <c r="HEO64" s="157"/>
      <c r="HEP64" s="158"/>
      <c r="HEQ64" s="159"/>
      <c r="HER64" s="159"/>
      <c r="HES64" s="157"/>
      <c r="HET64" s="158"/>
      <c r="HEU64" s="159"/>
      <c r="HEV64" s="159"/>
      <c r="HEW64" s="157"/>
      <c r="HEX64" s="158"/>
      <c r="HEY64" s="159"/>
      <c r="HEZ64" s="159"/>
      <c r="HFA64" s="157"/>
      <c r="HFB64" s="158"/>
      <c r="HFC64" s="159"/>
      <c r="HFD64" s="159"/>
      <c r="HFE64" s="157"/>
      <c r="HFF64" s="158"/>
      <c r="HFG64" s="159"/>
      <c r="HFH64" s="159"/>
      <c r="HFI64" s="157"/>
      <c r="HFJ64" s="158"/>
      <c r="HFK64" s="159"/>
      <c r="HFL64" s="159"/>
      <c r="HFM64" s="157"/>
      <c r="HFN64" s="158"/>
      <c r="HFO64" s="159"/>
      <c r="HFP64" s="159"/>
      <c r="HFQ64" s="157"/>
      <c r="HFR64" s="158"/>
      <c r="HFS64" s="159"/>
      <c r="HFT64" s="159"/>
      <c r="HFU64" s="157"/>
      <c r="HFV64" s="158"/>
      <c r="HFW64" s="159"/>
      <c r="HFX64" s="159"/>
      <c r="HFY64" s="157"/>
      <c r="HFZ64" s="158"/>
      <c r="HGA64" s="159"/>
      <c r="HGB64" s="159"/>
      <c r="HGC64" s="157"/>
      <c r="HGD64" s="158"/>
      <c r="HGE64" s="159"/>
      <c r="HGF64" s="159"/>
      <c r="HGG64" s="157"/>
      <c r="HGH64" s="158"/>
      <c r="HGI64" s="159"/>
      <c r="HGJ64" s="159"/>
      <c r="HGK64" s="157"/>
      <c r="HGL64" s="158"/>
      <c r="HGM64" s="159"/>
      <c r="HGN64" s="159"/>
      <c r="HGO64" s="157"/>
      <c r="HGP64" s="158"/>
      <c r="HGQ64" s="159"/>
      <c r="HGR64" s="159"/>
      <c r="HGS64" s="157"/>
      <c r="HGT64" s="158"/>
      <c r="HGU64" s="159"/>
      <c r="HGV64" s="159"/>
      <c r="HGW64" s="157"/>
      <c r="HGX64" s="158"/>
      <c r="HGY64" s="159"/>
      <c r="HGZ64" s="159"/>
      <c r="HHA64" s="157"/>
      <c r="HHB64" s="158"/>
      <c r="HHC64" s="159"/>
      <c r="HHD64" s="159"/>
      <c r="HHE64" s="157"/>
      <c r="HHF64" s="158"/>
      <c r="HHG64" s="159"/>
      <c r="HHH64" s="159"/>
      <c r="HHI64" s="157"/>
      <c r="HHJ64" s="158"/>
      <c r="HHK64" s="159"/>
      <c r="HHL64" s="159"/>
      <c r="HHM64" s="157"/>
      <c r="HHN64" s="158"/>
      <c r="HHO64" s="159"/>
      <c r="HHP64" s="159"/>
      <c r="HHQ64" s="157"/>
      <c r="HHR64" s="158"/>
      <c r="HHS64" s="159"/>
      <c r="HHT64" s="159"/>
      <c r="HHU64" s="157"/>
      <c r="HHV64" s="158"/>
      <c r="HHW64" s="159"/>
      <c r="HHX64" s="159"/>
      <c r="HHY64" s="157"/>
      <c r="HHZ64" s="158"/>
      <c r="HIA64" s="159"/>
      <c r="HIB64" s="159"/>
      <c r="HIC64" s="157"/>
      <c r="HID64" s="158"/>
      <c r="HIE64" s="159"/>
      <c r="HIF64" s="159"/>
      <c r="HIG64" s="157"/>
      <c r="HIH64" s="158"/>
      <c r="HII64" s="159"/>
      <c r="HIJ64" s="159"/>
      <c r="HIK64" s="157"/>
      <c r="HIL64" s="158"/>
      <c r="HIM64" s="159"/>
      <c r="HIN64" s="159"/>
      <c r="HIO64" s="157"/>
      <c r="HIP64" s="158"/>
      <c r="HIQ64" s="159"/>
      <c r="HIR64" s="159"/>
      <c r="HIS64" s="157"/>
      <c r="HIT64" s="158"/>
      <c r="HIU64" s="159"/>
      <c r="HIV64" s="159"/>
      <c r="HIW64" s="157"/>
      <c r="HIX64" s="158"/>
      <c r="HIY64" s="159"/>
      <c r="HIZ64" s="159"/>
      <c r="HJA64" s="157"/>
      <c r="HJB64" s="158"/>
      <c r="HJC64" s="159"/>
      <c r="HJD64" s="159"/>
      <c r="HJE64" s="157"/>
      <c r="HJF64" s="158"/>
      <c r="HJG64" s="159"/>
      <c r="HJH64" s="159"/>
      <c r="HJI64" s="157"/>
      <c r="HJJ64" s="158"/>
      <c r="HJK64" s="159"/>
      <c r="HJL64" s="159"/>
      <c r="HJM64" s="157"/>
      <c r="HJN64" s="158"/>
      <c r="HJO64" s="159"/>
      <c r="HJP64" s="159"/>
      <c r="HJQ64" s="157"/>
      <c r="HJR64" s="158"/>
      <c r="HJS64" s="159"/>
      <c r="HJT64" s="159"/>
      <c r="HJU64" s="157"/>
      <c r="HJV64" s="158"/>
      <c r="HJW64" s="159"/>
      <c r="HJX64" s="159"/>
      <c r="HJY64" s="157"/>
      <c r="HJZ64" s="158"/>
      <c r="HKA64" s="159"/>
      <c r="HKB64" s="159"/>
      <c r="HKC64" s="157"/>
      <c r="HKD64" s="158"/>
      <c r="HKE64" s="159"/>
      <c r="HKF64" s="159"/>
      <c r="HKG64" s="157"/>
      <c r="HKH64" s="158"/>
      <c r="HKI64" s="159"/>
      <c r="HKJ64" s="159"/>
      <c r="HKK64" s="157"/>
      <c r="HKL64" s="158"/>
      <c r="HKM64" s="159"/>
      <c r="HKN64" s="159"/>
      <c r="HKO64" s="157"/>
      <c r="HKP64" s="158"/>
      <c r="HKQ64" s="159"/>
      <c r="HKR64" s="159"/>
      <c r="HKS64" s="157"/>
      <c r="HKT64" s="158"/>
      <c r="HKU64" s="159"/>
      <c r="HKV64" s="159"/>
      <c r="HKW64" s="157"/>
      <c r="HKX64" s="158"/>
      <c r="HKY64" s="159"/>
      <c r="HKZ64" s="159"/>
      <c r="HLA64" s="157"/>
      <c r="HLB64" s="158"/>
      <c r="HLC64" s="159"/>
      <c r="HLD64" s="159"/>
      <c r="HLE64" s="157"/>
      <c r="HLF64" s="158"/>
      <c r="HLG64" s="159"/>
      <c r="HLH64" s="159"/>
      <c r="HLI64" s="157"/>
      <c r="HLJ64" s="158"/>
      <c r="HLK64" s="159"/>
      <c r="HLL64" s="159"/>
      <c r="HLM64" s="157"/>
      <c r="HLN64" s="158"/>
      <c r="HLO64" s="159"/>
      <c r="HLP64" s="159"/>
      <c r="HLQ64" s="157"/>
      <c r="HLR64" s="158"/>
      <c r="HLS64" s="159"/>
      <c r="HLT64" s="159"/>
      <c r="HLU64" s="157"/>
      <c r="HLV64" s="158"/>
      <c r="HLW64" s="159"/>
      <c r="HLX64" s="159"/>
      <c r="HLY64" s="157"/>
      <c r="HLZ64" s="158"/>
      <c r="HMA64" s="159"/>
      <c r="HMB64" s="159"/>
      <c r="HMC64" s="157"/>
      <c r="HMD64" s="158"/>
      <c r="HME64" s="159"/>
      <c r="HMF64" s="159"/>
      <c r="HMG64" s="157"/>
      <c r="HMH64" s="158"/>
      <c r="HMI64" s="159"/>
      <c r="HMJ64" s="159"/>
      <c r="HMK64" s="157"/>
      <c r="HML64" s="158"/>
      <c r="HMM64" s="159"/>
      <c r="HMN64" s="159"/>
      <c r="HMO64" s="157"/>
      <c r="HMP64" s="158"/>
      <c r="HMQ64" s="159"/>
      <c r="HMR64" s="159"/>
      <c r="HMS64" s="157"/>
      <c r="HMT64" s="158"/>
      <c r="HMU64" s="159"/>
      <c r="HMV64" s="159"/>
      <c r="HMW64" s="157"/>
      <c r="HMX64" s="158"/>
      <c r="HMY64" s="159"/>
      <c r="HMZ64" s="159"/>
      <c r="HNA64" s="157"/>
      <c r="HNB64" s="158"/>
      <c r="HNC64" s="159"/>
      <c r="HND64" s="159"/>
      <c r="HNE64" s="157"/>
      <c r="HNF64" s="158"/>
      <c r="HNG64" s="159"/>
      <c r="HNH64" s="159"/>
      <c r="HNI64" s="157"/>
      <c r="HNJ64" s="158"/>
      <c r="HNK64" s="159"/>
      <c r="HNL64" s="159"/>
      <c r="HNM64" s="157"/>
      <c r="HNN64" s="158"/>
      <c r="HNO64" s="159"/>
      <c r="HNP64" s="159"/>
      <c r="HNQ64" s="157"/>
      <c r="HNR64" s="158"/>
      <c r="HNS64" s="159"/>
      <c r="HNT64" s="159"/>
      <c r="HNU64" s="157"/>
      <c r="HNV64" s="158"/>
      <c r="HNW64" s="159"/>
      <c r="HNX64" s="159"/>
      <c r="HNY64" s="157"/>
      <c r="HNZ64" s="158"/>
      <c r="HOA64" s="159"/>
      <c r="HOB64" s="159"/>
      <c r="HOC64" s="157"/>
      <c r="HOD64" s="158"/>
      <c r="HOE64" s="159"/>
      <c r="HOF64" s="159"/>
      <c r="HOG64" s="157"/>
      <c r="HOH64" s="158"/>
      <c r="HOI64" s="159"/>
      <c r="HOJ64" s="159"/>
      <c r="HOK64" s="157"/>
      <c r="HOL64" s="158"/>
      <c r="HOM64" s="159"/>
      <c r="HON64" s="159"/>
      <c r="HOO64" s="157"/>
      <c r="HOP64" s="158"/>
      <c r="HOQ64" s="159"/>
      <c r="HOR64" s="159"/>
      <c r="HOS64" s="157"/>
      <c r="HOT64" s="158"/>
      <c r="HOU64" s="159"/>
      <c r="HOV64" s="159"/>
      <c r="HOW64" s="157"/>
      <c r="HOX64" s="158"/>
      <c r="HOY64" s="159"/>
      <c r="HOZ64" s="159"/>
      <c r="HPA64" s="157"/>
      <c r="HPB64" s="158"/>
      <c r="HPC64" s="159"/>
      <c r="HPD64" s="159"/>
      <c r="HPE64" s="157"/>
      <c r="HPF64" s="158"/>
      <c r="HPG64" s="159"/>
      <c r="HPH64" s="159"/>
      <c r="HPI64" s="157"/>
      <c r="HPJ64" s="158"/>
      <c r="HPK64" s="159"/>
      <c r="HPL64" s="159"/>
      <c r="HPM64" s="157"/>
      <c r="HPN64" s="158"/>
      <c r="HPO64" s="159"/>
      <c r="HPP64" s="159"/>
      <c r="HPQ64" s="157"/>
      <c r="HPR64" s="158"/>
      <c r="HPS64" s="159"/>
      <c r="HPT64" s="159"/>
      <c r="HPU64" s="157"/>
      <c r="HPV64" s="158"/>
      <c r="HPW64" s="159"/>
      <c r="HPX64" s="159"/>
      <c r="HPY64" s="157"/>
      <c r="HPZ64" s="158"/>
      <c r="HQA64" s="159"/>
      <c r="HQB64" s="159"/>
      <c r="HQC64" s="157"/>
      <c r="HQD64" s="158"/>
      <c r="HQE64" s="159"/>
      <c r="HQF64" s="159"/>
      <c r="HQG64" s="157"/>
      <c r="HQH64" s="158"/>
      <c r="HQI64" s="159"/>
      <c r="HQJ64" s="159"/>
      <c r="HQK64" s="157"/>
      <c r="HQL64" s="158"/>
      <c r="HQM64" s="159"/>
      <c r="HQN64" s="159"/>
      <c r="HQO64" s="157"/>
      <c r="HQP64" s="158"/>
      <c r="HQQ64" s="159"/>
      <c r="HQR64" s="159"/>
      <c r="HQS64" s="157"/>
      <c r="HQT64" s="158"/>
      <c r="HQU64" s="159"/>
      <c r="HQV64" s="159"/>
      <c r="HQW64" s="157"/>
      <c r="HQX64" s="158"/>
      <c r="HQY64" s="159"/>
      <c r="HQZ64" s="159"/>
      <c r="HRA64" s="157"/>
      <c r="HRB64" s="158"/>
      <c r="HRC64" s="159"/>
      <c r="HRD64" s="159"/>
      <c r="HRE64" s="157"/>
      <c r="HRF64" s="158"/>
      <c r="HRG64" s="159"/>
      <c r="HRH64" s="159"/>
      <c r="HRI64" s="157"/>
      <c r="HRJ64" s="158"/>
      <c r="HRK64" s="159"/>
      <c r="HRL64" s="159"/>
      <c r="HRM64" s="157"/>
      <c r="HRN64" s="158"/>
      <c r="HRO64" s="159"/>
      <c r="HRP64" s="159"/>
      <c r="HRQ64" s="157"/>
      <c r="HRR64" s="158"/>
      <c r="HRS64" s="159"/>
      <c r="HRT64" s="159"/>
      <c r="HRU64" s="157"/>
      <c r="HRV64" s="158"/>
      <c r="HRW64" s="159"/>
      <c r="HRX64" s="159"/>
      <c r="HRY64" s="157"/>
      <c r="HRZ64" s="158"/>
      <c r="HSA64" s="159"/>
      <c r="HSB64" s="159"/>
      <c r="HSC64" s="157"/>
      <c r="HSD64" s="158"/>
      <c r="HSE64" s="159"/>
      <c r="HSF64" s="159"/>
      <c r="HSG64" s="157"/>
      <c r="HSH64" s="158"/>
      <c r="HSI64" s="159"/>
      <c r="HSJ64" s="159"/>
      <c r="HSK64" s="157"/>
      <c r="HSL64" s="158"/>
      <c r="HSM64" s="159"/>
      <c r="HSN64" s="159"/>
      <c r="HSO64" s="157"/>
      <c r="HSP64" s="158"/>
      <c r="HSQ64" s="159"/>
      <c r="HSR64" s="159"/>
      <c r="HSS64" s="157"/>
      <c r="HST64" s="158"/>
      <c r="HSU64" s="159"/>
      <c r="HSV64" s="159"/>
      <c r="HSW64" s="157"/>
      <c r="HSX64" s="158"/>
      <c r="HSY64" s="159"/>
      <c r="HSZ64" s="159"/>
      <c r="HTA64" s="157"/>
      <c r="HTB64" s="158"/>
      <c r="HTC64" s="159"/>
      <c r="HTD64" s="159"/>
      <c r="HTE64" s="157"/>
      <c r="HTF64" s="158"/>
      <c r="HTG64" s="159"/>
      <c r="HTH64" s="159"/>
      <c r="HTI64" s="157"/>
      <c r="HTJ64" s="158"/>
      <c r="HTK64" s="159"/>
      <c r="HTL64" s="159"/>
      <c r="HTM64" s="157"/>
      <c r="HTN64" s="158"/>
      <c r="HTO64" s="159"/>
      <c r="HTP64" s="159"/>
      <c r="HTQ64" s="157"/>
      <c r="HTR64" s="158"/>
      <c r="HTS64" s="159"/>
      <c r="HTT64" s="159"/>
      <c r="HTU64" s="157"/>
      <c r="HTV64" s="158"/>
      <c r="HTW64" s="159"/>
      <c r="HTX64" s="159"/>
      <c r="HTY64" s="157"/>
      <c r="HTZ64" s="158"/>
      <c r="HUA64" s="159"/>
      <c r="HUB64" s="159"/>
      <c r="HUC64" s="157"/>
      <c r="HUD64" s="158"/>
      <c r="HUE64" s="159"/>
      <c r="HUF64" s="159"/>
      <c r="HUG64" s="157"/>
      <c r="HUH64" s="158"/>
      <c r="HUI64" s="159"/>
      <c r="HUJ64" s="159"/>
      <c r="HUK64" s="157"/>
      <c r="HUL64" s="158"/>
      <c r="HUM64" s="159"/>
      <c r="HUN64" s="159"/>
      <c r="HUO64" s="157"/>
      <c r="HUP64" s="158"/>
      <c r="HUQ64" s="159"/>
      <c r="HUR64" s="159"/>
      <c r="HUS64" s="157"/>
      <c r="HUT64" s="158"/>
      <c r="HUU64" s="159"/>
      <c r="HUV64" s="159"/>
      <c r="HUW64" s="157"/>
      <c r="HUX64" s="158"/>
      <c r="HUY64" s="159"/>
      <c r="HUZ64" s="159"/>
      <c r="HVA64" s="157"/>
      <c r="HVB64" s="158"/>
      <c r="HVC64" s="159"/>
      <c r="HVD64" s="159"/>
      <c r="HVE64" s="157"/>
      <c r="HVF64" s="158"/>
      <c r="HVG64" s="159"/>
      <c r="HVH64" s="159"/>
      <c r="HVI64" s="157"/>
      <c r="HVJ64" s="158"/>
      <c r="HVK64" s="159"/>
      <c r="HVL64" s="159"/>
      <c r="HVM64" s="157"/>
      <c r="HVN64" s="158"/>
      <c r="HVO64" s="159"/>
      <c r="HVP64" s="159"/>
      <c r="HVQ64" s="157"/>
      <c r="HVR64" s="158"/>
      <c r="HVS64" s="159"/>
      <c r="HVT64" s="159"/>
      <c r="HVU64" s="157"/>
      <c r="HVV64" s="158"/>
      <c r="HVW64" s="159"/>
      <c r="HVX64" s="159"/>
      <c r="HVY64" s="157"/>
      <c r="HVZ64" s="158"/>
      <c r="HWA64" s="159"/>
      <c r="HWB64" s="159"/>
      <c r="HWC64" s="157"/>
      <c r="HWD64" s="158"/>
      <c r="HWE64" s="159"/>
      <c r="HWF64" s="159"/>
      <c r="HWG64" s="157"/>
      <c r="HWH64" s="158"/>
      <c r="HWI64" s="159"/>
      <c r="HWJ64" s="159"/>
      <c r="HWK64" s="157"/>
      <c r="HWL64" s="158"/>
      <c r="HWM64" s="159"/>
      <c r="HWN64" s="159"/>
      <c r="HWO64" s="157"/>
      <c r="HWP64" s="158"/>
      <c r="HWQ64" s="159"/>
      <c r="HWR64" s="159"/>
      <c r="HWS64" s="157"/>
      <c r="HWT64" s="158"/>
      <c r="HWU64" s="159"/>
      <c r="HWV64" s="159"/>
      <c r="HWW64" s="157"/>
      <c r="HWX64" s="158"/>
      <c r="HWY64" s="159"/>
      <c r="HWZ64" s="159"/>
      <c r="HXA64" s="157"/>
      <c r="HXB64" s="158"/>
      <c r="HXC64" s="159"/>
      <c r="HXD64" s="159"/>
      <c r="HXE64" s="157"/>
      <c r="HXF64" s="158"/>
      <c r="HXG64" s="159"/>
      <c r="HXH64" s="159"/>
      <c r="HXI64" s="157"/>
      <c r="HXJ64" s="158"/>
      <c r="HXK64" s="159"/>
      <c r="HXL64" s="159"/>
      <c r="HXM64" s="157"/>
      <c r="HXN64" s="158"/>
      <c r="HXO64" s="159"/>
      <c r="HXP64" s="159"/>
      <c r="HXQ64" s="157"/>
      <c r="HXR64" s="158"/>
      <c r="HXS64" s="159"/>
      <c r="HXT64" s="159"/>
      <c r="HXU64" s="157"/>
      <c r="HXV64" s="158"/>
      <c r="HXW64" s="159"/>
      <c r="HXX64" s="159"/>
      <c r="HXY64" s="157"/>
      <c r="HXZ64" s="158"/>
      <c r="HYA64" s="159"/>
      <c r="HYB64" s="159"/>
      <c r="HYC64" s="157"/>
      <c r="HYD64" s="158"/>
      <c r="HYE64" s="159"/>
      <c r="HYF64" s="159"/>
      <c r="HYG64" s="157"/>
      <c r="HYH64" s="158"/>
      <c r="HYI64" s="159"/>
      <c r="HYJ64" s="159"/>
      <c r="HYK64" s="157"/>
      <c r="HYL64" s="158"/>
      <c r="HYM64" s="159"/>
      <c r="HYN64" s="159"/>
      <c r="HYO64" s="157"/>
      <c r="HYP64" s="158"/>
      <c r="HYQ64" s="159"/>
      <c r="HYR64" s="159"/>
      <c r="HYS64" s="157"/>
      <c r="HYT64" s="158"/>
      <c r="HYU64" s="159"/>
      <c r="HYV64" s="159"/>
      <c r="HYW64" s="157"/>
      <c r="HYX64" s="158"/>
      <c r="HYY64" s="159"/>
      <c r="HYZ64" s="159"/>
      <c r="HZA64" s="157"/>
      <c r="HZB64" s="158"/>
      <c r="HZC64" s="159"/>
      <c r="HZD64" s="159"/>
      <c r="HZE64" s="157"/>
      <c r="HZF64" s="158"/>
      <c r="HZG64" s="159"/>
      <c r="HZH64" s="159"/>
      <c r="HZI64" s="157"/>
      <c r="HZJ64" s="158"/>
      <c r="HZK64" s="159"/>
      <c r="HZL64" s="159"/>
      <c r="HZM64" s="157"/>
      <c r="HZN64" s="158"/>
      <c r="HZO64" s="159"/>
      <c r="HZP64" s="159"/>
      <c r="HZQ64" s="157"/>
      <c r="HZR64" s="158"/>
      <c r="HZS64" s="159"/>
      <c r="HZT64" s="159"/>
      <c r="HZU64" s="157"/>
      <c r="HZV64" s="158"/>
      <c r="HZW64" s="159"/>
      <c r="HZX64" s="159"/>
      <c r="HZY64" s="157"/>
      <c r="HZZ64" s="158"/>
      <c r="IAA64" s="159"/>
      <c r="IAB64" s="159"/>
      <c r="IAC64" s="157"/>
      <c r="IAD64" s="158"/>
      <c r="IAE64" s="159"/>
      <c r="IAF64" s="159"/>
      <c r="IAG64" s="157"/>
      <c r="IAH64" s="158"/>
      <c r="IAI64" s="159"/>
      <c r="IAJ64" s="159"/>
      <c r="IAK64" s="157"/>
      <c r="IAL64" s="158"/>
      <c r="IAM64" s="159"/>
      <c r="IAN64" s="159"/>
      <c r="IAO64" s="157"/>
      <c r="IAP64" s="158"/>
      <c r="IAQ64" s="159"/>
      <c r="IAR64" s="159"/>
      <c r="IAS64" s="157"/>
      <c r="IAT64" s="158"/>
      <c r="IAU64" s="159"/>
      <c r="IAV64" s="159"/>
      <c r="IAW64" s="157"/>
      <c r="IAX64" s="158"/>
      <c r="IAY64" s="159"/>
      <c r="IAZ64" s="159"/>
      <c r="IBA64" s="157"/>
      <c r="IBB64" s="158"/>
      <c r="IBC64" s="159"/>
      <c r="IBD64" s="159"/>
      <c r="IBE64" s="157"/>
      <c r="IBF64" s="158"/>
      <c r="IBG64" s="159"/>
      <c r="IBH64" s="159"/>
      <c r="IBI64" s="157"/>
      <c r="IBJ64" s="158"/>
      <c r="IBK64" s="159"/>
      <c r="IBL64" s="159"/>
      <c r="IBM64" s="157"/>
      <c r="IBN64" s="158"/>
      <c r="IBO64" s="159"/>
      <c r="IBP64" s="159"/>
      <c r="IBQ64" s="157"/>
      <c r="IBR64" s="158"/>
      <c r="IBS64" s="159"/>
      <c r="IBT64" s="159"/>
      <c r="IBU64" s="157"/>
      <c r="IBV64" s="158"/>
      <c r="IBW64" s="159"/>
      <c r="IBX64" s="159"/>
      <c r="IBY64" s="157"/>
      <c r="IBZ64" s="158"/>
      <c r="ICA64" s="159"/>
      <c r="ICB64" s="159"/>
      <c r="ICC64" s="157"/>
      <c r="ICD64" s="158"/>
      <c r="ICE64" s="159"/>
      <c r="ICF64" s="159"/>
      <c r="ICG64" s="157"/>
      <c r="ICH64" s="158"/>
      <c r="ICI64" s="159"/>
      <c r="ICJ64" s="159"/>
      <c r="ICK64" s="157"/>
      <c r="ICL64" s="158"/>
      <c r="ICM64" s="159"/>
      <c r="ICN64" s="159"/>
      <c r="ICO64" s="157"/>
      <c r="ICP64" s="158"/>
      <c r="ICQ64" s="159"/>
      <c r="ICR64" s="159"/>
      <c r="ICS64" s="157"/>
      <c r="ICT64" s="158"/>
      <c r="ICU64" s="159"/>
      <c r="ICV64" s="159"/>
      <c r="ICW64" s="157"/>
      <c r="ICX64" s="158"/>
      <c r="ICY64" s="159"/>
      <c r="ICZ64" s="159"/>
      <c r="IDA64" s="157"/>
      <c r="IDB64" s="158"/>
      <c r="IDC64" s="159"/>
      <c r="IDD64" s="159"/>
      <c r="IDE64" s="157"/>
      <c r="IDF64" s="158"/>
      <c r="IDG64" s="159"/>
      <c r="IDH64" s="159"/>
      <c r="IDI64" s="157"/>
      <c r="IDJ64" s="158"/>
      <c r="IDK64" s="159"/>
      <c r="IDL64" s="159"/>
      <c r="IDM64" s="157"/>
      <c r="IDN64" s="158"/>
      <c r="IDO64" s="159"/>
      <c r="IDP64" s="159"/>
      <c r="IDQ64" s="157"/>
      <c r="IDR64" s="158"/>
      <c r="IDS64" s="159"/>
      <c r="IDT64" s="159"/>
      <c r="IDU64" s="157"/>
      <c r="IDV64" s="158"/>
      <c r="IDW64" s="159"/>
      <c r="IDX64" s="159"/>
      <c r="IDY64" s="157"/>
      <c r="IDZ64" s="158"/>
      <c r="IEA64" s="159"/>
      <c r="IEB64" s="159"/>
      <c r="IEC64" s="157"/>
      <c r="IED64" s="158"/>
      <c r="IEE64" s="159"/>
      <c r="IEF64" s="159"/>
      <c r="IEG64" s="157"/>
      <c r="IEH64" s="158"/>
      <c r="IEI64" s="159"/>
      <c r="IEJ64" s="159"/>
      <c r="IEK64" s="157"/>
      <c r="IEL64" s="158"/>
      <c r="IEM64" s="159"/>
      <c r="IEN64" s="159"/>
      <c r="IEO64" s="157"/>
      <c r="IEP64" s="158"/>
      <c r="IEQ64" s="159"/>
      <c r="IER64" s="159"/>
      <c r="IES64" s="157"/>
      <c r="IET64" s="158"/>
      <c r="IEU64" s="159"/>
      <c r="IEV64" s="159"/>
      <c r="IEW64" s="157"/>
      <c r="IEX64" s="158"/>
      <c r="IEY64" s="159"/>
      <c r="IEZ64" s="159"/>
      <c r="IFA64" s="157"/>
      <c r="IFB64" s="158"/>
      <c r="IFC64" s="159"/>
      <c r="IFD64" s="159"/>
      <c r="IFE64" s="157"/>
      <c r="IFF64" s="158"/>
      <c r="IFG64" s="159"/>
      <c r="IFH64" s="159"/>
      <c r="IFI64" s="157"/>
      <c r="IFJ64" s="158"/>
      <c r="IFK64" s="159"/>
      <c r="IFL64" s="159"/>
      <c r="IFM64" s="157"/>
      <c r="IFN64" s="158"/>
      <c r="IFO64" s="159"/>
      <c r="IFP64" s="159"/>
      <c r="IFQ64" s="157"/>
      <c r="IFR64" s="158"/>
      <c r="IFS64" s="159"/>
      <c r="IFT64" s="159"/>
      <c r="IFU64" s="157"/>
      <c r="IFV64" s="158"/>
      <c r="IFW64" s="159"/>
      <c r="IFX64" s="159"/>
      <c r="IFY64" s="157"/>
      <c r="IFZ64" s="158"/>
      <c r="IGA64" s="159"/>
      <c r="IGB64" s="159"/>
      <c r="IGC64" s="157"/>
      <c r="IGD64" s="158"/>
      <c r="IGE64" s="159"/>
      <c r="IGF64" s="159"/>
      <c r="IGG64" s="157"/>
      <c r="IGH64" s="158"/>
      <c r="IGI64" s="159"/>
      <c r="IGJ64" s="159"/>
      <c r="IGK64" s="157"/>
      <c r="IGL64" s="158"/>
      <c r="IGM64" s="159"/>
      <c r="IGN64" s="159"/>
      <c r="IGO64" s="157"/>
      <c r="IGP64" s="158"/>
      <c r="IGQ64" s="159"/>
      <c r="IGR64" s="159"/>
      <c r="IGS64" s="157"/>
      <c r="IGT64" s="158"/>
      <c r="IGU64" s="159"/>
      <c r="IGV64" s="159"/>
      <c r="IGW64" s="157"/>
      <c r="IGX64" s="158"/>
      <c r="IGY64" s="159"/>
      <c r="IGZ64" s="159"/>
      <c r="IHA64" s="157"/>
      <c r="IHB64" s="158"/>
      <c r="IHC64" s="159"/>
      <c r="IHD64" s="159"/>
      <c r="IHE64" s="157"/>
      <c r="IHF64" s="158"/>
      <c r="IHG64" s="159"/>
      <c r="IHH64" s="159"/>
      <c r="IHI64" s="157"/>
      <c r="IHJ64" s="158"/>
      <c r="IHK64" s="159"/>
      <c r="IHL64" s="159"/>
      <c r="IHM64" s="157"/>
      <c r="IHN64" s="158"/>
      <c r="IHO64" s="159"/>
      <c r="IHP64" s="159"/>
      <c r="IHQ64" s="157"/>
      <c r="IHR64" s="158"/>
      <c r="IHS64" s="159"/>
      <c r="IHT64" s="159"/>
      <c r="IHU64" s="157"/>
      <c r="IHV64" s="158"/>
      <c r="IHW64" s="159"/>
      <c r="IHX64" s="159"/>
      <c r="IHY64" s="157"/>
      <c r="IHZ64" s="158"/>
      <c r="IIA64" s="159"/>
      <c r="IIB64" s="159"/>
      <c r="IIC64" s="157"/>
      <c r="IID64" s="158"/>
      <c r="IIE64" s="159"/>
      <c r="IIF64" s="159"/>
      <c r="IIG64" s="157"/>
      <c r="IIH64" s="158"/>
      <c r="III64" s="159"/>
      <c r="IIJ64" s="159"/>
      <c r="IIK64" s="157"/>
      <c r="IIL64" s="158"/>
      <c r="IIM64" s="159"/>
      <c r="IIN64" s="159"/>
      <c r="IIO64" s="157"/>
      <c r="IIP64" s="158"/>
      <c r="IIQ64" s="159"/>
      <c r="IIR64" s="159"/>
      <c r="IIS64" s="157"/>
      <c r="IIT64" s="158"/>
      <c r="IIU64" s="159"/>
      <c r="IIV64" s="159"/>
      <c r="IIW64" s="157"/>
      <c r="IIX64" s="158"/>
      <c r="IIY64" s="159"/>
      <c r="IIZ64" s="159"/>
      <c r="IJA64" s="157"/>
      <c r="IJB64" s="158"/>
      <c r="IJC64" s="159"/>
      <c r="IJD64" s="159"/>
      <c r="IJE64" s="157"/>
      <c r="IJF64" s="158"/>
      <c r="IJG64" s="159"/>
      <c r="IJH64" s="159"/>
      <c r="IJI64" s="157"/>
      <c r="IJJ64" s="158"/>
      <c r="IJK64" s="159"/>
      <c r="IJL64" s="159"/>
      <c r="IJM64" s="157"/>
      <c r="IJN64" s="158"/>
      <c r="IJO64" s="159"/>
      <c r="IJP64" s="159"/>
      <c r="IJQ64" s="157"/>
      <c r="IJR64" s="158"/>
      <c r="IJS64" s="159"/>
      <c r="IJT64" s="159"/>
      <c r="IJU64" s="157"/>
      <c r="IJV64" s="158"/>
      <c r="IJW64" s="159"/>
      <c r="IJX64" s="159"/>
      <c r="IJY64" s="157"/>
      <c r="IJZ64" s="158"/>
      <c r="IKA64" s="159"/>
      <c r="IKB64" s="159"/>
      <c r="IKC64" s="157"/>
      <c r="IKD64" s="158"/>
      <c r="IKE64" s="159"/>
      <c r="IKF64" s="159"/>
      <c r="IKG64" s="157"/>
      <c r="IKH64" s="158"/>
      <c r="IKI64" s="159"/>
      <c r="IKJ64" s="159"/>
      <c r="IKK64" s="157"/>
      <c r="IKL64" s="158"/>
      <c r="IKM64" s="159"/>
      <c r="IKN64" s="159"/>
      <c r="IKO64" s="157"/>
      <c r="IKP64" s="158"/>
      <c r="IKQ64" s="159"/>
      <c r="IKR64" s="159"/>
      <c r="IKS64" s="157"/>
      <c r="IKT64" s="158"/>
      <c r="IKU64" s="159"/>
      <c r="IKV64" s="159"/>
      <c r="IKW64" s="157"/>
      <c r="IKX64" s="158"/>
      <c r="IKY64" s="159"/>
      <c r="IKZ64" s="159"/>
      <c r="ILA64" s="157"/>
      <c r="ILB64" s="158"/>
      <c r="ILC64" s="159"/>
      <c r="ILD64" s="159"/>
      <c r="ILE64" s="157"/>
      <c r="ILF64" s="158"/>
      <c r="ILG64" s="159"/>
      <c r="ILH64" s="159"/>
      <c r="ILI64" s="157"/>
      <c r="ILJ64" s="158"/>
      <c r="ILK64" s="159"/>
      <c r="ILL64" s="159"/>
      <c r="ILM64" s="157"/>
      <c r="ILN64" s="158"/>
      <c r="ILO64" s="159"/>
      <c r="ILP64" s="159"/>
      <c r="ILQ64" s="157"/>
      <c r="ILR64" s="158"/>
      <c r="ILS64" s="159"/>
      <c r="ILT64" s="159"/>
      <c r="ILU64" s="157"/>
      <c r="ILV64" s="158"/>
      <c r="ILW64" s="159"/>
      <c r="ILX64" s="159"/>
      <c r="ILY64" s="157"/>
      <c r="ILZ64" s="158"/>
      <c r="IMA64" s="159"/>
      <c r="IMB64" s="159"/>
      <c r="IMC64" s="157"/>
      <c r="IMD64" s="158"/>
      <c r="IME64" s="159"/>
      <c r="IMF64" s="159"/>
      <c r="IMG64" s="157"/>
      <c r="IMH64" s="158"/>
      <c r="IMI64" s="159"/>
      <c r="IMJ64" s="159"/>
      <c r="IMK64" s="157"/>
      <c r="IML64" s="158"/>
      <c r="IMM64" s="159"/>
      <c r="IMN64" s="159"/>
      <c r="IMO64" s="157"/>
      <c r="IMP64" s="158"/>
      <c r="IMQ64" s="159"/>
      <c r="IMR64" s="159"/>
      <c r="IMS64" s="157"/>
      <c r="IMT64" s="158"/>
      <c r="IMU64" s="159"/>
      <c r="IMV64" s="159"/>
      <c r="IMW64" s="157"/>
      <c r="IMX64" s="158"/>
      <c r="IMY64" s="159"/>
      <c r="IMZ64" s="159"/>
      <c r="INA64" s="157"/>
      <c r="INB64" s="158"/>
      <c r="INC64" s="159"/>
      <c r="IND64" s="159"/>
      <c r="INE64" s="157"/>
      <c r="INF64" s="158"/>
      <c r="ING64" s="159"/>
      <c r="INH64" s="159"/>
      <c r="INI64" s="157"/>
      <c r="INJ64" s="158"/>
      <c r="INK64" s="159"/>
      <c r="INL64" s="159"/>
      <c r="INM64" s="157"/>
      <c r="INN64" s="158"/>
      <c r="INO64" s="159"/>
      <c r="INP64" s="159"/>
      <c r="INQ64" s="157"/>
      <c r="INR64" s="158"/>
      <c r="INS64" s="159"/>
      <c r="INT64" s="159"/>
      <c r="INU64" s="157"/>
      <c r="INV64" s="158"/>
      <c r="INW64" s="159"/>
      <c r="INX64" s="159"/>
      <c r="INY64" s="157"/>
      <c r="INZ64" s="158"/>
      <c r="IOA64" s="159"/>
      <c r="IOB64" s="159"/>
      <c r="IOC64" s="157"/>
      <c r="IOD64" s="158"/>
      <c r="IOE64" s="159"/>
      <c r="IOF64" s="159"/>
      <c r="IOG64" s="157"/>
      <c r="IOH64" s="158"/>
      <c r="IOI64" s="159"/>
      <c r="IOJ64" s="159"/>
      <c r="IOK64" s="157"/>
      <c r="IOL64" s="158"/>
      <c r="IOM64" s="159"/>
      <c r="ION64" s="159"/>
      <c r="IOO64" s="157"/>
      <c r="IOP64" s="158"/>
      <c r="IOQ64" s="159"/>
      <c r="IOR64" s="159"/>
      <c r="IOS64" s="157"/>
      <c r="IOT64" s="158"/>
      <c r="IOU64" s="159"/>
      <c r="IOV64" s="159"/>
      <c r="IOW64" s="157"/>
      <c r="IOX64" s="158"/>
      <c r="IOY64" s="159"/>
      <c r="IOZ64" s="159"/>
      <c r="IPA64" s="157"/>
      <c r="IPB64" s="158"/>
      <c r="IPC64" s="159"/>
      <c r="IPD64" s="159"/>
      <c r="IPE64" s="157"/>
      <c r="IPF64" s="158"/>
      <c r="IPG64" s="159"/>
      <c r="IPH64" s="159"/>
      <c r="IPI64" s="157"/>
      <c r="IPJ64" s="158"/>
      <c r="IPK64" s="159"/>
      <c r="IPL64" s="159"/>
      <c r="IPM64" s="157"/>
      <c r="IPN64" s="158"/>
      <c r="IPO64" s="159"/>
      <c r="IPP64" s="159"/>
      <c r="IPQ64" s="157"/>
      <c r="IPR64" s="158"/>
      <c r="IPS64" s="159"/>
      <c r="IPT64" s="159"/>
      <c r="IPU64" s="157"/>
      <c r="IPV64" s="158"/>
      <c r="IPW64" s="159"/>
      <c r="IPX64" s="159"/>
      <c r="IPY64" s="157"/>
      <c r="IPZ64" s="158"/>
      <c r="IQA64" s="159"/>
      <c r="IQB64" s="159"/>
      <c r="IQC64" s="157"/>
      <c r="IQD64" s="158"/>
      <c r="IQE64" s="159"/>
      <c r="IQF64" s="159"/>
      <c r="IQG64" s="157"/>
      <c r="IQH64" s="158"/>
      <c r="IQI64" s="159"/>
      <c r="IQJ64" s="159"/>
      <c r="IQK64" s="157"/>
      <c r="IQL64" s="158"/>
      <c r="IQM64" s="159"/>
      <c r="IQN64" s="159"/>
      <c r="IQO64" s="157"/>
      <c r="IQP64" s="158"/>
      <c r="IQQ64" s="159"/>
      <c r="IQR64" s="159"/>
      <c r="IQS64" s="157"/>
      <c r="IQT64" s="158"/>
      <c r="IQU64" s="159"/>
      <c r="IQV64" s="159"/>
      <c r="IQW64" s="157"/>
      <c r="IQX64" s="158"/>
      <c r="IQY64" s="159"/>
      <c r="IQZ64" s="159"/>
      <c r="IRA64" s="157"/>
      <c r="IRB64" s="158"/>
      <c r="IRC64" s="159"/>
      <c r="IRD64" s="159"/>
      <c r="IRE64" s="157"/>
      <c r="IRF64" s="158"/>
      <c r="IRG64" s="159"/>
      <c r="IRH64" s="159"/>
      <c r="IRI64" s="157"/>
      <c r="IRJ64" s="158"/>
      <c r="IRK64" s="159"/>
      <c r="IRL64" s="159"/>
      <c r="IRM64" s="157"/>
      <c r="IRN64" s="158"/>
      <c r="IRO64" s="159"/>
      <c r="IRP64" s="159"/>
      <c r="IRQ64" s="157"/>
      <c r="IRR64" s="158"/>
      <c r="IRS64" s="159"/>
      <c r="IRT64" s="159"/>
      <c r="IRU64" s="157"/>
      <c r="IRV64" s="158"/>
      <c r="IRW64" s="159"/>
      <c r="IRX64" s="159"/>
      <c r="IRY64" s="157"/>
      <c r="IRZ64" s="158"/>
      <c r="ISA64" s="159"/>
      <c r="ISB64" s="159"/>
      <c r="ISC64" s="157"/>
      <c r="ISD64" s="158"/>
      <c r="ISE64" s="159"/>
      <c r="ISF64" s="159"/>
      <c r="ISG64" s="157"/>
      <c r="ISH64" s="158"/>
      <c r="ISI64" s="159"/>
      <c r="ISJ64" s="159"/>
      <c r="ISK64" s="157"/>
      <c r="ISL64" s="158"/>
      <c r="ISM64" s="159"/>
      <c r="ISN64" s="159"/>
      <c r="ISO64" s="157"/>
      <c r="ISP64" s="158"/>
      <c r="ISQ64" s="159"/>
      <c r="ISR64" s="159"/>
      <c r="ISS64" s="157"/>
      <c r="IST64" s="158"/>
      <c r="ISU64" s="159"/>
      <c r="ISV64" s="159"/>
      <c r="ISW64" s="157"/>
      <c r="ISX64" s="158"/>
      <c r="ISY64" s="159"/>
      <c r="ISZ64" s="159"/>
      <c r="ITA64" s="157"/>
      <c r="ITB64" s="158"/>
      <c r="ITC64" s="159"/>
      <c r="ITD64" s="159"/>
      <c r="ITE64" s="157"/>
      <c r="ITF64" s="158"/>
      <c r="ITG64" s="159"/>
      <c r="ITH64" s="159"/>
      <c r="ITI64" s="157"/>
      <c r="ITJ64" s="158"/>
      <c r="ITK64" s="159"/>
      <c r="ITL64" s="159"/>
      <c r="ITM64" s="157"/>
      <c r="ITN64" s="158"/>
      <c r="ITO64" s="159"/>
      <c r="ITP64" s="159"/>
      <c r="ITQ64" s="157"/>
      <c r="ITR64" s="158"/>
      <c r="ITS64" s="159"/>
      <c r="ITT64" s="159"/>
      <c r="ITU64" s="157"/>
      <c r="ITV64" s="158"/>
      <c r="ITW64" s="159"/>
      <c r="ITX64" s="159"/>
      <c r="ITY64" s="157"/>
      <c r="ITZ64" s="158"/>
      <c r="IUA64" s="159"/>
      <c r="IUB64" s="159"/>
      <c r="IUC64" s="157"/>
      <c r="IUD64" s="158"/>
      <c r="IUE64" s="159"/>
      <c r="IUF64" s="159"/>
      <c r="IUG64" s="157"/>
      <c r="IUH64" s="158"/>
      <c r="IUI64" s="159"/>
      <c r="IUJ64" s="159"/>
      <c r="IUK64" s="157"/>
      <c r="IUL64" s="158"/>
      <c r="IUM64" s="159"/>
      <c r="IUN64" s="159"/>
      <c r="IUO64" s="157"/>
      <c r="IUP64" s="158"/>
      <c r="IUQ64" s="159"/>
      <c r="IUR64" s="159"/>
      <c r="IUS64" s="157"/>
      <c r="IUT64" s="158"/>
      <c r="IUU64" s="159"/>
      <c r="IUV64" s="159"/>
      <c r="IUW64" s="157"/>
      <c r="IUX64" s="158"/>
      <c r="IUY64" s="159"/>
      <c r="IUZ64" s="159"/>
      <c r="IVA64" s="157"/>
      <c r="IVB64" s="158"/>
      <c r="IVC64" s="159"/>
      <c r="IVD64" s="159"/>
      <c r="IVE64" s="157"/>
      <c r="IVF64" s="158"/>
      <c r="IVG64" s="159"/>
      <c r="IVH64" s="159"/>
      <c r="IVI64" s="157"/>
      <c r="IVJ64" s="158"/>
      <c r="IVK64" s="159"/>
      <c r="IVL64" s="159"/>
      <c r="IVM64" s="157"/>
      <c r="IVN64" s="158"/>
      <c r="IVO64" s="159"/>
      <c r="IVP64" s="159"/>
      <c r="IVQ64" s="157"/>
      <c r="IVR64" s="158"/>
      <c r="IVS64" s="159"/>
      <c r="IVT64" s="159"/>
      <c r="IVU64" s="157"/>
      <c r="IVV64" s="158"/>
      <c r="IVW64" s="159"/>
      <c r="IVX64" s="159"/>
      <c r="IVY64" s="157"/>
      <c r="IVZ64" s="158"/>
      <c r="IWA64" s="159"/>
      <c r="IWB64" s="159"/>
      <c r="IWC64" s="157"/>
      <c r="IWD64" s="158"/>
      <c r="IWE64" s="159"/>
      <c r="IWF64" s="159"/>
      <c r="IWG64" s="157"/>
      <c r="IWH64" s="158"/>
      <c r="IWI64" s="159"/>
      <c r="IWJ64" s="159"/>
      <c r="IWK64" s="157"/>
      <c r="IWL64" s="158"/>
      <c r="IWM64" s="159"/>
      <c r="IWN64" s="159"/>
      <c r="IWO64" s="157"/>
      <c r="IWP64" s="158"/>
      <c r="IWQ64" s="159"/>
      <c r="IWR64" s="159"/>
      <c r="IWS64" s="157"/>
      <c r="IWT64" s="158"/>
      <c r="IWU64" s="159"/>
      <c r="IWV64" s="159"/>
      <c r="IWW64" s="157"/>
      <c r="IWX64" s="158"/>
      <c r="IWY64" s="159"/>
      <c r="IWZ64" s="159"/>
      <c r="IXA64" s="157"/>
      <c r="IXB64" s="158"/>
      <c r="IXC64" s="159"/>
      <c r="IXD64" s="159"/>
      <c r="IXE64" s="157"/>
      <c r="IXF64" s="158"/>
      <c r="IXG64" s="159"/>
      <c r="IXH64" s="159"/>
      <c r="IXI64" s="157"/>
      <c r="IXJ64" s="158"/>
      <c r="IXK64" s="159"/>
      <c r="IXL64" s="159"/>
      <c r="IXM64" s="157"/>
      <c r="IXN64" s="158"/>
      <c r="IXO64" s="159"/>
      <c r="IXP64" s="159"/>
      <c r="IXQ64" s="157"/>
      <c r="IXR64" s="158"/>
      <c r="IXS64" s="159"/>
      <c r="IXT64" s="159"/>
      <c r="IXU64" s="157"/>
      <c r="IXV64" s="158"/>
      <c r="IXW64" s="159"/>
      <c r="IXX64" s="159"/>
      <c r="IXY64" s="157"/>
      <c r="IXZ64" s="158"/>
      <c r="IYA64" s="159"/>
      <c r="IYB64" s="159"/>
      <c r="IYC64" s="157"/>
      <c r="IYD64" s="158"/>
      <c r="IYE64" s="159"/>
      <c r="IYF64" s="159"/>
      <c r="IYG64" s="157"/>
      <c r="IYH64" s="158"/>
      <c r="IYI64" s="159"/>
      <c r="IYJ64" s="159"/>
      <c r="IYK64" s="157"/>
      <c r="IYL64" s="158"/>
      <c r="IYM64" s="159"/>
      <c r="IYN64" s="159"/>
      <c r="IYO64" s="157"/>
      <c r="IYP64" s="158"/>
      <c r="IYQ64" s="159"/>
      <c r="IYR64" s="159"/>
      <c r="IYS64" s="157"/>
      <c r="IYT64" s="158"/>
      <c r="IYU64" s="159"/>
      <c r="IYV64" s="159"/>
      <c r="IYW64" s="157"/>
      <c r="IYX64" s="158"/>
      <c r="IYY64" s="159"/>
      <c r="IYZ64" s="159"/>
      <c r="IZA64" s="157"/>
      <c r="IZB64" s="158"/>
      <c r="IZC64" s="159"/>
      <c r="IZD64" s="159"/>
      <c r="IZE64" s="157"/>
      <c r="IZF64" s="158"/>
      <c r="IZG64" s="159"/>
      <c r="IZH64" s="159"/>
      <c r="IZI64" s="157"/>
      <c r="IZJ64" s="158"/>
      <c r="IZK64" s="159"/>
      <c r="IZL64" s="159"/>
      <c r="IZM64" s="157"/>
      <c r="IZN64" s="158"/>
      <c r="IZO64" s="159"/>
      <c r="IZP64" s="159"/>
      <c r="IZQ64" s="157"/>
      <c r="IZR64" s="158"/>
      <c r="IZS64" s="159"/>
      <c r="IZT64" s="159"/>
      <c r="IZU64" s="157"/>
      <c r="IZV64" s="158"/>
      <c r="IZW64" s="159"/>
      <c r="IZX64" s="159"/>
      <c r="IZY64" s="157"/>
      <c r="IZZ64" s="158"/>
      <c r="JAA64" s="159"/>
      <c r="JAB64" s="159"/>
      <c r="JAC64" s="157"/>
      <c r="JAD64" s="158"/>
      <c r="JAE64" s="159"/>
      <c r="JAF64" s="159"/>
      <c r="JAG64" s="157"/>
      <c r="JAH64" s="158"/>
      <c r="JAI64" s="159"/>
      <c r="JAJ64" s="159"/>
      <c r="JAK64" s="157"/>
      <c r="JAL64" s="158"/>
      <c r="JAM64" s="159"/>
      <c r="JAN64" s="159"/>
      <c r="JAO64" s="157"/>
      <c r="JAP64" s="158"/>
      <c r="JAQ64" s="159"/>
      <c r="JAR64" s="159"/>
      <c r="JAS64" s="157"/>
      <c r="JAT64" s="158"/>
      <c r="JAU64" s="159"/>
      <c r="JAV64" s="159"/>
      <c r="JAW64" s="157"/>
      <c r="JAX64" s="158"/>
      <c r="JAY64" s="159"/>
      <c r="JAZ64" s="159"/>
      <c r="JBA64" s="157"/>
      <c r="JBB64" s="158"/>
      <c r="JBC64" s="159"/>
      <c r="JBD64" s="159"/>
      <c r="JBE64" s="157"/>
      <c r="JBF64" s="158"/>
      <c r="JBG64" s="159"/>
      <c r="JBH64" s="159"/>
      <c r="JBI64" s="157"/>
      <c r="JBJ64" s="158"/>
      <c r="JBK64" s="159"/>
      <c r="JBL64" s="159"/>
      <c r="JBM64" s="157"/>
      <c r="JBN64" s="158"/>
      <c r="JBO64" s="159"/>
      <c r="JBP64" s="159"/>
      <c r="JBQ64" s="157"/>
      <c r="JBR64" s="158"/>
      <c r="JBS64" s="159"/>
      <c r="JBT64" s="159"/>
      <c r="JBU64" s="157"/>
      <c r="JBV64" s="158"/>
      <c r="JBW64" s="159"/>
      <c r="JBX64" s="159"/>
      <c r="JBY64" s="157"/>
      <c r="JBZ64" s="158"/>
      <c r="JCA64" s="159"/>
      <c r="JCB64" s="159"/>
      <c r="JCC64" s="157"/>
      <c r="JCD64" s="158"/>
      <c r="JCE64" s="159"/>
      <c r="JCF64" s="159"/>
      <c r="JCG64" s="157"/>
      <c r="JCH64" s="158"/>
      <c r="JCI64" s="159"/>
      <c r="JCJ64" s="159"/>
      <c r="JCK64" s="157"/>
      <c r="JCL64" s="158"/>
      <c r="JCM64" s="159"/>
      <c r="JCN64" s="159"/>
      <c r="JCO64" s="157"/>
      <c r="JCP64" s="158"/>
      <c r="JCQ64" s="159"/>
      <c r="JCR64" s="159"/>
      <c r="JCS64" s="157"/>
      <c r="JCT64" s="158"/>
      <c r="JCU64" s="159"/>
      <c r="JCV64" s="159"/>
      <c r="JCW64" s="157"/>
      <c r="JCX64" s="158"/>
      <c r="JCY64" s="159"/>
      <c r="JCZ64" s="159"/>
      <c r="JDA64" s="157"/>
      <c r="JDB64" s="158"/>
      <c r="JDC64" s="159"/>
      <c r="JDD64" s="159"/>
      <c r="JDE64" s="157"/>
      <c r="JDF64" s="158"/>
      <c r="JDG64" s="159"/>
      <c r="JDH64" s="159"/>
      <c r="JDI64" s="157"/>
      <c r="JDJ64" s="158"/>
      <c r="JDK64" s="159"/>
      <c r="JDL64" s="159"/>
      <c r="JDM64" s="157"/>
      <c r="JDN64" s="158"/>
      <c r="JDO64" s="159"/>
      <c r="JDP64" s="159"/>
      <c r="JDQ64" s="157"/>
      <c r="JDR64" s="158"/>
      <c r="JDS64" s="159"/>
      <c r="JDT64" s="159"/>
      <c r="JDU64" s="157"/>
      <c r="JDV64" s="158"/>
      <c r="JDW64" s="159"/>
      <c r="JDX64" s="159"/>
      <c r="JDY64" s="157"/>
      <c r="JDZ64" s="158"/>
      <c r="JEA64" s="159"/>
      <c r="JEB64" s="159"/>
      <c r="JEC64" s="157"/>
      <c r="JED64" s="158"/>
      <c r="JEE64" s="159"/>
      <c r="JEF64" s="159"/>
      <c r="JEG64" s="157"/>
      <c r="JEH64" s="158"/>
      <c r="JEI64" s="159"/>
      <c r="JEJ64" s="159"/>
      <c r="JEK64" s="157"/>
      <c r="JEL64" s="158"/>
      <c r="JEM64" s="159"/>
      <c r="JEN64" s="159"/>
      <c r="JEO64" s="157"/>
      <c r="JEP64" s="158"/>
      <c r="JEQ64" s="159"/>
      <c r="JER64" s="159"/>
      <c r="JES64" s="157"/>
      <c r="JET64" s="158"/>
      <c r="JEU64" s="159"/>
      <c r="JEV64" s="159"/>
      <c r="JEW64" s="157"/>
      <c r="JEX64" s="158"/>
      <c r="JEY64" s="159"/>
      <c r="JEZ64" s="159"/>
      <c r="JFA64" s="157"/>
      <c r="JFB64" s="158"/>
      <c r="JFC64" s="159"/>
      <c r="JFD64" s="159"/>
      <c r="JFE64" s="157"/>
      <c r="JFF64" s="158"/>
      <c r="JFG64" s="159"/>
      <c r="JFH64" s="159"/>
      <c r="JFI64" s="157"/>
      <c r="JFJ64" s="158"/>
      <c r="JFK64" s="159"/>
      <c r="JFL64" s="159"/>
      <c r="JFM64" s="157"/>
      <c r="JFN64" s="158"/>
      <c r="JFO64" s="159"/>
      <c r="JFP64" s="159"/>
      <c r="JFQ64" s="157"/>
      <c r="JFR64" s="158"/>
      <c r="JFS64" s="159"/>
      <c r="JFT64" s="159"/>
      <c r="JFU64" s="157"/>
      <c r="JFV64" s="158"/>
      <c r="JFW64" s="159"/>
      <c r="JFX64" s="159"/>
      <c r="JFY64" s="157"/>
      <c r="JFZ64" s="158"/>
      <c r="JGA64" s="159"/>
      <c r="JGB64" s="159"/>
      <c r="JGC64" s="157"/>
      <c r="JGD64" s="158"/>
      <c r="JGE64" s="159"/>
      <c r="JGF64" s="159"/>
      <c r="JGG64" s="157"/>
      <c r="JGH64" s="158"/>
      <c r="JGI64" s="159"/>
      <c r="JGJ64" s="159"/>
      <c r="JGK64" s="157"/>
      <c r="JGL64" s="158"/>
      <c r="JGM64" s="159"/>
      <c r="JGN64" s="159"/>
      <c r="JGO64" s="157"/>
      <c r="JGP64" s="158"/>
      <c r="JGQ64" s="159"/>
      <c r="JGR64" s="159"/>
      <c r="JGS64" s="157"/>
      <c r="JGT64" s="158"/>
      <c r="JGU64" s="159"/>
      <c r="JGV64" s="159"/>
      <c r="JGW64" s="157"/>
      <c r="JGX64" s="158"/>
      <c r="JGY64" s="159"/>
      <c r="JGZ64" s="159"/>
      <c r="JHA64" s="157"/>
      <c r="JHB64" s="158"/>
      <c r="JHC64" s="159"/>
      <c r="JHD64" s="159"/>
      <c r="JHE64" s="157"/>
      <c r="JHF64" s="158"/>
      <c r="JHG64" s="159"/>
      <c r="JHH64" s="159"/>
      <c r="JHI64" s="157"/>
      <c r="JHJ64" s="158"/>
      <c r="JHK64" s="159"/>
      <c r="JHL64" s="159"/>
      <c r="JHM64" s="157"/>
      <c r="JHN64" s="158"/>
      <c r="JHO64" s="159"/>
      <c r="JHP64" s="159"/>
      <c r="JHQ64" s="157"/>
      <c r="JHR64" s="158"/>
      <c r="JHS64" s="159"/>
      <c r="JHT64" s="159"/>
      <c r="JHU64" s="157"/>
      <c r="JHV64" s="158"/>
      <c r="JHW64" s="159"/>
      <c r="JHX64" s="159"/>
      <c r="JHY64" s="157"/>
      <c r="JHZ64" s="158"/>
      <c r="JIA64" s="159"/>
      <c r="JIB64" s="159"/>
      <c r="JIC64" s="157"/>
      <c r="JID64" s="158"/>
      <c r="JIE64" s="159"/>
      <c r="JIF64" s="159"/>
      <c r="JIG64" s="157"/>
      <c r="JIH64" s="158"/>
      <c r="JII64" s="159"/>
      <c r="JIJ64" s="159"/>
      <c r="JIK64" s="157"/>
      <c r="JIL64" s="158"/>
      <c r="JIM64" s="159"/>
      <c r="JIN64" s="159"/>
      <c r="JIO64" s="157"/>
      <c r="JIP64" s="158"/>
      <c r="JIQ64" s="159"/>
      <c r="JIR64" s="159"/>
      <c r="JIS64" s="157"/>
      <c r="JIT64" s="158"/>
      <c r="JIU64" s="159"/>
      <c r="JIV64" s="159"/>
      <c r="JIW64" s="157"/>
      <c r="JIX64" s="158"/>
      <c r="JIY64" s="159"/>
      <c r="JIZ64" s="159"/>
      <c r="JJA64" s="157"/>
      <c r="JJB64" s="158"/>
      <c r="JJC64" s="159"/>
      <c r="JJD64" s="159"/>
      <c r="JJE64" s="157"/>
      <c r="JJF64" s="158"/>
      <c r="JJG64" s="159"/>
      <c r="JJH64" s="159"/>
      <c r="JJI64" s="157"/>
      <c r="JJJ64" s="158"/>
      <c r="JJK64" s="159"/>
      <c r="JJL64" s="159"/>
      <c r="JJM64" s="157"/>
      <c r="JJN64" s="158"/>
      <c r="JJO64" s="159"/>
      <c r="JJP64" s="159"/>
      <c r="JJQ64" s="157"/>
      <c r="JJR64" s="158"/>
      <c r="JJS64" s="159"/>
      <c r="JJT64" s="159"/>
      <c r="JJU64" s="157"/>
      <c r="JJV64" s="158"/>
      <c r="JJW64" s="159"/>
      <c r="JJX64" s="159"/>
      <c r="JJY64" s="157"/>
      <c r="JJZ64" s="158"/>
      <c r="JKA64" s="159"/>
      <c r="JKB64" s="159"/>
      <c r="JKC64" s="157"/>
      <c r="JKD64" s="158"/>
      <c r="JKE64" s="159"/>
      <c r="JKF64" s="159"/>
      <c r="JKG64" s="157"/>
      <c r="JKH64" s="158"/>
      <c r="JKI64" s="159"/>
      <c r="JKJ64" s="159"/>
      <c r="JKK64" s="157"/>
      <c r="JKL64" s="158"/>
      <c r="JKM64" s="159"/>
      <c r="JKN64" s="159"/>
      <c r="JKO64" s="157"/>
      <c r="JKP64" s="158"/>
      <c r="JKQ64" s="159"/>
      <c r="JKR64" s="159"/>
      <c r="JKS64" s="157"/>
      <c r="JKT64" s="158"/>
      <c r="JKU64" s="159"/>
      <c r="JKV64" s="159"/>
      <c r="JKW64" s="157"/>
      <c r="JKX64" s="158"/>
      <c r="JKY64" s="159"/>
      <c r="JKZ64" s="159"/>
      <c r="JLA64" s="157"/>
      <c r="JLB64" s="158"/>
      <c r="JLC64" s="159"/>
      <c r="JLD64" s="159"/>
      <c r="JLE64" s="157"/>
      <c r="JLF64" s="158"/>
      <c r="JLG64" s="159"/>
      <c r="JLH64" s="159"/>
      <c r="JLI64" s="157"/>
      <c r="JLJ64" s="158"/>
      <c r="JLK64" s="159"/>
      <c r="JLL64" s="159"/>
      <c r="JLM64" s="157"/>
      <c r="JLN64" s="158"/>
      <c r="JLO64" s="159"/>
      <c r="JLP64" s="159"/>
      <c r="JLQ64" s="157"/>
      <c r="JLR64" s="158"/>
      <c r="JLS64" s="159"/>
      <c r="JLT64" s="159"/>
      <c r="JLU64" s="157"/>
      <c r="JLV64" s="158"/>
      <c r="JLW64" s="159"/>
      <c r="JLX64" s="159"/>
      <c r="JLY64" s="157"/>
      <c r="JLZ64" s="158"/>
      <c r="JMA64" s="159"/>
      <c r="JMB64" s="159"/>
      <c r="JMC64" s="157"/>
      <c r="JMD64" s="158"/>
      <c r="JME64" s="159"/>
      <c r="JMF64" s="159"/>
      <c r="JMG64" s="157"/>
      <c r="JMH64" s="158"/>
      <c r="JMI64" s="159"/>
      <c r="JMJ64" s="159"/>
      <c r="JMK64" s="157"/>
      <c r="JML64" s="158"/>
      <c r="JMM64" s="159"/>
      <c r="JMN64" s="159"/>
      <c r="JMO64" s="157"/>
      <c r="JMP64" s="158"/>
      <c r="JMQ64" s="159"/>
      <c r="JMR64" s="159"/>
      <c r="JMS64" s="157"/>
      <c r="JMT64" s="158"/>
      <c r="JMU64" s="159"/>
      <c r="JMV64" s="159"/>
      <c r="JMW64" s="157"/>
      <c r="JMX64" s="158"/>
      <c r="JMY64" s="159"/>
      <c r="JMZ64" s="159"/>
      <c r="JNA64" s="157"/>
      <c r="JNB64" s="158"/>
      <c r="JNC64" s="159"/>
      <c r="JND64" s="159"/>
      <c r="JNE64" s="157"/>
      <c r="JNF64" s="158"/>
      <c r="JNG64" s="159"/>
      <c r="JNH64" s="159"/>
      <c r="JNI64" s="157"/>
      <c r="JNJ64" s="158"/>
      <c r="JNK64" s="159"/>
      <c r="JNL64" s="159"/>
      <c r="JNM64" s="157"/>
      <c r="JNN64" s="158"/>
      <c r="JNO64" s="159"/>
      <c r="JNP64" s="159"/>
      <c r="JNQ64" s="157"/>
      <c r="JNR64" s="158"/>
      <c r="JNS64" s="159"/>
      <c r="JNT64" s="159"/>
      <c r="JNU64" s="157"/>
      <c r="JNV64" s="158"/>
      <c r="JNW64" s="159"/>
      <c r="JNX64" s="159"/>
      <c r="JNY64" s="157"/>
      <c r="JNZ64" s="158"/>
      <c r="JOA64" s="159"/>
      <c r="JOB64" s="159"/>
      <c r="JOC64" s="157"/>
      <c r="JOD64" s="158"/>
      <c r="JOE64" s="159"/>
      <c r="JOF64" s="159"/>
      <c r="JOG64" s="157"/>
      <c r="JOH64" s="158"/>
      <c r="JOI64" s="159"/>
      <c r="JOJ64" s="159"/>
      <c r="JOK64" s="157"/>
      <c r="JOL64" s="158"/>
      <c r="JOM64" s="159"/>
      <c r="JON64" s="159"/>
      <c r="JOO64" s="157"/>
      <c r="JOP64" s="158"/>
      <c r="JOQ64" s="159"/>
      <c r="JOR64" s="159"/>
      <c r="JOS64" s="157"/>
      <c r="JOT64" s="158"/>
      <c r="JOU64" s="159"/>
      <c r="JOV64" s="159"/>
      <c r="JOW64" s="157"/>
      <c r="JOX64" s="158"/>
      <c r="JOY64" s="159"/>
      <c r="JOZ64" s="159"/>
      <c r="JPA64" s="157"/>
      <c r="JPB64" s="158"/>
      <c r="JPC64" s="159"/>
      <c r="JPD64" s="159"/>
      <c r="JPE64" s="157"/>
      <c r="JPF64" s="158"/>
      <c r="JPG64" s="159"/>
      <c r="JPH64" s="159"/>
      <c r="JPI64" s="157"/>
      <c r="JPJ64" s="158"/>
      <c r="JPK64" s="159"/>
      <c r="JPL64" s="159"/>
      <c r="JPM64" s="157"/>
      <c r="JPN64" s="158"/>
      <c r="JPO64" s="159"/>
      <c r="JPP64" s="159"/>
      <c r="JPQ64" s="157"/>
      <c r="JPR64" s="158"/>
      <c r="JPS64" s="159"/>
      <c r="JPT64" s="159"/>
      <c r="JPU64" s="157"/>
      <c r="JPV64" s="158"/>
      <c r="JPW64" s="159"/>
      <c r="JPX64" s="159"/>
      <c r="JPY64" s="157"/>
      <c r="JPZ64" s="158"/>
      <c r="JQA64" s="159"/>
      <c r="JQB64" s="159"/>
      <c r="JQC64" s="157"/>
      <c r="JQD64" s="158"/>
      <c r="JQE64" s="159"/>
      <c r="JQF64" s="159"/>
      <c r="JQG64" s="157"/>
      <c r="JQH64" s="158"/>
      <c r="JQI64" s="159"/>
      <c r="JQJ64" s="159"/>
      <c r="JQK64" s="157"/>
      <c r="JQL64" s="158"/>
      <c r="JQM64" s="159"/>
      <c r="JQN64" s="159"/>
      <c r="JQO64" s="157"/>
      <c r="JQP64" s="158"/>
      <c r="JQQ64" s="159"/>
      <c r="JQR64" s="159"/>
      <c r="JQS64" s="157"/>
      <c r="JQT64" s="158"/>
      <c r="JQU64" s="159"/>
      <c r="JQV64" s="159"/>
      <c r="JQW64" s="157"/>
      <c r="JQX64" s="158"/>
      <c r="JQY64" s="159"/>
      <c r="JQZ64" s="159"/>
      <c r="JRA64" s="157"/>
      <c r="JRB64" s="158"/>
      <c r="JRC64" s="159"/>
      <c r="JRD64" s="159"/>
      <c r="JRE64" s="157"/>
      <c r="JRF64" s="158"/>
      <c r="JRG64" s="159"/>
      <c r="JRH64" s="159"/>
      <c r="JRI64" s="157"/>
      <c r="JRJ64" s="158"/>
      <c r="JRK64" s="159"/>
      <c r="JRL64" s="159"/>
      <c r="JRM64" s="157"/>
      <c r="JRN64" s="158"/>
      <c r="JRO64" s="159"/>
      <c r="JRP64" s="159"/>
      <c r="JRQ64" s="157"/>
      <c r="JRR64" s="158"/>
      <c r="JRS64" s="159"/>
      <c r="JRT64" s="159"/>
      <c r="JRU64" s="157"/>
      <c r="JRV64" s="158"/>
      <c r="JRW64" s="159"/>
      <c r="JRX64" s="159"/>
      <c r="JRY64" s="157"/>
      <c r="JRZ64" s="158"/>
      <c r="JSA64" s="159"/>
      <c r="JSB64" s="159"/>
      <c r="JSC64" s="157"/>
      <c r="JSD64" s="158"/>
      <c r="JSE64" s="159"/>
      <c r="JSF64" s="159"/>
      <c r="JSG64" s="157"/>
      <c r="JSH64" s="158"/>
      <c r="JSI64" s="159"/>
      <c r="JSJ64" s="159"/>
      <c r="JSK64" s="157"/>
      <c r="JSL64" s="158"/>
      <c r="JSM64" s="159"/>
      <c r="JSN64" s="159"/>
      <c r="JSO64" s="157"/>
      <c r="JSP64" s="158"/>
      <c r="JSQ64" s="159"/>
      <c r="JSR64" s="159"/>
      <c r="JSS64" s="157"/>
      <c r="JST64" s="158"/>
      <c r="JSU64" s="159"/>
      <c r="JSV64" s="159"/>
      <c r="JSW64" s="157"/>
      <c r="JSX64" s="158"/>
      <c r="JSY64" s="159"/>
      <c r="JSZ64" s="159"/>
      <c r="JTA64" s="157"/>
      <c r="JTB64" s="158"/>
      <c r="JTC64" s="159"/>
      <c r="JTD64" s="159"/>
      <c r="JTE64" s="157"/>
      <c r="JTF64" s="158"/>
      <c r="JTG64" s="159"/>
      <c r="JTH64" s="159"/>
      <c r="JTI64" s="157"/>
      <c r="JTJ64" s="158"/>
      <c r="JTK64" s="159"/>
      <c r="JTL64" s="159"/>
      <c r="JTM64" s="157"/>
      <c r="JTN64" s="158"/>
      <c r="JTO64" s="159"/>
      <c r="JTP64" s="159"/>
      <c r="JTQ64" s="157"/>
      <c r="JTR64" s="158"/>
      <c r="JTS64" s="159"/>
      <c r="JTT64" s="159"/>
      <c r="JTU64" s="157"/>
      <c r="JTV64" s="158"/>
      <c r="JTW64" s="159"/>
      <c r="JTX64" s="159"/>
      <c r="JTY64" s="157"/>
      <c r="JTZ64" s="158"/>
      <c r="JUA64" s="159"/>
      <c r="JUB64" s="159"/>
      <c r="JUC64" s="157"/>
      <c r="JUD64" s="158"/>
      <c r="JUE64" s="159"/>
      <c r="JUF64" s="159"/>
      <c r="JUG64" s="157"/>
      <c r="JUH64" s="158"/>
      <c r="JUI64" s="159"/>
      <c r="JUJ64" s="159"/>
      <c r="JUK64" s="157"/>
      <c r="JUL64" s="158"/>
      <c r="JUM64" s="159"/>
      <c r="JUN64" s="159"/>
      <c r="JUO64" s="157"/>
      <c r="JUP64" s="158"/>
      <c r="JUQ64" s="159"/>
      <c r="JUR64" s="159"/>
      <c r="JUS64" s="157"/>
      <c r="JUT64" s="158"/>
      <c r="JUU64" s="159"/>
      <c r="JUV64" s="159"/>
      <c r="JUW64" s="157"/>
      <c r="JUX64" s="158"/>
      <c r="JUY64" s="159"/>
      <c r="JUZ64" s="159"/>
      <c r="JVA64" s="157"/>
      <c r="JVB64" s="158"/>
      <c r="JVC64" s="159"/>
      <c r="JVD64" s="159"/>
      <c r="JVE64" s="157"/>
      <c r="JVF64" s="158"/>
      <c r="JVG64" s="159"/>
      <c r="JVH64" s="159"/>
      <c r="JVI64" s="157"/>
      <c r="JVJ64" s="158"/>
      <c r="JVK64" s="159"/>
      <c r="JVL64" s="159"/>
      <c r="JVM64" s="157"/>
      <c r="JVN64" s="158"/>
      <c r="JVO64" s="159"/>
      <c r="JVP64" s="159"/>
      <c r="JVQ64" s="157"/>
      <c r="JVR64" s="158"/>
      <c r="JVS64" s="159"/>
      <c r="JVT64" s="159"/>
      <c r="JVU64" s="157"/>
      <c r="JVV64" s="158"/>
      <c r="JVW64" s="159"/>
      <c r="JVX64" s="159"/>
      <c r="JVY64" s="157"/>
      <c r="JVZ64" s="158"/>
      <c r="JWA64" s="159"/>
      <c r="JWB64" s="159"/>
      <c r="JWC64" s="157"/>
      <c r="JWD64" s="158"/>
      <c r="JWE64" s="159"/>
      <c r="JWF64" s="159"/>
      <c r="JWG64" s="157"/>
      <c r="JWH64" s="158"/>
      <c r="JWI64" s="159"/>
      <c r="JWJ64" s="159"/>
      <c r="JWK64" s="157"/>
      <c r="JWL64" s="158"/>
      <c r="JWM64" s="159"/>
      <c r="JWN64" s="159"/>
      <c r="JWO64" s="157"/>
      <c r="JWP64" s="158"/>
      <c r="JWQ64" s="159"/>
      <c r="JWR64" s="159"/>
      <c r="JWS64" s="157"/>
      <c r="JWT64" s="158"/>
      <c r="JWU64" s="159"/>
      <c r="JWV64" s="159"/>
      <c r="JWW64" s="157"/>
      <c r="JWX64" s="158"/>
      <c r="JWY64" s="159"/>
      <c r="JWZ64" s="159"/>
      <c r="JXA64" s="157"/>
      <c r="JXB64" s="158"/>
      <c r="JXC64" s="159"/>
      <c r="JXD64" s="159"/>
      <c r="JXE64" s="157"/>
      <c r="JXF64" s="158"/>
      <c r="JXG64" s="159"/>
      <c r="JXH64" s="159"/>
      <c r="JXI64" s="157"/>
      <c r="JXJ64" s="158"/>
      <c r="JXK64" s="159"/>
      <c r="JXL64" s="159"/>
      <c r="JXM64" s="157"/>
      <c r="JXN64" s="158"/>
      <c r="JXO64" s="159"/>
      <c r="JXP64" s="159"/>
      <c r="JXQ64" s="157"/>
      <c r="JXR64" s="158"/>
      <c r="JXS64" s="159"/>
      <c r="JXT64" s="159"/>
      <c r="JXU64" s="157"/>
      <c r="JXV64" s="158"/>
      <c r="JXW64" s="159"/>
      <c r="JXX64" s="159"/>
      <c r="JXY64" s="157"/>
      <c r="JXZ64" s="158"/>
      <c r="JYA64" s="159"/>
      <c r="JYB64" s="159"/>
      <c r="JYC64" s="157"/>
      <c r="JYD64" s="158"/>
      <c r="JYE64" s="159"/>
      <c r="JYF64" s="159"/>
      <c r="JYG64" s="157"/>
      <c r="JYH64" s="158"/>
      <c r="JYI64" s="159"/>
      <c r="JYJ64" s="159"/>
      <c r="JYK64" s="157"/>
      <c r="JYL64" s="158"/>
      <c r="JYM64" s="159"/>
      <c r="JYN64" s="159"/>
      <c r="JYO64" s="157"/>
      <c r="JYP64" s="158"/>
      <c r="JYQ64" s="159"/>
      <c r="JYR64" s="159"/>
      <c r="JYS64" s="157"/>
      <c r="JYT64" s="158"/>
      <c r="JYU64" s="159"/>
      <c r="JYV64" s="159"/>
      <c r="JYW64" s="157"/>
      <c r="JYX64" s="158"/>
      <c r="JYY64" s="159"/>
      <c r="JYZ64" s="159"/>
      <c r="JZA64" s="157"/>
      <c r="JZB64" s="158"/>
      <c r="JZC64" s="159"/>
      <c r="JZD64" s="159"/>
      <c r="JZE64" s="157"/>
      <c r="JZF64" s="158"/>
      <c r="JZG64" s="159"/>
      <c r="JZH64" s="159"/>
      <c r="JZI64" s="157"/>
      <c r="JZJ64" s="158"/>
      <c r="JZK64" s="159"/>
      <c r="JZL64" s="159"/>
      <c r="JZM64" s="157"/>
      <c r="JZN64" s="158"/>
      <c r="JZO64" s="159"/>
      <c r="JZP64" s="159"/>
      <c r="JZQ64" s="157"/>
      <c r="JZR64" s="158"/>
      <c r="JZS64" s="159"/>
      <c r="JZT64" s="159"/>
      <c r="JZU64" s="157"/>
      <c r="JZV64" s="158"/>
      <c r="JZW64" s="159"/>
      <c r="JZX64" s="159"/>
      <c r="JZY64" s="157"/>
      <c r="JZZ64" s="158"/>
      <c r="KAA64" s="159"/>
      <c r="KAB64" s="159"/>
      <c r="KAC64" s="157"/>
      <c r="KAD64" s="158"/>
      <c r="KAE64" s="159"/>
      <c r="KAF64" s="159"/>
      <c r="KAG64" s="157"/>
      <c r="KAH64" s="158"/>
      <c r="KAI64" s="159"/>
      <c r="KAJ64" s="159"/>
      <c r="KAK64" s="157"/>
      <c r="KAL64" s="158"/>
      <c r="KAM64" s="159"/>
      <c r="KAN64" s="159"/>
      <c r="KAO64" s="157"/>
      <c r="KAP64" s="158"/>
      <c r="KAQ64" s="159"/>
      <c r="KAR64" s="159"/>
      <c r="KAS64" s="157"/>
      <c r="KAT64" s="158"/>
      <c r="KAU64" s="159"/>
      <c r="KAV64" s="159"/>
      <c r="KAW64" s="157"/>
      <c r="KAX64" s="158"/>
      <c r="KAY64" s="159"/>
      <c r="KAZ64" s="159"/>
      <c r="KBA64" s="157"/>
      <c r="KBB64" s="158"/>
      <c r="KBC64" s="159"/>
      <c r="KBD64" s="159"/>
      <c r="KBE64" s="157"/>
      <c r="KBF64" s="158"/>
      <c r="KBG64" s="159"/>
      <c r="KBH64" s="159"/>
      <c r="KBI64" s="157"/>
      <c r="KBJ64" s="158"/>
      <c r="KBK64" s="159"/>
      <c r="KBL64" s="159"/>
      <c r="KBM64" s="157"/>
      <c r="KBN64" s="158"/>
      <c r="KBO64" s="159"/>
      <c r="KBP64" s="159"/>
      <c r="KBQ64" s="157"/>
      <c r="KBR64" s="158"/>
      <c r="KBS64" s="159"/>
      <c r="KBT64" s="159"/>
      <c r="KBU64" s="157"/>
      <c r="KBV64" s="158"/>
      <c r="KBW64" s="159"/>
      <c r="KBX64" s="159"/>
      <c r="KBY64" s="157"/>
      <c r="KBZ64" s="158"/>
      <c r="KCA64" s="159"/>
      <c r="KCB64" s="159"/>
      <c r="KCC64" s="157"/>
      <c r="KCD64" s="158"/>
      <c r="KCE64" s="159"/>
      <c r="KCF64" s="159"/>
      <c r="KCG64" s="157"/>
      <c r="KCH64" s="158"/>
      <c r="KCI64" s="159"/>
      <c r="KCJ64" s="159"/>
      <c r="KCK64" s="157"/>
      <c r="KCL64" s="158"/>
      <c r="KCM64" s="159"/>
      <c r="KCN64" s="159"/>
      <c r="KCO64" s="157"/>
      <c r="KCP64" s="158"/>
      <c r="KCQ64" s="159"/>
      <c r="KCR64" s="159"/>
      <c r="KCS64" s="157"/>
      <c r="KCT64" s="158"/>
      <c r="KCU64" s="159"/>
      <c r="KCV64" s="159"/>
      <c r="KCW64" s="157"/>
      <c r="KCX64" s="158"/>
      <c r="KCY64" s="159"/>
      <c r="KCZ64" s="159"/>
      <c r="KDA64" s="157"/>
      <c r="KDB64" s="158"/>
      <c r="KDC64" s="159"/>
      <c r="KDD64" s="159"/>
      <c r="KDE64" s="157"/>
      <c r="KDF64" s="158"/>
      <c r="KDG64" s="159"/>
      <c r="KDH64" s="159"/>
      <c r="KDI64" s="157"/>
      <c r="KDJ64" s="158"/>
      <c r="KDK64" s="159"/>
      <c r="KDL64" s="159"/>
      <c r="KDM64" s="157"/>
      <c r="KDN64" s="158"/>
      <c r="KDO64" s="159"/>
      <c r="KDP64" s="159"/>
      <c r="KDQ64" s="157"/>
      <c r="KDR64" s="158"/>
      <c r="KDS64" s="159"/>
      <c r="KDT64" s="159"/>
      <c r="KDU64" s="157"/>
      <c r="KDV64" s="158"/>
      <c r="KDW64" s="159"/>
      <c r="KDX64" s="159"/>
      <c r="KDY64" s="157"/>
      <c r="KDZ64" s="158"/>
      <c r="KEA64" s="159"/>
      <c r="KEB64" s="159"/>
      <c r="KEC64" s="157"/>
      <c r="KED64" s="158"/>
      <c r="KEE64" s="159"/>
      <c r="KEF64" s="159"/>
      <c r="KEG64" s="157"/>
      <c r="KEH64" s="158"/>
      <c r="KEI64" s="159"/>
      <c r="KEJ64" s="159"/>
      <c r="KEK64" s="157"/>
      <c r="KEL64" s="158"/>
      <c r="KEM64" s="159"/>
      <c r="KEN64" s="159"/>
      <c r="KEO64" s="157"/>
      <c r="KEP64" s="158"/>
      <c r="KEQ64" s="159"/>
      <c r="KER64" s="159"/>
      <c r="KES64" s="157"/>
      <c r="KET64" s="158"/>
      <c r="KEU64" s="159"/>
      <c r="KEV64" s="159"/>
      <c r="KEW64" s="157"/>
      <c r="KEX64" s="158"/>
      <c r="KEY64" s="159"/>
      <c r="KEZ64" s="159"/>
      <c r="KFA64" s="157"/>
      <c r="KFB64" s="158"/>
      <c r="KFC64" s="159"/>
      <c r="KFD64" s="159"/>
      <c r="KFE64" s="157"/>
      <c r="KFF64" s="158"/>
      <c r="KFG64" s="159"/>
      <c r="KFH64" s="159"/>
      <c r="KFI64" s="157"/>
      <c r="KFJ64" s="158"/>
      <c r="KFK64" s="159"/>
      <c r="KFL64" s="159"/>
      <c r="KFM64" s="157"/>
      <c r="KFN64" s="158"/>
      <c r="KFO64" s="159"/>
      <c r="KFP64" s="159"/>
      <c r="KFQ64" s="157"/>
      <c r="KFR64" s="158"/>
      <c r="KFS64" s="159"/>
      <c r="KFT64" s="159"/>
      <c r="KFU64" s="157"/>
      <c r="KFV64" s="158"/>
      <c r="KFW64" s="159"/>
      <c r="KFX64" s="159"/>
      <c r="KFY64" s="157"/>
      <c r="KFZ64" s="158"/>
      <c r="KGA64" s="159"/>
      <c r="KGB64" s="159"/>
      <c r="KGC64" s="157"/>
      <c r="KGD64" s="158"/>
      <c r="KGE64" s="159"/>
      <c r="KGF64" s="159"/>
      <c r="KGG64" s="157"/>
      <c r="KGH64" s="158"/>
      <c r="KGI64" s="159"/>
      <c r="KGJ64" s="159"/>
      <c r="KGK64" s="157"/>
      <c r="KGL64" s="158"/>
      <c r="KGM64" s="159"/>
      <c r="KGN64" s="159"/>
      <c r="KGO64" s="157"/>
      <c r="KGP64" s="158"/>
      <c r="KGQ64" s="159"/>
      <c r="KGR64" s="159"/>
      <c r="KGS64" s="157"/>
      <c r="KGT64" s="158"/>
      <c r="KGU64" s="159"/>
      <c r="KGV64" s="159"/>
      <c r="KGW64" s="157"/>
      <c r="KGX64" s="158"/>
      <c r="KGY64" s="159"/>
      <c r="KGZ64" s="159"/>
      <c r="KHA64" s="157"/>
      <c r="KHB64" s="158"/>
      <c r="KHC64" s="159"/>
      <c r="KHD64" s="159"/>
      <c r="KHE64" s="157"/>
      <c r="KHF64" s="158"/>
      <c r="KHG64" s="159"/>
      <c r="KHH64" s="159"/>
      <c r="KHI64" s="157"/>
      <c r="KHJ64" s="158"/>
      <c r="KHK64" s="159"/>
      <c r="KHL64" s="159"/>
      <c r="KHM64" s="157"/>
      <c r="KHN64" s="158"/>
      <c r="KHO64" s="159"/>
      <c r="KHP64" s="159"/>
      <c r="KHQ64" s="157"/>
      <c r="KHR64" s="158"/>
      <c r="KHS64" s="159"/>
      <c r="KHT64" s="159"/>
      <c r="KHU64" s="157"/>
      <c r="KHV64" s="158"/>
      <c r="KHW64" s="159"/>
      <c r="KHX64" s="159"/>
      <c r="KHY64" s="157"/>
      <c r="KHZ64" s="158"/>
      <c r="KIA64" s="159"/>
      <c r="KIB64" s="159"/>
      <c r="KIC64" s="157"/>
      <c r="KID64" s="158"/>
      <c r="KIE64" s="159"/>
      <c r="KIF64" s="159"/>
      <c r="KIG64" s="157"/>
      <c r="KIH64" s="158"/>
      <c r="KII64" s="159"/>
      <c r="KIJ64" s="159"/>
      <c r="KIK64" s="157"/>
      <c r="KIL64" s="158"/>
      <c r="KIM64" s="159"/>
      <c r="KIN64" s="159"/>
      <c r="KIO64" s="157"/>
      <c r="KIP64" s="158"/>
      <c r="KIQ64" s="159"/>
      <c r="KIR64" s="159"/>
      <c r="KIS64" s="157"/>
      <c r="KIT64" s="158"/>
      <c r="KIU64" s="159"/>
      <c r="KIV64" s="159"/>
      <c r="KIW64" s="157"/>
      <c r="KIX64" s="158"/>
      <c r="KIY64" s="159"/>
      <c r="KIZ64" s="159"/>
      <c r="KJA64" s="157"/>
      <c r="KJB64" s="158"/>
      <c r="KJC64" s="159"/>
      <c r="KJD64" s="159"/>
      <c r="KJE64" s="157"/>
      <c r="KJF64" s="158"/>
      <c r="KJG64" s="159"/>
      <c r="KJH64" s="159"/>
      <c r="KJI64" s="157"/>
      <c r="KJJ64" s="158"/>
      <c r="KJK64" s="159"/>
      <c r="KJL64" s="159"/>
      <c r="KJM64" s="157"/>
      <c r="KJN64" s="158"/>
      <c r="KJO64" s="159"/>
      <c r="KJP64" s="159"/>
      <c r="KJQ64" s="157"/>
      <c r="KJR64" s="158"/>
      <c r="KJS64" s="159"/>
      <c r="KJT64" s="159"/>
      <c r="KJU64" s="157"/>
      <c r="KJV64" s="158"/>
      <c r="KJW64" s="159"/>
      <c r="KJX64" s="159"/>
      <c r="KJY64" s="157"/>
      <c r="KJZ64" s="158"/>
      <c r="KKA64" s="159"/>
      <c r="KKB64" s="159"/>
      <c r="KKC64" s="157"/>
      <c r="KKD64" s="158"/>
      <c r="KKE64" s="159"/>
      <c r="KKF64" s="159"/>
      <c r="KKG64" s="157"/>
      <c r="KKH64" s="158"/>
      <c r="KKI64" s="159"/>
      <c r="KKJ64" s="159"/>
      <c r="KKK64" s="157"/>
      <c r="KKL64" s="158"/>
      <c r="KKM64" s="159"/>
      <c r="KKN64" s="159"/>
      <c r="KKO64" s="157"/>
      <c r="KKP64" s="158"/>
      <c r="KKQ64" s="159"/>
      <c r="KKR64" s="159"/>
      <c r="KKS64" s="157"/>
      <c r="KKT64" s="158"/>
      <c r="KKU64" s="159"/>
      <c r="KKV64" s="159"/>
      <c r="KKW64" s="157"/>
      <c r="KKX64" s="158"/>
      <c r="KKY64" s="159"/>
      <c r="KKZ64" s="159"/>
      <c r="KLA64" s="157"/>
      <c r="KLB64" s="158"/>
      <c r="KLC64" s="159"/>
      <c r="KLD64" s="159"/>
      <c r="KLE64" s="157"/>
      <c r="KLF64" s="158"/>
      <c r="KLG64" s="159"/>
      <c r="KLH64" s="159"/>
      <c r="KLI64" s="157"/>
      <c r="KLJ64" s="158"/>
      <c r="KLK64" s="159"/>
      <c r="KLL64" s="159"/>
      <c r="KLM64" s="157"/>
      <c r="KLN64" s="158"/>
      <c r="KLO64" s="159"/>
      <c r="KLP64" s="159"/>
      <c r="KLQ64" s="157"/>
      <c r="KLR64" s="158"/>
      <c r="KLS64" s="159"/>
      <c r="KLT64" s="159"/>
      <c r="KLU64" s="157"/>
      <c r="KLV64" s="158"/>
      <c r="KLW64" s="159"/>
      <c r="KLX64" s="159"/>
      <c r="KLY64" s="157"/>
      <c r="KLZ64" s="158"/>
      <c r="KMA64" s="159"/>
      <c r="KMB64" s="159"/>
      <c r="KMC64" s="157"/>
      <c r="KMD64" s="158"/>
      <c r="KME64" s="159"/>
      <c r="KMF64" s="159"/>
      <c r="KMG64" s="157"/>
      <c r="KMH64" s="158"/>
      <c r="KMI64" s="159"/>
      <c r="KMJ64" s="159"/>
      <c r="KMK64" s="157"/>
      <c r="KML64" s="158"/>
      <c r="KMM64" s="159"/>
      <c r="KMN64" s="159"/>
      <c r="KMO64" s="157"/>
      <c r="KMP64" s="158"/>
      <c r="KMQ64" s="159"/>
      <c r="KMR64" s="159"/>
      <c r="KMS64" s="157"/>
      <c r="KMT64" s="158"/>
      <c r="KMU64" s="159"/>
      <c r="KMV64" s="159"/>
      <c r="KMW64" s="157"/>
      <c r="KMX64" s="158"/>
      <c r="KMY64" s="159"/>
      <c r="KMZ64" s="159"/>
      <c r="KNA64" s="157"/>
      <c r="KNB64" s="158"/>
      <c r="KNC64" s="159"/>
      <c r="KND64" s="159"/>
      <c r="KNE64" s="157"/>
      <c r="KNF64" s="158"/>
      <c r="KNG64" s="159"/>
      <c r="KNH64" s="159"/>
      <c r="KNI64" s="157"/>
      <c r="KNJ64" s="158"/>
      <c r="KNK64" s="159"/>
      <c r="KNL64" s="159"/>
      <c r="KNM64" s="157"/>
      <c r="KNN64" s="158"/>
      <c r="KNO64" s="159"/>
      <c r="KNP64" s="159"/>
      <c r="KNQ64" s="157"/>
      <c r="KNR64" s="158"/>
      <c r="KNS64" s="159"/>
      <c r="KNT64" s="159"/>
      <c r="KNU64" s="157"/>
      <c r="KNV64" s="158"/>
      <c r="KNW64" s="159"/>
      <c r="KNX64" s="159"/>
      <c r="KNY64" s="157"/>
      <c r="KNZ64" s="158"/>
      <c r="KOA64" s="159"/>
      <c r="KOB64" s="159"/>
      <c r="KOC64" s="157"/>
      <c r="KOD64" s="158"/>
      <c r="KOE64" s="159"/>
      <c r="KOF64" s="159"/>
      <c r="KOG64" s="157"/>
      <c r="KOH64" s="158"/>
      <c r="KOI64" s="159"/>
      <c r="KOJ64" s="159"/>
      <c r="KOK64" s="157"/>
      <c r="KOL64" s="158"/>
      <c r="KOM64" s="159"/>
      <c r="KON64" s="159"/>
      <c r="KOO64" s="157"/>
      <c r="KOP64" s="158"/>
      <c r="KOQ64" s="159"/>
      <c r="KOR64" s="159"/>
      <c r="KOS64" s="157"/>
      <c r="KOT64" s="158"/>
      <c r="KOU64" s="159"/>
      <c r="KOV64" s="159"/>
      <c r="KOW64" s="157"/>
      <c r="KOX64" s="158"/>
      <c r="KOY64" s="159"/>
      <c r="KOZ64" s="159"/>
      <c r="KPA64" s="157"/>
      <c r="KPB64" s="158"/>
      <c r="KPC64" s="159"/>
      <c r="KPD64" s="159"/>
      <c r="KPE64" s="157"/>
      <c r="KPF64" s="158"/>
      <c r="KPG64" s="159"/>
      <c r="KPH64" s="159"/>
      <c r="KPI64" s="157"/>
      <c r="KPJ64" s="158"/>
      <c r="KPK64" s="159"/>
      <c r="KPL64" s="159"/>
      <c r="KPM64" s="157"/>
      <c r="KPN64" s="158"/>
      <c r="KPO64" s="159"/>
      <c r="KPP64" s="159"/>
      <c r="KPQ64" s="157"/>
      <c r="KPR64" s="158"/>
      <c r="KPS64" s="159"/>
      <c r="KPT64" s="159"/>
      <c r="KPU64" s="157"/>
      <c r="KPV64" s="158"/>
      <c r="KPW64" s="159"/>
      <c r="KPX64" s="159"/>
      <c r="KPY64" s="157"/>
      <c r="KPZ64" s="158"/>
      <c r="KQA64" s="159"/>
      <c r="KQB64" s="159"/>
      <c r="KQC64" s="157"/>
      <c r="KQD64" s="158"/>
      <c r="KQE64" s="159"/>
      <c r="KQF64" s="159"/>
      <c r="KQG64" s="157"/>
      <c r="KQH64" s="158"/>
      <c r="KQI64" s="159"/>
      <c r="KQJ64" s="159"/>
      <c r="KQK64" s="157"/>
      <c r="KQL64" s="158"/>
      <c r="KQM64" s="159"/>
      <c r="KQN64" s="159"/>
      <c r="KQO64" s="157"/>
      <c r="KQP64" s="158"/>
      <c r="KQQ64" s="159"/>
      <c r="KQR64" s="159"/>
      <c r="KQS64" s="157"/>
      <c r="KQT64" s="158"/>
      <c r="KQU64" s="159"/>
      <c r="KQV64" s="159"/>
      <c r="KQW64" s="157"/>
      <c r="KQX64" s="158"/>
      <c r="KQY64" s="159"/>
      <c r="KQZ64" s="159"/>
      <c r="KRA64" s="157"/>
      <c r="KRB64" s="158"/>
      <c r="KRC64" s="159"/>
      <c r="KRD64" s="159"/>
      <c r="KRE64" s="157"/>
      <c r="KRF64" s="158"/>
      <c r="KRG64" s="159"/>
      <c r="KRH64" s="159"/>
      <c r="KRI64" s="157"/>
      <c r="KRJ64" s="158"/>
      <c r="KRK64" s="159"/>
      <c r="KRL64" s="159"/>
      <c r="KRM64" s="157"/>
      <c r="KRN64" s="158"/>
      <c r="KRO64" s="159"/>
      <c r="KRP64" s="159"/>
      <c r="KRQ64" s="157"/>
      <c r="KRR64" s="158"/>
      <c r="KRS64" s="159"/>
      <c r="KRT64" s="159"/>
      <c r="KRU64" s="157"/>
      <c r="KRV64" s="158"/>
      <c r="KRW64" s="159"/>
      <c r="KRX64" s="159"/>
      <c r="KRY64" s="157"/>
      <c r="KRZ64" s="158"/>
      <c r="KSA64" s="159"/>
      <c r="KSB64" s="159"/>
      <c r="KSC64" s="157"/>
      <c r="KSD64" s="158"/>
      <c r="KSE64" s="159"/>
      <c r="KSF64" s="159"/>
      <c r="KSG64" s="157"/>
      <c r="KSH64" s="158"/>
      <c r="KSI64" s="159"/>
      <c r="KSJ64" s="159"/>
      <c r="KSK64" s="157"/>
      <c r="KSL64" s="158"/>
      <c r="KSM64" s="159"/>
      <c r="KSN64" s="159"/>
      <c r="KSO64" s="157"/>
      <c r="KSP64" s="158"/>
      <c r="KSQ64" s="159"/>
      <c r="KSR64" s="159"/>
      <c r="KSS64" s="157"/>
      <c r="KST64" s="158"/>
      <c r="KSU64" s="159"/>
      <c r="KSV64" s="159"/>
      <c r="KSW64" s="157"/>
      <c r="KSX64" s="158"/>
      <c r="KSY64" s="159"/>
      <c r="KSZ64" s="159"/>
      <c r="KTA64" s="157"/>
      <c r="KTB64" s="158"/>
      <c r="KTC64" s="159"/>
      <c r="KTD64" s="159"/>
      <c r="KTE64" s="157"/>
      <c r="KTF64" s="158"/>
      <c r="KTG64" s="159"/>
      <c r="KTH64" s="159"/>
      <c r="KTI64" s="157"/>
      <c r="KTJ64" s="158"/>
      <c r="KTK64" s="159"/>
      <c r="KTL64" s="159"/>
      <c r="KTM64" s="157"/>
      <c r="KTN64" s="158"/>
      <c r="KTO64" s="159"/>
      <c r="KTP64" s="159"/>
      <c r="KTQ64" s="157"/>
      <c r="KTR64" s="158"/>
      <c r="KTS64" s="159"/>
      <c r="KTT64" s="159"/>
      <c r="KTU64" s="157"/>
      <c r="KTV64" s="158"/>
      <c r="KTW64" s="159"/>
      <c r="KTX64" s="159"/>
      <c r="KTY64" s="157"/>
      <c r="KTZ64" s="158"/>
      <c r="KUA64" s="159"/>
      <c r="KUB64" s="159"/>
      <c r="KUC64" s="157"/>
      <c r="KUD64" s="158"/>
      <c r="KUE64" s="159"/>
      <c r="KUF64" s="159"/>
      <c r="KUG64" s="157"/>
      <c r="KUH64" s="158"/>
      <c r="KUI64" s="159"/>
      <c r="KUJ64" s="159"/>
      <c r="KUK64" s="157"/>
      <c r="KUL64" s="158"/>
      <c r="KUM64" s="159"/>
      <c r="KUN64" s="159"/>
      <c r="KUO64" s="157"/>
      <c r="KUP64" s="158"/>
      <c r="KUQ64" s="159"/>
      <c r="KUR64" s="159"/>
      <c r="KUS64" s="157"/>
      <c r="KUT64" s="158"/>
      <c r="KUU64" s="159"/>
      <c r="KUV64" s="159"/>
      <c r="KUW64" s="157"/>
      <c r="KUX64" s="158"/>
      <c r="KUY64" s="159"/>
      <c r="KUZ64" s="159"/>
      <c r="KVA64" s="157"/>
      <c r="KVB64" s="158"/>
      <c r="KVC64" s="159"/>
      <c r="KVD64" s="159"/>
      <c r="KVE64" s="157"/>
      <c r="KVF64" s="158"/>
      <c r="KVG64" s="159"/>
      <c r="KVH64" s="159"/>
      <c r="KVI64" s="157"/>
      <c r="KVJ64" s="158"/>
      <c r="KVK64" s="159"/>
      <c r="KVL64" s="159"/>
      <c r="KVM64" s="157"/>
      <c r="KVN64" s="158"/>
      <c r="KVO64" s="159"/>
      <c r="KVP64" s="159"/>
      <c r="KVQ64" s="157"/>
      <c r="KVR64" s="158"/>
      <c r="KVS64" s="159"/>
      <c r="KVT64" s="159"/>
      <c r="KVU64" s="157"/>
      <c r="KVV64" s="158"/>
      <c r="KVW64" s="159"/>
      <c r="KVX64" s="159"/>
      <c r="KVY64" s="157"/>
      <c r="KVZ64" s="158"/>
      <c r="KWA64" s="159"/>
      <c r="KWB64" s="159"/>
      <c r="KWC64" s="157"/>
      <c r="KWD64" s="158"/>
      <c r="KWE64" s="159"/>
      <c r="KWF64" s="159"/>
      <c r="KWG64" s="157"/>
      <c r="KWH64" s="158"/>
      <c r="KWI64" s="159"/>
      <c r="KWJ64" s="159"/>
      <c r="KWK64" s="157"/>
      <c r="KWL64" s="158"/>
      <c r="KWM64" s="159"/>
      <c r="KWN64" s="159"/>
      <c r="KWO64" s="157"/>
      <c r="KWP64" s="158"/>
      <c r="KWQ64" s="159"/>
      <c r="KWR64" s="159"/>
      <c r="KWS64" s="157"/>
      <c r="KWT64" s="158"/>
      <c r="KWU64" s="159"/>
      <c r="KWV64" s="159"/>
      <c r="KWW64" s="157"/>
      <c r="KWX64" s="158"/>
      <c r="KWY64" s="159"/>
      <c r="KWZ64" s="159"/>
      <c r="KXA64" s="157"/>
      <c r="KXB64" s="158"/>
      <c r="KXC64" s="159"/>
      <c r="KXD64" s="159"/>
      <c r="KXE64" s="157"/>
      <c r="KXF64" s="158"/>
      <c r="KXG64" s="159"/>
      <c r="KXH64" s="159"/>
      <c r="KXI64" s="157"/>
      <c r="KXJ64" s="158"/>
      <c r="KXK64" s="159"/>
      <c r="KXL64" s="159"/>
      <c r="KXM64" s="157"/>
      <c r="KXN64" s="158"/>
      <c r="KXO64" s="159"/>
      <c r="KXP64" s="159"/>
      <c r="KXQ64" s="157"/>
      <c r="KXR64" s="158"/>
      <c r="KXS64" s="159"/>
      <c r="KXT64" s="159"/>
      <c r="KXU64" s="157"/>
      <c r="KXV64" s="158"/>
      <c r="KXW64" s="159"/>
      <c r="KXX64" s="159"/>
      <c r="KXY64" s="157"/>
      <c r="KXZ64" s="158"/>
      <c r="KYA64" s="159"/>
      <c r="KYB64" s="159"/>
      <c r="KYC64" s="157"/>
      <c r="KYD64" s="158"/>
      <c r="KYE64" s="159"/>
      <c r="KYF64" s="159"/>
      <c r="KYG64" s="157"/>
      <c r="KYH64" s="158"/>
      <c r="KYI64" s="159"/>
      <c r="KYJ64" s="159"/>
      <c r="KYK64" s="157"/>
      <c r="KYL64" s="158"/>
      <c r="KYM64" s="159"/>
      <c r="KYN64" s="159"/>
      <c r="KYO64" s="157"/>
      <c r="KYP64" s="158"/>
      <c r="KYQ64" s="159"/>
      <c r="KYR64" s="159"/>
      <c r="KYS64" s="157"/>
      <c r="KYT64" s="158"/>
      <c r="KYU64" s="159"/>
      <c r="KYV64" s="159"/>
      <c r="KYW64" s="157"/>
      <c r="KYX64" s="158"/>
      <c r="KYY64" s="159"/>
      <c r="KYZ64" s="159"/>
      <c r="KZA64" s="157"/>
      <c r="KZB64" s="158"/>
      <c r="KZC64" s="159"/>
      <c r="KZD64" s="159"/>
      <c r="KZE64" s="157"/>
      <c r="KZF64" s="158"/>
      <c r="KZG64" s="159"/>
      <c r="KZH64" s="159"/>
      <c r="KZI64" s="157"/>
      <c r="KZJ64" s="158"/>
      <c r="KZK64" s="159"/>
      <c r="KZL64" s="159"/>
      <c r="KZM64" s="157"/>
      <c r="KZN64" s="158"/>
      <c r="KZO64" s="159"/>
      <c r="KZP64" s="159"/>
      <c r="KZQ64" s="157"/>
      <c r="KZR64" s="158"/>
      <c r="KZS64" s="159"/>
      <c r="KZT64" s="159"/>
      <c r="KZU64" s="157"/>
      <c r="KZV64" s="158"/>
      <c r="KZW64" s="159"/>
      <c r="KZX64" s="159"/>
      <c r="KZY64" s="157"/>
      <c r="KZZ64" s="158"/>
      <c r="LAA64" s="159"/>
      <c r="LAB64" s="159"/>
      <c r="LAC64" s="157"/>
      <c r="LAD64" s="158"/>
      <c r="LAE64" s="159"/>
      <c r="LAF64" s="159"/>
      <c r="LAG64" s="157"/>
      <c r="LAH64" s="158"/>
      <c r="LAI64" s="159"/>
      <c r="LAJ64" s="159"/>
      <c r="LAK64" s="157"/>
      <c r="LAL64" s="158"/>
      <c r="LAM64" s="159"/>
      <c r="LAN64" s="159"/>
      <c r="LAO64" s="157"/>
      <c r="LAP64" s="158"/>
      <c r="LAQ64" s="159"/>
      <c r="LAR64" s="159"/>
      <c r="LAS64" s="157"/>
      <c r="LAT64" s="158"/>
      <c r="LAU64" s="159"/>
      <c r="LAV64" s="159"/>
      <c r="LAW64" s="157"/>
      <c r="LAX64" s="158"/>
      <c r="LAY64" s="159"/>
      <c r="LAZ64" s="159"/>
      <c r="LBA64" s="157"/>
      <c r="LBB64" s="158"/>
      <c r="LBC64" s="159"/>
      <c r="LBD64" s="159"/>
      <c r="LBE64" s="157"/>
      <c r="LBF64" s="158"/>
      <c r="LBG64" s="159"/>
      <c r="LBH64" s="159"/>
      <c r="LBI64" s="157"/>
      <c r="LBJ64" s="158"/>
      <c r="LBK64" s="159"/>
      <c r="LBL64" s="159"/>
      <c r="LBM64" s="157"/>
      <c r="LBN64" s="158"/>
      <c r="LBO64" s="159"/>
      <c r="LBP64" s="159"/>
      <c r="LBQ64" s="157"/>
      <c r="LBR64" s="158"/>
      <c r="LBS64" s="159"/>
      <c r="LBT64" s="159"/>
      <c r="LBU64" s="157"/>
      <c r="LBV64" s="158"/>
      <c r="LBW64" s="159"/>
      <c r="LBX64" s="159"/>
      <c r="LBY64" s="157"/>
      <c r="LBZ64" s="158"/>
      <c r="LCA64" s="159"/>
      <c r="LCB64" s="159"/>
      <c r="LCC64" s="157"/>
      <c r="LCD64" s="158"/>
      <c r="LCE64" s="159"/>
      <c r="LCF64" s="159"/>
      <c r="LCG64" s="157"/>
      <c r="LCH64" s="158"/>
      <c r="LCI64" s="159"/>
      <c r="LCJ64" s="159"/>
      <c r="LCK64" s="157"/>
      <c r="LCL64" s="158"/>
      <c r="LCM64" s="159"/>
      <c r="LCN64" s="159"/>
      <c r="LCO64" s="157"/>
      <c r="LCP64" s="158"/>
      <c r="LCQ64" s="159"/>
      <c r="LCR64" s="159"/>
      <c r="LCS64" s="157"/>
      <c r="LCT64" s="158"/>
      <c r="LCU64" s="159"/>
      <c r="LCV64" s="159"/>
      <c r="LCW64" s="157"/>
      <c r="LCX64" s="158"/>
      <c r="LCY64" s="159"/>
      <c r="LCZ64" s="159"/>
      <c r="LDA64" s="157"/>
      <c r="LDB64" s="158"/>
      <c r="LDC64" s="159"/>
      <c r="LDD64" s="159"/>
      <c r="LDE64" s="157"/>
      <c r="LDF64" s="158"/>
      <c r="LDG64" s="159"/>
      <c r="LDH64" s="159"/>
      <c r="LDI64" s="157"/>
      <c r="LDJ64" s="158"/>
      <c r="LDK64" s="159"/>
      <c r="LDL64" s="159"/>
      <c r="LDM64" s="157"/>
      <c r="LDN64" s="158"/>
      <c r="LDO64" s="159"/>
      <c r="LDP64" s="159"/>
      <c r="LDQ64" s="157"/>
      <c r="LDR64" s="158"/>
      <c r="LDS64" s="159"/>
      <c r="LDT64" s="159"/>
      <c r="LDU64" s="157"/>
      <c r="LDV64" s="158"/>
      <c r="LDW64" s="159"/>
      <c r="LDX64" s="159"/>
      <c r="LDY64" s="157"/>
      <c r="LDZ64" s="158"/>
      <c r="LEA64" s="159"/>
      <c r="LEB64" s="159"/>
      <c r="LEC64" s="157"/>
      <c r="LED64" s="158"/>
      <c r="LEE64" s="159"/>
      <c r="LEF64" s="159"/>
      <c r="LEG64" s="157"/>
      <c r="LEH64" s="158"/>
      <c r="LEI64" s="159"/>
      <c r="LEJ64" s="159"/>
      <c r="LEK64" s="157"/>
      <c r="LEL64" s="158"/>
      <c r="LEM64" s="159"/>
      <c r="LEN64" s="159"/>
      <c r="LEO64" s="157"/>
      <c r="LEP64" s="158"/>
      <c r="LEQ64" s="159"/>
      <c r="LER64" s="159"/>
      <c r="LES64" s="157"/>
      <c r="LET64" s="158"/>
      <c r="LEU64" s="159"/>
      <c r="LEV64" s="159"/>
      <c r="LEW64" s="157"/>
      <c r="LEX64" s="158"/>
      <c r="LEY64" s="159"/>
      <c r="LEZ64" s="159"/>
      <c r="LFA64" s="157"/>
      <c r="LFB64" s="158"/>
      <c r="LFC64" s="159"/>
      <c r="LFD64" s="159"/>
      <c r="LFE64" s="157"/>
      <c r="LFF64" s="158"/>
      <c r="LFG64" s="159"/>
      <c r="LFH64" s="159"/>
      <c r="LFI64" s="157"/>
      <c r="LFJ64" s="158"/>
      <c r="LFK64" s="159"/>
      <c r="LFL64" s="159"/>
      <c r="LFM64" s="157"/>
      <c r="LFN64" s="158"/>
      <c r="LFO64" s="159"/>
      <c r="LFP64" s="159"/>
      <c r="LFQ64" s="157"/>
      <c r="LFR64" s="158"/>
      <c r="LFS64" s="159"/>
      <c r="LFT64" s="159"/>
      <c r="LFU64" s="157"/>
      <c r="LFV64" s="158"/>
      <c r="LFW64" s="159"/>
      <c r="LFX64" s="159"/>
      <c r="LFY64" s="157"/>
      <c r="LFZ64" s="158"/>
      <c r="LGA64" s="159"/>
      <c r="LGB64" s="159"/>
      <c r="LGC64" s="157"/>
      <c r="LGD64" s="158"/>
      <c r="LGE64" s="159"/>
      <c r="LGF64" s="159"/>
      <c r="LGG64" s="157"/>
      <c r="LGH64" s="158"/>
      <c r="LGI64" s="159"/>
      <c r="LGJ64" s="159"/>
      <c r="LGK64" s="157"/>
      <c r="LGL64" s="158"/>
      <c r="LGM64" s="159"/>
      <c r="LGN64" s="159"/>
      <c r="LGO64" s="157"/>
      <c r="LGP64" s="158"/>
      <c r="LGQ64" s="159"/>
      <c r="LGR64" s="159"/>
      <c r="LGS64" s="157"/>
      <c r="LGT64" s="158"/>
      <c r="LGU64" s="159"/>
      <c r="LGV64" s="159"/>
      <c r="LGW64" s="157"/>
      <c r="LGX64" s="158"/>
      <c r="LGY64" s="159"/>
      <c r="LGZ64" s="159"/>
      <c r="LHA64" s="157"/>
      <c r="LHB64" s="158"/>
      <c r="LHC64" s="159"/>
      <c r="LHD64" s="159"/>
      <c r="LHE64" s="157"/>
      <c r="LHF64" s="158"/>
      <c r="LHG64" s="159"/>
      <c r="LHH64" s="159"/>
      <c r="LHI64" s="157"/>
      <c r="LHJ64" s="158"/>
      <c r="LHK64" s="159"/>
      <c r="LHL64" s="159"/>
      <c r="LHM64" s="157"/>
      <c r="LHN64" s="158"/>
      <c r="LHO64" s="159"/>
      <c r="LHP64" s="159"/>
      <c r="LHQ64" s="157"/>
      <c r="LHR64" s="158"/>
      <c r="LHS64" s="159"/>
      <c r="LHT64" s="159"/>
      <c r="LHU64" s="157"/>
      <c r="LHV64" s="158"/>
      <c r="LHW64" s="159"/>
      <c r="LHX64" s="159"/>
      <c r="LHY64" s="157"/>
      <c r="LHZ64" s="158"/>
      <c r="LIA64" s="159"/>
      <c r="LIB64" s="159"/>
      <c r="LIC64" s="157"/>
      <c r="LID64" s="158"/>
      <c r="LIE64" s="159"/>
      <c r="LIF64" s="159"/>
      <c r="LIG64" s="157"/>
      <c r="LIH64" s="158"/>
      <c r="LII64" s="159"/>
      <c r="LIJ64" s="159"/>
      <c r="LIK64" s="157"/>
      <c r="LIL64" s="158"/>
      <c r="LIM64" s="159"/>
      <c r="LIN64" s="159"/>
      <c r="LIO64" s="157"/>
      <c r="LIP64" s="158"/>
      <c r="LIQ64" s="159"/>
      <c r="LIR64" s="159"/>
      <c r="LIS64" s="157"/>
      <c r="LIT64" s="158"/>
      <c r="LIU64" s="159"/>
      <c r="LIV64" s="159"/>
      <c r="LIW64" s="157"/>
      <c r="LIX64" s="158"/>
      <c r="LIY64" s="159"/>
      <c r="LIZ64" s="159"/>
      <c r="LJA64" s="157"/>
      <c r="LJB64" s="158"/>
      <c r="LJC64" s="159"/>
      <c r="LJD64" s="159"/>
      <c r="LJE64" s="157"/>
      <c r="LJF64" s="158"/>
      <c r="LJG64" s="159"/>
      <c r="LJH64" s="159"/>
      <c r="LJI64" s="157"/>
      <c r="LJJ64" s="158"/>
      <c r="LJK64" s="159"/>
      <c r="LJL64" s="159"/>
      <c r="LJM64" s="157"/>
      <c r="LJN64" s="158"/>
      <c r="LJO64" s="159"/>
      <c r="LJP64" s="159"/>
      <c r="LJQ64" s="157"/>
      <c r="LJR64" s="158"/>
      <c r="LJS64" s="159"/>
      <c r="LJT64" s="159"/>
      <c r="LJU64" s="157"/>
      <c r="LJV64" s="158"/>
      <c r="LJW64" s="159"/>
      <c r="LJX64" s="159"/>
      <c r="LJY64" s="157"/>
      <c r="LJZ64" s="158"/>
      <c r="LKA64" s="159"/>
      <c r="LKB64" s="159"/>
      <c r="LKC64" s="157"/>
      <c r="LKD64" s="158"/>
      <c r="LKE64" s="159"/>
      <c r="LKF64" s="159"/>
      <c r="LKG64" s="157"/>
      <c r="LKH64" s="158"/>
      <c r="LKI64" s="159"/>
      <c r="LKJ64" s="159"/>
      <c r="LKK64" s="157"/>
      <c r="LKL64" s="158"/>
      <c r="LKM64" s="159"/>
      <c r="LKN64" s="159"/>
      <c r="LKO64" s="157"/>
      <c r="LKP64" s="158"/>
      <c r="LKQ64" s="159"/>
      <c r="LKR64" s="159"/>
      <c r="LKS64" s="157"/>
      <c r="LKT64" s="158"/>
      <c r="LKU64" s="159"/>
      <c r="LKV64" s="159"/>
      <c r="LKW64" s="157"/>
      <c r="LKX64" s="158"/>
      <c r="LKY64" s="159"/>
      <c r="LKZ64" s="159"/>
      <c r="LLA64" s="157"/>
      <c r="LLB64" s="158"/>
      <c r="LLC64" s="159"/>
      <c r="LLD64" s="159"/>
      <c r="LLE64" s="157"/>
      <c r="LLF64" s="158"/>
      <c r="LLG64" s="159"/>
      <c r="LLH64" s="159"/>
      <c r="LLI64" s="157"/>
      <c r="LLJ64" s="158"/>
      <c r="LLK64" s="159"/>
      <c r="LLL64" s="159"/>
      <c r="LLM64" s="157"/>
      <c r="LLN64" s="158"/>
      <c r="LLO64" s="159"/>
      <c r="LLP64" s="159"/>
      <c r="LLQ64" s="157"/>
      <c r="LLR64" s="158"/>
      <c r="LLS64" s="159"/>
      <c r="LLT64" s="159"/>
      <c r="LLU64" s="157"/>
      <c r="LLV64" s="158"/>
      <c r="LLW64" s="159"/>
      <c r="LLX64" s="159"/>
      <c r="LLY64" s="157"/>
      <c r="LLZ64" s="158"/>
      <c r="LMA64" s="159"/>
      <c r="LMB64" s="159"/>
      <c r="LMC64" s="157"/>
      <c r="LMD64" s="158"/>
      <c r="LME64" s="159"/>
      <c r="LMF64" s="159"/>
      <c r="LMG64" s="157"/>
      <c r="LMH64" s="158"/>
      <c r="LMI64" s="159"/>
      <c r="LMJ64" s="159"/>
      <c r="LMK64" s="157"/>
      <c r="LML64" s="158"/>
      <c r="LMM64" s="159"/>
      <c r="LMN64" s="159"/>
      <c r="LMO64" s="157"/>
      <c r="LMP64" s="158"/>
      <c r="LMQ64" s="159"/>
      <c r="LMR64" s="159"/>
      <c r="LMS64" s="157"/>
      <c r="LMT64" s="158"/>
      <c r="LMU64" s="159"/>
      <c r="LMV64" s="159"/>
      <c r="LMW64" s="157"/>
      <c r="LMX64" s="158"/>
      <c r="LMY64" s="159"/>
      <c r="LMZ64" s="159"/>
      <c r="LNA64" s="157"/>
      <c r="LNB64" s="158"/>
      <c r="LNC64" s="159"/>
      <c r="LND64" s="159"/>
      <c r="LNE64" s="157"/>
      <c r="LNF64" s="158"/>
      <c r="LNG64" s="159"/>
      <c r="LNH64" s="159"/>
      <c r="LNI64" s="157"/>
      <c r="LNJ64" s="158"/>
      <c r="LNK64" s="159"/>
      <c r="LNL64" s="159"/>
      <c r="LNM64" s="157"/>
      <c r="LNN64" s="158"/>
      <c r="LNO64" s="159"/>
      <c r="LNP64" s="159"/>
      <c r="LNQ64" s="157"/>
      <c r="LNR64" s="158"/>
      <c r="LNS64" s="159"/>
      <c r="LNT64" s="159"/>
      <c r="LNU64" s="157"/>
      <c r="LNV64" s="158"/>
      <c r="LNW64" s="159"/>
      <c r="LNX64" s="159"/>
      <c r="LNY64" s="157"/>
      <c r="LNZ64" s="158"/>
      <c r="LOA64" s="159"/>
      <c r="LOB64" s="159"/>
      <c r="LOC64" s="157"/>
      <c r="LOD64" s="158"/>
      <c r="LOE64" s="159"/>
      <c r="LOF64" s="159"/>
      <c r="LOG64" s="157"/>
      <c r="LOH64" s="158"/>
      <c r="LOI64" s="159"/>
      <c r="LOJ64" s="159"/>
      <c r="LOK64" s="157"/>
      <c r="LOL64" s="158"/>
      <c r="LOM64" s="159"/>
      <c r="LON64" s="159"/>
      <c r="LOO64" s="157"/>
      <c r="LOP64" s="158"/>
      <c r="LOQ64" s="159"/>
      <c r="LOR64" s="159"/>
      <c r="LOS64" s="157"/>
      <c r="LOT64" s="158"/>
      <c r="LOU64" s="159"/>
      <c r="LOV64" s="159"/>
      <c r="LOW64" s="157"/>
      <c r="LOX64" s="158"/>
      <c r="LOY64" s="159"/>
      <c r="LOZ64" s="159"/>
      <c r="LPA64" s="157"/>
      <c r="LPB64" s="158"/>
      <c r="LPC64" s="159"/>
      <c r="LPD64" s="159"/>
      <c r="LPE64" s="157"/>
      <c r="LPF64" s="158"/>
      <c r="LPG64" s="159"/>
      <c r="LPH64" s="159"/>
      <c r="LPI64" s="157"/>
      <c r="LPJ64" s="158"/>
      <c r="LPK64" s="159"/>
      <c r="LPL64" s="159"/>
      <c r="LPM64" s="157"/>
      <c r="LPN64" s="158"/>
      <c r="LPO64" s="159"/>
      <c r="LPP64" s="159"/>
      <c r="LPQ64" s="157"/>
      <c r="LPR64" s="158"/>
      <c r="LPS64" s="159"/>
      <c r="LPT64" s="159"/>
      <c r="LPU64" s="157"/>
      <c r="LPV64" s="158"/>
      <c r="LPW64" s="159"/>
      <c r="LPX64" s="159"/>
      <c r="LPY64" s="157"/>
      <c r="LPZ64" s="158"/>
      <c r="LQA64" s="159"/>
      <c r="LQB64" s="159"/>
      <c r="LQC64" s="157"/>
      <c r="LQD64" s="158"/>
      <c r="LQE64" s="159"/>
      <c r="LQF64" s="159"/>
      <c r="LQG64" s="157"/>
      <c r="LQH64" s="158"/>
      <c r="LQI64" s="159"/>
      <c r="LQJ64" s="159"/>
      <c r="LQK64" s="157"/>
      <c r="LQL64" s="158"/>
      <c r="LQM64" s="159"/>
      <c r="LQN64" s="159"/>
      <c r="LQO64" s="157"/>
      <c r="LQP64" s="158"/>
      <c r="LQQ64" s="159"/>
      <c r="LQR64" s="159"/>
      <c r="LQS64" s="157"/>
      <c r="LQT64" s="158"/>
      <c r="LQU64" s="159"/>
      <c r="LQV64" s="159"/>
      <c r="LQW64" s="157"/>
      <c r="LQX64" s="158"/>
      <c r="LQY64" s="159"/>
      <c r="LQZ64" s="159"/>
      <c r="LRA64" s="157"/>
      <c r="LRB64" s="158"/>
      <c r="LRC64" s="159"/>
      <c r="LRD64" s="159"/>
      <c r="LRE64" s="157"/>
      <c r="LRF64" s="158"/>
      <c r="LRG64" s="159"/>
      <c r="LRH64" s="159"/>
      <c r="LRI64" s="157"/>
      <c r="LRJ64" s="158"/>
      <c r="LRK64" s="159"/>
      <c r="LRL64" s="159"/>
      <c r="LRM64" s="157"/>
      <c r="LRN64" s="158"/>
      <c r="LRO64" s="159"/>
      <c r="LRP64" s="159"/>
      <c r="LRQ64" s="157"/>
      <c r="LRR64" s="158"/>
      <c r="LRS64" s="159"/>
      <c r="LRT64" s="159"/>
      <c r="LRU64" s="157"/>
      <c r="LRV64" s="158"/>
      <c r="LRW64" s="159"/>
      <c r="LRX64" s="159"/>
      <c r="LRY64" s="157"/>
      <c r="LRZ64" s="158"/>
      <c r="LSA64" s="159"/>
      <c r="LSB64" s="159"/>
      <c r="LSC64" s="157"/>
      <c r="LSD64" s="158"/>
      <c r="LSE64" s="159"/>
      <c r="LSF64" s="159"/>
      <c r="LSG64" s="157"/>
      <c r="LSH64" s="158"/>
      <c r="LSI64" s="159"/>
      <c r="LSJ64" s="159"/>
      <c r="LSK64" s="157"/>
      <c r="LSL64" s="158"/>
      <c r="LSM64" s="159"/>
      <c r="LSN64" s="159"/>
      <c r="LSO64" s="157"/>
      <c r="LSP64" s="158"/>
      <c r="LSQ64" s="159"/>
      <c r="LSR64" s="159"/>
      <c r="LSS64" s="157"/>
      <c r="LST64" s="158"/>
      <c r="LSU64" s="159"/>
      <c r="LSV64" s="159"/>
      <c r="LSW64" s="157"/>
      <c r="LSX64" s="158"/>
      <c r="LSY64" s="159"/>
      <c r="LSZ64" s="159"/>
      <c r="LTA64" s="157"/>
      <c r="LTB64" s="158"/>
      <c r="LTC64" s="159"/>
      <c r="LTD64" s="159"/>
      <c r="LTE64" s="157"/>
      <c r="LTF64" s="158"/>
      <c r="LTG64" s="159"/>
      <c r="LTH64" s="159"/>
      <c r="LTI64" s="157"/>
      <c r="LTJ64" s="158"/>
      <c r="LTK64" s="159"/>
      <c r="LTL64" s="159"/>
      <c r="LTM64" s="157"/>
      <c r="LTN64" s="158"/>
      <c r="LTO64" s="159"/>
      <c r="LTP64" s="159"/>
      <c r="LTQ64" s="157"/>
      <c r="LTR64" s="158"/>
      <c r="LTS64" s="159"/>
      <c r="LTT64" s="159"/>
      <c r="LTU64" s="157"/>
      <c r="LTV64" s="158"/>
      <c r="LTW64" s="159"/>
      <c r="LTX64" s="159"/>
      <c r="LTY64" s="157"/>
      <c r="LTZ64" s="158"/>
      <c r="LUA64" s="159"/>
      <c r="LUB64" s="159"/>
      <c r="LUC64" s="157"/>
      <c r="LUD64" s="158"/>
      <c r="LUE64" s="159"/>
      <c r="LUF64" s="159"/>
      <c r="LUG64" s="157"/>
      <c r="LUH64" s="158"/>
      <c r="LUI64" s="159"/>
      <c r="LUJ64" s="159"/>
      <c r="LUK64" s="157"/>
      <c r="LUL64" s="158"/>
      <c r="LUM64" s="159"/>
      <c r="LUN64" s="159"/>
      <c r="LUO64" s="157"/>
      <c r="LUP64" s="158"/>
      <c r="LUQ64" s="159"/>
      <c r="LUR64" s="159"/>
      <c r="LUS64" s="157"/>
      <c r="LUT64" s="158"/>
      <c r="LUU64" s="159"/>
      <c r="LUV64" s="159"/>
      <c r="LUW64" s="157"/>
      <c r="LUX64" s="158"/>
      <c r="LUY64" s="159"/>
      <c r="LUZ64" s="159"/>
      <c r="LVA64" s="157"/>
      <c r="LVB64" s="158"/>
      <c r="LVC64" s="159"/>
      <c r="LVD64" s="159"/>
      <c r="LVE64" s="157"/>
      <c r="LVF64" s="158"/>
      <c r="LVG64" s="159"/>
      <c r="LVH64" s="159"/>
      <c r="LVI64" s="157"/>
      <c r="LVJ64" s="158"/>
      <c r="LVK64" s="159"/>
      <c r="LVL64" s="159"/>
      <c r="LVM64" s="157"/>
      <c r="LVN64" s="158"/>
      <c r="LVO64" s="159"/>
      <c r="LVP64" s="159"/>
      <c r="LVQ64" s="157"/>
      <c r="LVR64" s="158"/>
      <c r="LVS64" s="159"/>
      <c r="LVT64" s="159"/>
      <c r="LVU64" s="157"/>
      <c r="LVV64" s="158"/>
      <c r="LVW64" s="159"/>
      <c r="LVX64" s="159"/>
      <c r="LVY64" s="157"/>
      <c r="LVZ64" s="158"/>
      <c r="LWA64" s="159"/>
      <c r="LWB64" s="159"/>
      <c r="LWC64" s="157"/>
      <c r="LWD64" s="158"/>
      <c r="LWE64" s="159"/>
      <c r="LWF64" s="159"/>
      <c r="LWG64" s="157"/>
      <c r="LWH64" s="158"/>
      <c r="LWI64" s="159"/>
      <c r="LWJ64" s="159"/>
      <c r="LWK64" s="157"/>
      <c r="LWL64" s="158"/>
      <c r="LWM64" s="159"/>
      <c r="LWN64" s="159"/>
      <c r="LWO64" s="157"/>
      <c r="LWP64" s="158"/>
      <c r="LWQ64" s="159"/>
      <c r="LWR64" s="159"/>
      <c r="LWS64" s="157"/>
      <c r="LWT64" s="158"/>
      <c r="LWU64" s="159"/>
      <c r="LWV64" s="159"/>
      <c r="LWW64" s="157"/>
      <c r="LWX64" s="158"/>
      <c r="LWY64" s="159"/>
      <c r="LWZ64" s="159"/>
      <c r="LXA64" s="157"/>
      <c r="LXB64" s="158"/>
      <c r="LXC64" s="159"/>
      <c r="LXD64" s="159"/>
      <c r="LXE64" s="157"/>
      <c r="LXF64" s="158"/>
      <c r="LXG64" s="159"/>
      <c r="LXH64" s="159"/>
      <c r="LXI64" s="157"/>
      <c r="LXJ64" s="158"/>
      <c r="LXK64" s="159"/>
      <c r="LXL64" s="159"/>
      <c r="LXM64" s="157"/>
      <c r="LXN64" s="158"/>
      <c r="LXO64" s="159"/>
      <c r="LXP64" s="159"/>
      <c r="LXQ64" s="157"/>
      <c r="LXR64" s="158"/>
      <c r="LXS64" s="159"/>
      <c r="LXT64" s="159"/>
      <c r="LXU64" s="157"/>
      <c r="LXV64" s="158"/>
      <c r="LXW64" s="159"/>
      <c r="LXX64" s="159"/>
      <c r="LXY64" s="157"/>
      <c r="LXZ64" s="158"/>
      <c r="LYA64" s="159"/>
      <c r="LYB64" s="159"/>
      <c r="LYC64" s="157"/>
      <c r="LYD64" s="158"/>
      <c r="LYE64" s="159"/>
      <c r="LYF64" s="159"/>
      <c r="LYG64" s="157"/>
      <c r="LYH64" s="158"/>
      <c r="LYI64" s="159"/>
      <c r="LYJ64" s="159"/>
      <c r="LYK64" s="157"/>
      <c r="LYL64" s="158"/>
      <c r="LYM64" s="159"/>
      <c r="LYN64" s="159"/>
      <c r="LYO64" s="157"/>
      <c r="LYP64" s="158"/>
      <c r="LYQ64" s="159"/>
      <c r="LYR64" s="159"/>
      <c r="LYS64" s="157"/>
      <c r="LYT64" s="158"/>
      <c r="LYU64" s="159"/>
      <c r="LYV64" s="159"/>
      <c r="LYW64" s="157"/>
      <c r="LYX64" s="158"/>
      <c r="LYY64" s="159"/>
      <c r="LYZ64" s="159"/>
      <c r="LZA64" s="157"/>
      <c r="LZB64" s="158"/>
      <c r="LZC64" s="159"/>
      <c r="LZD64" s="159"/>
      <c r="LZE64" s="157"/>
      <c r="LZF64" s="158"/>
      <c r="LZG64" s="159"/>
      <c r="LZH64" s="159"/>
      <c r="LZI64" s="157"/>
      <c r="LZJ64" s="158"/>
      <c r="LZK64" s="159"/>
      <c r="LZL64" s="159"/>
      <c r="LZM64" s="157"/>
      <c r="LZN64" s="158"/>
      <c r="LZO64" s="159"/>
      <c r="LZP64" s="159"/>
      <c r="LZQ64" s="157"/>
      <c r="LZR64" s="158"/>
      <c r="LZS64" s="159"/>
      <c r="LZT64" s="159"/>
      <c r="LZU64" s="157"/>
      <c r="LZV64" s="158"/>
      <c r="LZW64" s="159"/>
      <c r="LZX64" s="159"/>
      <c r="LZY64" s="157"/>
      <c r="LZZ64" s="158"/>
      <c r="MAA64" s="159"/>
      <c r="MAB64" s="159"/>
      <c r="MAC64" s="157"/>
      <c r="MAD64" s="158"/>
      <c r="MAE64" s="159"/>
      <c r="MAF64" s="159"/>
      <c r="MAG64" s="157"/>
      <c r="MAH64" s="158"/>
      <c r="MAI64" s="159"/>
      <c r="MAJ64" s="159"/>
      <c r="MAK64" s="157"/>
      <c r="MAL64" s="158"/>
      <c r="MAM64" s="159"/>
      <c r="MAN64" s="159"/>
      <c r="MAO64" s="157"/>
      <c r="MAP64" s="158"/>
      <c r="MAQ64" s="159"/>
      <c r="MAR64" s="159"/>
      <c r="MAS64" s="157"/>
      <c r="MAT64" s="158"/>
      <c r="MAU64" s="159"/>
      <c r="MAV64" s="159"/>
      <c r="MAW64" s="157"/>
      <c r="MAX64" s="158"/>
      <c r="MAY64" s="159"/>
      <c r="MAZ64" s="159"/>
      <c r="MBA64" s="157"/>
      <c r="MBB64" s="158"/>
      <c r="MBC64" s="159"/>
      <c r="MBD64" s="159"/>
      <c r="MBE64" s="157"/>
      <c r="MBF64" s="158"/>
      <c r="MBG64" s="159"/>
      <c r="MBH64" s="159"/>
      <c r="MBI64" s="157"/>
      <c r="MBJ64" s="158"/>
      <c r="MBK64" s="159"/>
      <c r="MBL64" s="159"/>
      <c r="MBM64" s="157"/>
      <c r="MBN64" s="158"/>
      <c r="MBO64" s="159"/>
      <c r="MBP64" s="159"/>
      <c r="MBQ64" s="157"/>
      <c r="MBR64" s="158"/>
      <c r="MBS64" s="159"/>
      <c r="MBT64" s="159"/>
      <c r="MBU64" s="157"/>
      <c r="MBV64" s="158"/>
      <c r="MBW64" s="159"/>
      <c r="MBX64" s="159"/>
      <c r="MBY64" s="157"/>
      <c r="MBZ64" s="158"/>
      <c r="MCA64" s="159"/>
      <c r="MCB64" s="159"/>
      <c r="MCC64" s="157"/>
      <c r="MCD64" s="158"/>
      <c r="MCE64" s="159"/>
      <c r="MCF64" s="159"/>
      <c r="MCG64" s="157"/>
      <c r="MCH64" s="158"/>
      <c r="MCI64" s="159"/>
      <c r="MCJ64" s="159"/>
      <c r="MCK64" s="157"/>
      <c r="MCL64" s="158"/>
      <c r="MCM64" s="159"/>
      <c r="MCN64" s="159"/>
      <c r="MCO64" s="157"/>
      <c r="MCP64" s="158"/>
      <c r="MCQ64" s="159"/>
      <c r="MCR64" s="159"/>
      <c r="MCS64" s="157"/>
      <c r="MCT64" s="158"/>
      <c r="MCU64" s="159"/>
      <c r="MCV64" s="159"/>
      <c r="MCW64" s="157"/>
      <c r="MCX64" s="158"/>
      <c r="MCY64" s="159"/>
      <c r="MCZ64" s="159"/>
      <c r="MDA64" s="157"/>
      <c r="MDB64" s="158"/>
      <c r="MDC64" s="159"/>
      <c r="MDD64" s="159"/>
      <c r="MDE64" s="157"/>
      <c r="MDF64" s="158"/>
      <c r="MDG64" s="159"/>
      <c r="MDH64" s="159"/>
      <c r="MDI64" s="157"/>
      <c r="MDJ64" s="158"/>
      <c r="MDK64" s="159"/>
      <c r="MDL64" s="159"/>
      <c r="MDM64" s="157"/>
      <c r="MDN64" s="158"/>
      <c r="MDO64" s="159"/>
      <c r="MDP64" s="159"/>
      <c r="MDQ64" s="157"/>
      <c r="MDR64" s="158"/>
      <c r="MDS64" s="159"/>
      <c r="MDT64" s="159"/>
      <c r="MDU64" s="157"/>
      <c r="MDV64" s="158"/>
      <c r="MDW64" s="159"/>
      <c r="MDX64" s="159"/>
      <c r="MDY64" s="157"/>
      <c r="MDZ64" s="158"/>
      <c r="MEA64" s="159"/>
      <c r="MEB64" s="159"/>
      <c r="MEC64" s="157"/>
      <c r="MED64" s="158"/>
      <c r="MEE64" s="159"/>
      <c r="MEF64" s="159"/>
      <c r="MEG64" s="157"/>
      <c r="MEH64" s="158"/>
      <c r="MEI64" s="159"/>
      <c r="MEJ64" s="159"/>
      <c r="MEK64" s="157"/>
      <c r="MEL64" s="158"/>
      <c r="MEM64" s="159"/>
      <c r="MEN64" s="159"/>
      <c r="MEO64" s="157"/>
      <c r="MEP64" s="158"/>
      <c r="MEQ64" s="159"/>
      <c r="MER64" s="159"/>
      <c r="MES64" s="157"/>
      <c r="MET64" s="158"/>
      <c r="MEU64" s="159"/>
      <c r="MEV64" s="159"/>
      <c r="MEW64" s="157"/>
      <c r="MEX64" s="158"/>
      <c r="MEY64" s="159"/>
      <c r="MEZ64" s="159"/>
      <c r="MFA64" s="157"/>
      <c r="MFB64" s="158"/>
      <c r="MFC64" s="159"/>
      <c r="MFD64" s="159"/>
      <c r="MFE64" s="157"/>
      <c r="MFF64" s="158"/>
      <c r="MFG64" s="159"/>
      <c r="MFH64" s="159"/>
      <c r="MFI64" s="157"/>
      <c r="MFJ64" s="158"/>
      <c r="MFK64" s="159"/>
      <c r="MFL64" s="159"/>
      <c r="MFM64" s="157"/>
      <c r="MFN64" s="158"/>
      <c r="MFO64" s="159"/>
      <c r="MFP64" s="159"/>
      <c r="MFQ64" s="157"/>
      <c r="MFR64" s="158"/>
      <c r="MFS64" s="159"/>
      <c r="MFT64" s="159"/>
      <c r="MFU64" s="157"/>
      <c r="MFV64" s="158"/>
      <c r="MFW64" s="159"/>
      <c r="MFX64" s="159"/>
      <c r="MFY64" s="157"/>
      <c r="MFZ64" s="158"/>
      <c r="MGA64" s="159"/>
      <c r="MGB64" s="159"/>
      <c r="MGC64" s="157"/>
      <c r="MGD64" s="158"/>
      <c r="MGE64" s="159"/>
      <c r="MGF64" s="159"/>
      <c r="MGG64" s="157"/>
      <c r="MGH64" s="158"/>
      <c r="MGI64" s="159"/>
      <c r="MGJ64" s="159"/>
      <c r="MGK64" s="157"/>
      <c r="MGL64" s="158"/>
      <c r="MGM64" s="159"/>
      <c r="MGN64" s="159"/>
      <c r="MGO64" s="157"/>
      <c r="MGP64" s="158"/>
      <c r="MGQ64" s="159"/>
      <c r="MGR64" s="159"/>
      <c r="MGS64" s="157"/>
      <c r="MGT64" s="158"/>
      <c r="MGU64" s="159"/>
      <c r="MGV64" s="159"/>
      <c r="MGW64" s="157"/>
      <c r="MGX64" s="158"/>
      <c r="MGY64" s="159"/>
      <c r="MGZ64" s="159"/>
      <c r="MHA64" s="157"/>
      <c r="MHB64" s="158"/>
      <c r="MHC64" s="159"/>
      <c r="MHD64" s="159"/>
      <c r="MHE64" s="157"/>
      <c r="MHF64" s="158"/>
      <c r="MHG64" s="159"/>
      <c r="MHH64" s="159"/>
      <c r="MHI64" s="157"/>
      <c r="MHJ64" s="158"/>
      <c r="MHK64" s="159"/>
      <c r="MHL64" s="159"/>
      <c r="MHM64" s="157"/>
      <c r="MHN64" s="158"/>
      <c r="MHO64" s="159"/>
      <c r="MHP64" s="159"/>
      <c r="MHQ64" s="157"/>
      <c r="MHR64" s="158"/>
      <c r="MHS64" s="159"/>
      <c r="MHT64" s="159"/>
      <c r="MHU64" s="157"/>
      <c r="MHV64" s="158"/>
      <c r="MHW64" s="159"/>
      <c r="MHX64" s="159"/>
      <c r="MHY64" s="157"/>
      <c r="MHZ64" s="158"/>
      <c r="MIA64" s="159"/>
      <c r="MIB64" s="159"/>
      <c r="MIC64" s="157"/>
      <c r="MID64" s="158"/>
      <c r="MIE64" s="159"/>
      <c r="MIF64" s="159"/>
      <c r="MIG64" s="157"/>
      <c r="MIH64" s="158"/>
      <c r="MII64" s="159"/>
      <c r="MIJ64" s="159"/>
      <c r="MIK64" s="157"/>
      <c r="MIL64" s="158"/>
      <c r="MIM64" s="159"/>
      <c r="MIN64" s="159"/>
      <c r="MIO64" s="157"/>
      <c r="MIP64" s="158"/>
      <c r="MIQ64" s="159"/>
      <c r="MIR64" s="159"/>
      <c r="MIS64" s="157"/>
      <c r="MIT64" s="158"/>
      <c r="MIU64" s="159"/>
      <c r="MIV64" s="159"/>
      <c r="MIW64" s="157"/>
      <c r="MIX64" s="158"/>
      <c r="MIY64" s="159"/>
      <c r="MIZ64" s="159"/>
      <c r="MJA64" s="157"/>
      <c r="MJB64" s="158"/>
      <c r="MJC64" s="159"/>
      <c r="MJD64" s="159"/>
      <c r="MJE64" s="157"/>
      <c r="MJF64" s="158"/>
      <c r="MJG64" s="159"/>
      <c r="MJH64" s="159"/>
      <c r="MJI64" s="157"/>
      <c r="MJJ64" s="158"/>
      <c r="MJK64" s="159"/>
      <c r="MJL64" s="159"/>
      <c r="MJM64" s="157"/>
      <c r="MJN64" s="158"/>
      <c r="MJO64" s="159"/>
      <c r="MJP64" s="159"/>
      <c r="MJQ64" s="157"/>
      <c r="MJR64" s="158"/>
      <c r="MJS64" s="159"/>
      <c r="MJT64" s="159"/>
      <c r="MJU64" s="157"/>
      <c r="MJV64" s="158"/>
      <c r="MJW64" s="159"/>
      <c r="MJX64" s="159"/>
      <c r="MJY64" s="157"/>
      <c r="MJZ64" s="158"/>
      <c r="MKA64" s="159"/>
      <c r="MKB64" s="159"/>
      <c r="MKC64" s="157"/>
      <c r="MKD64" s="158"/>
      <c r="MKE64" s="159"/>
      <c r="MKF64" s="159"/>
      <c r="MKG64" s="157"/>
      <c r="MKH64" s="158"/>
      <c r="MKI64" s="159"/>
      <c r="MKJ64" s="159"/>
      <c r="MKK64" s="157"/>
      <c r="MKL64" s="158"/>
      <c r="MKM64" s="159"/>
      <c r="MKN64" s="159"/>
      <c r="MKO64" s="157"/>
      <c r="MKP64" s="158"/>
      <c r="MKQ64" s="159"/>
      <c r="MKR64" s="159"/>
      <c r="MKS64" s="157"/>
      <c r="MKT64" s="158"/>
      <c r="MKU64" s="159"/>
      <c r="MKV64" s="159"/>
      <c r="MKW64" s="157"/>
      <c r="MKX64" s="158"/>
      <c r="MKY64" s="159"/>
      <c r="MKZ64" s="159"/>
      <c r="MLA64" s="157"/>
      <c r="MLB64" s="158"/>
      <c r="MLC64" s="159"/>
      <c r="MLD64" s="159"/>
      <c r="MLE64" s="157"/>
      <c r="MLF64" s="158"/>
      <c r="MLG64" s="159"/>
      <c r="MLH64" s="159"/>
      <c r="MLI64" s="157"/>
      <c r="MLJ64" s="158"/>
      <c r="MLK64" s="159"/>
      <c r="MLL64" s="159"/>
      <c r="MLM64" s="157"/>
      <c r="MLN64" s="158"/>
      <c r="MLO64" s="159"/>
      <c r="MLP64" s="159"/>
      <c r="MLQ64" s="157"/>
      <c r="MLR64" s="158"/>
      <c r="MLS64" s="159"/>
      <c r="MLT64" s="159"/>
      <c r="MLU64" s="157"/>
      <c r="MLV64" s="158"/>
      <c r="MLW64" s="159"/>
      <c r="MLX64" s="159"/>
      <c r="MLY64" s="157"/>
      <c r="MLZ64" s="158"/>
      <c r="MMA64" s="159"/>
      <c r="MMB64" s="159"/>
      <c r="MMC64" s="157"/>
      <c r="MMD64" s="158"/>
      <c r="MME64" s="159"/>
      <c r="MMF64" s="159"/>
      <c r="MMG64" s="157"/>
      <c r="MMH64" s="158"/>
      <c r="MMI64" s="159"/>
      <c r="MMJ64" s="159"/>
      <c r="MMK64" s="157"/>
      <c r="MML64" s="158"/>
      <c r="MMM64" s="159"/>
      <c r="MMN64" s="159"/>
      <c r="MMO64" s="157"/>
      <c r="MMP64" s="158"/>
      <c r="MMQ64" s="159"/>
      <c r="MMR64" s="159"/>
      <c r="MMS64" s="157"/>
      <c r="MMT64" s="158"/>
      <c r="MMU64" s="159"/>
      <c r="MMV64" s="159"/>
      <c r="MMW64" s="157"/>
      <c r="MMX64" s="158"/>
      <c r="MMY64" s="159"/>
      <c r="MMZ64" s="159"/>
      <c r="MNA64" s="157"/>
      <c r="MNB64" s="158"/>
      <c r="MNC64" s="159"/>
      <c r="MND64" s="159"/>
      <c r="MNE64" s="157"/>
      <c r="MNF64" s="158"/>
      <c r="MNG64" s="159"/>
      <c r="MNH64" s="159"/>
      <c r="MNI64" s="157"/>
      <c r="MNJ64" s="158"/>
      <c r="MNK64" s="159"/>
      <c r="MNL64" s="159"/>
      <c r="MNM64" s="157"/>
      <c r="MNN64" s="158"/>
      <c r="MNO64" s="159"/>
      <c r="MNP64" s="159"/>
      <c r="MNQ64" s="157"/>
      <c r="MNR64" s="158"/>
      <c r="MNS64" s="159"/>
      <c r="MNT64" s="159"/>
      <c r="MNU64" s="157"/>
      <c r="MNV64" s="158"/>
      <c r="MNW64" s="159"/>
      <c r="MNX64" s="159"/>
      <c r="MNY64" s="157"/>
      <c r="MNZ64" s="158"/>
      <c r="MOA64" s="159"/>
      <c r="MOB64" s="159"/>
      <c r="MOC64" s="157"/>
      <c r="MOD64" s="158"/>
      <c r="MOE64" s="159"/>
      <c r="MOF64" s="159"/>
      <c r="MOG64" s="157"/>
      <c r="MOH64" s="158"/>
      <c r="MOI64" s="159"/>
      <c r="MOJ64" s="159"/>
      <c r="MOK64" s="157"/>
      <c r="MOL64" s="158"/>
      <c r="MOM64" s="159"/>
      <c r="MON64" s="159"/>
      <c r="MOO64" s="157"/>
      <c r="MOP64" s="158"/>
      <c r="MOQ64" s="159"/>
      <c r="MOR64" s="159"/>
      <c r="MOS64" s="157"/>
      <c r="MOT64" s="158"/>
      <c r="MOU64" s="159"/>
      <c r="MOV64" s="159"/>
      <c r="MOW64" s="157"/>
      <c r="MOX64" s="158"/>
      <c r="MOY64" s="159"/>
      <c r="MOZ64" s="159"/>
      <c r="MPA64" s="157"/>
      <c r="MPB64" s="158"/>
      <c r="MPC64" s="159"/>
      <c r="MPD64" s="159"/>
      <c r="MPE64" s="157"/>
      <c r="MPF64" s="158"/>
      <c r="MPG64" s="159"/>
      <c r="MPH64" s="159"/>
      <c r="MPI64" s="157"/>
      <c r="MPJ64" s="158"/>
      <c r="MPK64" s="159"/>
      <c r="MPL64" s="159"/>
      <c r="MPM64" s="157"/>
      <c r="MPN64" s="158"/>
      <c r="MPO64" s="159"/>
      <c r="MPP64" s="159"/>
      <c r="MPQ64" s="157"/>
      <c r="MPR64" s="158"/>
      <c r="MPS64" s="159"/>
      <c r="MPT64" s="159"/>
      <c r="MPU64" s="157"/>
      <c r="MPV64" s="158"/>
      <c r="MPW64" s="159"/>
      <c r="MPX64" s="159"/>
      <c r="MPY64" s="157"/>
      <c r="MPZ64" s="158"/>
      <c r="MQA64" s="159"/>
      <c r="MQB64" s="159"/>
      <c r="MQC64" s="157"/>
      <c r="MQD64" s="158"/>
      <c r="MQE64" s="159"/>
      <c r="MQF64" s="159"/>
      <c r="MQG64" s="157"/>
      <c r="MQH64" s="158"/>
      <c r="MQI64" s="159"/>
      <c r="MQJ64" s="159"/>
      <c r="MQK64" s="157"/>
      <c r="MQL64" s="158"/>
      <c r="MQM64" s="159"/>
      <c r="MQN64" s="159"/>
      <c r="MQO64" s="157"/>
      <c r="MQP64" s="158"/>
      <c r="MQQ64" s="159"/>
      <c r="MQR64" s="159"/>
      <c r="MQS64" s="157"/>
      <c r="MQT64" s="158"/>
      <c r="MQU64" s="159"/>
      <c r="MQV64" s="159"/>
      <c r="MQW64" s="157"/>
      <c r="MQX64" s="158"/>
      <c r="MQY64" s="159"/>
      <c r="MQZ64" s="159"/>
      <c r="MRA64" s="157"/>
      <c r="MRB64" s="158"/>
      <c r="MRC64" s="159"/>
      <c r="MRD64" s="159"/>
      <c r="MRE64" s="157"/>
      <c r="MRF64" s="158"/>
      <c r="MRG64" s="159"/>
      <c r="MRH64" s="159"/>
      <c r="MRI64" s="157"/>
      <c r="MRJ64" s="158"/>
      <c r="MRK64" s="159"/>
      <c r="MRL64" s="159"/>
      <c r="MRM64" s="157"/>
      <c r="MRN64" s="158"/>
      <c r="MRO64" s="159"/>
      <c r="MRP64" s="159"/>
      <c r="MRQ64" s="157"/>
      <c r="MRR64" s="158"/>
      <c r="MRS64" s="159"/>
      <c r="MRT64" s="159"/>
      <c r="MRU64" s="157"/>
      <c r="MRV64" s="158"/>
      <c r="MRW64" s="159"/>
      <c r="MRX64" s="159"/>
      <c r="MRY64" s="157"/>
      <c r="MRZ64" s="158"/>
      <c r="MSA64" s="159"/>
      <c r="MSB64" s="159"/>
      <c r="MSC64" s="157"/>
      <c r="MSD64" s="158"/>
      <c r="MSE64" s="159"/>
      <c r="MSF64" s="159"/>
      <c r="MSG64" s="157"/>
      <c r="MSH64" s="158"/>
      <c r="MSI64" s="159"/>
      <c r="MSJ64" s="159"/>
      <c r="MSK64" s="157"/>
      <c r="MSL64" s="158"/>
      <c r="MSM64" s="159"/>
      <c r="MSN64" s="159"/>
      <c r="MSO64" s="157"/>
      <c r="MSP64" s="158"/>
      <c r="MSQ64" s="159"/>
      <c r="MSR64" s="159"/>
      <c r="MSS64" s="157"/>
      <c r="MST64" s="158"/>
      <c r="MSU64" s="159"/>
      <c r="MSV64" s="159"/>
      <c r="MSW64" s="157"/>
      <c r="MSX64" s="158"/>
      <c r="MSY64" s="159"/>
      <c r="MSZ64" s="159"/>
      <c r="MTA64" s="157"/>
      <c r="MTB64" s="158"/>
      <c r="MTC64" s="159"/>
      <c r="MTD64" s="159"/>
      <c r="MTE64" s="157"/>
      <c r="MTF64" s="158"/>
      <c r="MTG64" s="159"/>
      <c r="MTH64" s="159"/>
      <c r="MTI64" s="157"/>
      <c r="MTJ64" s="158"/>
      <c r="MTK64" s="159"/>
      <c r="MTL64" s="159"/>
      <c r="MTM64" s="157"/>
      <c r="MTN64" s="158"/>
      <c r="MTO64" s="159"/>
      <c r="MTP64" s="159"/>
      <c r="MTQ64" s="157"/>
      <c r="MTR64" s="158"/>
      <c r="MTS64" s="159"/>
      <c r="MTT64" s="159"/>
      <c r="MTU64" s="157"/>
      <c r="MTV64" s="158"/>
      <c r="MTW64" s="159"/>
      <c r="MTX64" s="159"/>
      <c r="MTY64" s="157"/>
      <c r="MTZ64" s="158"/>
      <c r="MUA64" s="159"/>
      <c r="MUB64" s="159"/>
      <c r="MUC64" s="157"/>
      <c r="MUD64" s="158"/>
      <c r="MUE64" s="159"/>
      <c r="MUF64" s="159"/>
      <c r="MUG64" s="157"/>
      <c r="MUH64" s="158"/>
      <c r="MUI64" s="159"/>
      <c r="MUJ64" s="159"/>
      <c r="MUK64" s="157"/>
      <c r="MUL64" s="158"/>
      <c r="MUM64" s="159"/>
      <c r="MUN64" s="159"/>
      <c r="MUO64" s="157"/>
      <c r="MUP64" s="158"/>
      <c r="MUQ64" s="159"/>
      <c r="MUR64" s="159"/>
      <c r="MUS64" s="157"/>
      <c r="MUT64" s="158"/>
      <c r="MUU64" s="159"/>
      <c r="MUV64" s="159"/>
      <c r="MUW64" s="157"/>
      <c r="MUX64" s="158"/>
      <c r="MUY64" s="159"/>
      <c r="MUZ64" s="159"/>
      <c r="MVA64" s="157"/>
      <c r="MVB64" s="158"/>
      <c r="MVC64" s="159"/>
      <c r="MVD64" s="159"/>
      <c r="MVE64" s="157"/>
      <c r="MVF64" s="158"/>
      <c r="MVG64" s="159"/>
      <c r="MVH64" s="159"/>
      <c r="MVI64" s="157"/>
      <c r="MVJ64" s="158"/>
      <c r="MVK64" s="159"/>
      <c r="MVL64" s="159"/>
      <c r="MVM64" s="157"/>
      <c r="MVN64" s="158"/>
      <c r="MVO64" s="159"/>
      <c r="MVP64" s="159"/>
      <c r="MVQ64" s="157"/>
      <c r="MVR64" s="158"/>
      <c r="MVS64" s="159"/>
      <c r="MVT64" s="159"/>
      <c r="MVU64" s="157"/>
      <c r="MVV64" s="158"/>
      <c r="MVW64" s="159"/>
      <c r="MVX64" s="159"/>
      <c r="MVY64" s="157"/>
      <c r="MVZ64" s="158"/>
      <c r="MWA64" s="159"/>
      <c r="MWB64" s="159"/>
      <c r="MWC64" s="157"/>
      <c r="MWD64" s="158"/>
      <c r="MWE64" s="159"/>
      <c r="MWF64" s="159"/>
      <c r="MWG64" s="157"/>
      <c r="MWH64" s="158"/>
      <c r="MWI64" s="159"/>
      <c r="MWJ64" s="159"/>
      <c r="MWK64" s="157"/>
      <c r="MWL64" s="158"/>
      <c r="MWM64" s="159"/>
      <c r="MWN64" s="159"/>
      <c r="MWO64" s="157"/>
      <c r="MWP64" s="158"/>
      <c r="MWQ64" s="159"/>
      <c r="MWR64" s="159"/>
      <c r="MWS64" s="157"/>
      <c r="MWT64" s="158"/>
      <c r="MWU64" s="159"/>
      <c r="MWV64" s="159"/>
      <c r="MWW64" s="157"/>
      <c r="MWX64" s="158"/>
      <c r="MWY64" s="159"/>
      <c r="MWZ64" s="159"/>
      <c r="MXA64" s="157"/>
      <c r="MXB64" s="158"/>
      <c r="MXC64" s="159"/>
      <c r="MXD64" s="159"/>
      <c r="MXE64" s="157"/>
      <c r="MXF64" s="158"/>
      <c r="MXG64" s="159"/>
      <c r="MXH64" s="159"/>
      <c r="MXI64" s="157"/>
      <c r="MXJ64" s="158"/>
      <c r="MXK64" s="159"/>
      <c r="MXL64" s="159"/>
      <c r="MXM64" s="157"/>
      <c r="MXN64" s="158"/>
      <c r="MXO64" s="159"/>
      <c r="MXP64" s="159"/>
      <c r="MXQ64" s="157"/>
      <c r="MXR64" s="158"/>
      <c r="MXS64" s="159"/>
      <c r="MXT64" s="159"/>
      <c r="MXU64" s="157"/>
      <c r="MXV64" s="158"/>
      <c r="MXW64" s="159"/>
      <c r="MXX64" s="159"/>
      <c r="MXY64" s="157"/>
      <c r="MXZ64" s="158"/>
      <c r="MYA64" s="159"/>
      <c r="MYB64" s="159"/>
      <c r="MYC64" s="157"/>
      <c r="MYD64" s="158"/>
      <c r="MYE64" s="159"/>
      <c r="MYF64" s="159"/>
      <c r="MYG64" s="157"/>
      <c r="MYH64" s="158"/>
      <c r="MYI64" s="159"/>
      <c r="MYJ64" s="159"/>
      <c r="MYK64" s="157"/>
      <c r="MYL64" s="158"/>
      <c r="MYM64" s="159"/>
      <c r="MYN64" s="159"/>
      <c r="MYO64" s="157"/>
      <c r="MYP64" s="158"/>
      <c r="MYQ64" s="159"/>
      <c r="MYR64" s="159"/>
      <c r="MYS64" s="157"/>
      <c r="MYT64" s="158"/>
      <c r="MYU64" s="159"/>
      <c r="MYV64" s="159"/>
      <c r="MYW64" s="157"/>
      <c r="MYX64" s="158"/>
      <c r="MYY64" s="159"/>
      <c r="MYZ64" s="159"/>
      <c r="MZA64" s="157"/>
      <c r="MZB64" s="158"/>
      <c r="MZC64" s="159"/>
      <c r="MZD64" s="159"/>
      <c r="MZE64" s="157"/>
      <c r="MZF64" s="158"/>
      <c r="MZG64" s="159"/>
      <c r="MZH64" s="159"/>
      <c r="MZI64" s="157"/>
      <c r="MZJ64" s="158"/>
      <c r="MZK64" s="159"/>
      <c r="MZL64" s="159"/>
      <c r="MZM64" s="157"/>
      <c r="MZN64" s="158"/>
      <c r="MZO64" s="159"/>
      <c r="MZP64" s="159"/>
      <c r="MZQ64" s="157"/>
      <c r="MZR64" s="158"/>
      <c r="MZS64" s="159"/>
      <c r="MZT64" s="159"/>
      <c r="MZU64" s="157"/>
      <c r="MZV64" s="158"/>
      <c r="MZW64" s="159"/>
      <c r="MZX64" s="159"/>
      <c r="MZY64" s="157"/>
      <c r="MZZ64" s="158"/>
      <c r="NAA64" s="159"/>
      <c r="NAB64" s="159"/>
      <c r="NAC64" s="157"/>
      <c r="NAD64" s="158"/>
      <c r="NAE64" s="159"/>
      <c r="NAF64" s="159"/>
      <c r="NAG64" s="157"/>
      <c r="NAH64" s="158"/>
      <c r="NAI64" s="159"/>
      <c r="NAJ64" s="159"/>
      <c r="NAK64" s="157"/>
      <c r="NAL64" s="158"/>
      <c r="NAM64" s="159"/>
      <c r="NAN64" s="159"/>
      <c r="NAO64" s="157"/>
      <c r="NAP64" s="158"/>
      <c r="NAQ64" s="159"/>
      <c r="NAR64" s="159"/>
      <c r="NAS64" s="157"/>
      <c r="NAT64" s="158"/>
      <c r="NAU64" s="159"/>
      <c r="NAV64" s="159"/>
      <c r="NAW64" s="157"/>
      <c r="NAX64" s="158"/>
      <c r="NAY64" s="159"/>
      <c r="NAZ64" s="159"/>
      <c r="NBA64" s="157"/>
      <c r="NBB64" s="158"/>
      <c r="NBC64" s="159"/>
      <c r="NBD64" s="159"/>
      <c r="NBE64" s="157"/>
      <c r="NBF64" s="158"/>
      <c r="NBG64" s="159"/>
      <c r="NBH64" s="159"/>
      <c r="NBI64" s="157"/>
      <c r="NBJ64" s="158"/>
      <c r="NBK64" s="159"/>
      <c r="NBL64" s="159"/>
      <c r="NBM64" s="157"/>
      <c r="NBN64" s="158"/>
      <c r="NBO64" s="159"/>
      <c r="NBP64" s="159"/>
      <c r="NBQ64" s="157"/>
      <c r="NBR64" s="158"/>
      <c r="NBS64" s="159"/>
      <c r="NBT64" s="159"/>
      <c r="NBU64" s="157"/>
      <c r="NBV64" s="158"/>
      <c r="NBW64" s="159"/>
      <c r="NBX64" s="159"/>
      <c r="NBY64" s="157"/>
      <c r="NBZ64" s="158"/>
      <c r="NCA64" s="159"/>
      <c r="NCB64" s="159"/>
      <c r="NCC64" s="157"/>
      <c r="NCD64" s="158"/>
      <c r="NCE64" s="159"/>
      <c r="NCF64" s="159"/>
      <c r="NCG64" s="157"/>
      <c r="NCH64" s="158"/>
      <c r="NCI64" s="159"/>
      <c r="NCJ64" s="159"/>
      <c r="NCK64" s="157"/>
      <c r="NCL64" s="158"/>
      <c r="NCM64" s="159"/>
      <c r="NCN64" s="159"/>
      <c r="NCO64" s="157"/>
      <c r="NCP64" s="158"/>
      <c r="NCQ64" s="159"/>
      <c r="NCR64" s="159"/>
      <c r="NCS64" s="157"/>
      <c r="NCT64" s="158"/>
      <c r="NCU64" s="159"/>
      <c r="NCV64" s="159"/>
      <c r="NCW64" s="157"/>
      <c r="NCX64" s="158"/>
      <c r="NCY64" s="159"/>
      <c r="NCZ64" s="159"/>
      <c r="NDA64" s="157"/>
      <c r="NDB64" s="158"/>
      <c r="NDC64" s="159"/>
      <c r="NDD64" s="159"/>
      <c r="NDE64" s="157"/>
      <c r="NDF64" s="158"/>
      <c r="NDG64" s="159"/>
      <c r="NDH64" s="159"/>
      <c r="NDI64" s="157"/>
      <c r="NDJ64" s="158"/>
      <c r="NDK64" s="159"/>
      <c r="NDL64" s="159"/>
      <c r="NDM64" s="157"/>
      <c r="NDN64" s="158"/>
      <c r="NDO64" s="159"/>
      <c r="NDP64" s="159"/>
      <c r="NDQ64" s="157"/>
      <c r="NDR64" s="158"/>
      <c r="NDS64" s="159"/>
      <c r="NDT64" s="159"/>
      <c r="NDU64" s="157"/>
      <c r="NDV64" s="158"/>
      <c r="NDW64" s="159"/>
      <c r="NDX64" s="159"/>
      <c r="NDY64" s="157"/>
      <c r="NDZ64" s="158"/>
      <c r="NEA64" s="159"/>
      <c r="NEB64" s="159"/>
      <c r="NEC64" s="157"/>
      <c r="NED64" s="158"/>
      <c r="NEE64" s="159"/>
      <c r="NEF64" s="159"/>
      <c r="NEG64" s="157"/>
      <c r="NEH64" s="158"/>
      <c r="NEI64" s="159"/>
      <c r="NEJ64" s="159"/>
      <c r="NEK64" s="157"/>
      <c r="NEL64" s="158"/>
      <c r="NEM64" s="159"/>
      <c r="NEN64" s="159"/>
      <c r="NEO64" s="157"/>
      <c r="NEP64" s="158"/>
      <c r="NEQ64" s="159"/>
      <c r="NER64" s="159"/>
      <c r="NES64" s="157"/>
      <c r="NET64" s="158"/>
      <c r="NEU64" s="159"/>
      <c r="NEV64" s="159"/>
      <c r="NEW64" s="157"/>
      <c r="NEX64" s="158"/>
      <c r="NEY64" s="159"/>
      <c r="NEZ64" s="159"/>
      <c r="NFA64" s="157"/>
      <c r="NFB64" s="158"/>
      <c r="NFC64" s="159"/>
      <c r="NFD64" s="159"/>
      <c r="NFE64" s="157"/>
      <c r="NFF64" s="158"/>
      <c r="NFG64" s="159"/>
      <c r="NFH64" s="159"/>
      <c r="NFI64" s="157"/>
      <c r="NFJ64" s="158"/>
      <c r="NFK64" s="159"/>
      <c r="NFL64" s="159"/>
      <c r="NFM64" s="157"/>
      <c r="NFN64" s="158"/>
      <c r="NFO64" s="159"/>
      <c r="NFP64" s="159"/>
      <c r="NFQ64" s="157"/>
      <c r="NFR64" s="158"/>
      <c r="NFS64" s="159"/>
      <c r="NFT64" s="159"/>
      <c r="NFU64" s="157"/>
      <c r="NFV64" s="158"/>
      <c r="NFW64" s="159"/>
      <c r="NFX64" s="159"/>
      <c r="NFY64" s="157"/>
      <c r="NFZ64" s="158"/>
      <c r="NGA64" s="159"/>
      <c r="NGB64" s="159"/>
      <c r="NGC64" s="157"/>
      <c r="NGD64" s="158"/>
      <c r="NGE64" s="159"/>
      <c r="NGF64" s="159"/>
      <c r="NGG64" s="157"/>
      <c r="NGH64" s="158"/>
      <c r="NGI64" s="159"/>
      <c r="NGJ64" s="159"/>
      <c r="NGK64" s="157"/>
      <c r="NGL64" s="158"/>
      <c r="NGM64" s="159"/>
      <c r="NGN64" s="159"/>
      <c r="NGO64" s="157"/>
      <c r="NGP64" s="158"/>
      <c r="NGQ64" s="159"/>
      <c r="NGR64" s="159"/>
      <c r="NGS64" s="157"/>
      <c r="NGT64" s="158"/>
      <c r="NGU64" s="159"/>
      <c r="NGV64" s="159"/>
      <c r="NGW64" s="157"/>
      <c r="NGX64" s="158"/>
      <c r="NGY64" s="159"/>
      <c r="NGZ64" s="159"/>
      <c r="NHA64" s="157"/>
      <c r="NHB64" s="158"/>
      <c r="NHC64" s="159"/>
      <c r="NHD64" s="159"/>
      <c r="NHE64" s="157"/>
      <c r="NHF64" s="158"/>
      <c r="NHG64" s="159"/>
      <c r="NHH64" s="159"/>
      <c r="NHI64" s="157"/>
      <c r="NHJ64" s="158"/>
      <c r="NHK64" s="159"/>
      <c r="NHL64" s="159"/>
      <c r="NHM64" s="157"/>
      <c r="NHN64" s="158"/>
      <c r="NHO64" s="159"/>
      <c r="NHP64" s="159"/>
      <c r="NHQ64" s="157"/>
      <c r="NHR64" s="158"/>
      <c r="NHS64" s="159"/>
      <c r="NHT64" s="159"/>
      <c r="NHU64" s="157"/>
      <c r="NHV64" s="158"/>
      <c r="NHW64" s="159"/>
      <c r="NHX64" s="159"/>
      <c r="NHY64" s="157"/>
      <c r="NHZ64" s="158"/>
      <c r="NIA64" s="159"/>
      <c r="NIB64" s="159"/>
      <c r="NIC64" s="157"/>
      <c r="NID64" s="158"/>
      <c r="NIE64" s="159"/>
      <c r="NIF64" s="159"/>
      <c r="NIG64" s="157"/>
      <c r="NIH64" s="158"/>
      <c r="NII64" s="159"/>
      <c r="NIJ64" s="159"/>
      <c r="NIK64" s="157"/>
      <c r="NIL64" s="158"/>
      <c r="NIM64" s="159"/>
      <c r="NIN64" s="159"/>
      <c r="NIO64" s="157"/>
      <c r="NIP64" s="158"/>
      <c r="NIQ64" s="159"/>
      <c r="NIR64" s="159"/>
      <c r="NIS64" s="157"/>
      <c r="NIT64" s="158"/>
      <c r="NIU64" s="159"/>
      <c r="NIV64" s="159"/>
      <c r="NIW64" s="157"/>
      <c r="NIX64" s="158"/>
      <c r="NIY64" s="159"/>
      <c r="NIZ64" s="159"/>
      <c r="NJA64" s="157"/>
      <c r="NJB64" s="158"/>
      <c r="NJC64" s="159"/>
      <c r="NJD64" s="159"/>
      <c r="NJE64" s="157"/>
      <c r="NJF64" s="158"/>
      <c r="NJG64" s="159"/>
      <c r="NJH64" s="159"/>
      <c r="NJI64" s="157"/>
      <c r="NJJ64" s="158"/>
      <c r="NJK64" s="159"/>
      <c r="NJL64" s="159"/>
      <c r="NJM64" s="157"/>
      <c r="NJN64" s="158"/>
      <c r="NJO64" s="159"/>
      <c r="NJP64" s="159"/>
      <c r="NJQ64" s="157"/>
      <c r="NJR64" s="158"/>
      <c r="NJS64" s="159"/>
      <c r="NJT64" s="159"/>
      <c r="NJU64" s="157"/>
      <c r="NJV64" s="158"/>
      <c r="NJW64" s="159"/>
      <c r="NJX64" s="159"/>
      <c r="NJY64" s="157"/>
      <c r="NJZ64" s="158"/>
      <c r="NKA64" s="159"/>
      <c r="NKB64" s="159"/>
      <c r="NKC64" s="157"/>
      <c r="NKD64" s="158"/>
      <c r="NKE64" s="159"/>
      <c r="NKF64" s="159"/>
      <c r="NKG64" s="157"/>
      <c r="NKH64" s="158"/>
      <c r="NKI64" s="159"/>
      <c r="NKJ64" s="159"/>
      <c r="NKK64" s="157"/>
      <c r="NKL64" s="158"/>
      <c r="NKM64" s="159"/>
      <c r="NKN64" s="159"/>
      <c r="NKO64" s="157"/>
      <c r="NKP64" s="158"/>
      <c r="NKQ64" s="159"/>
      <c r="NKR64" s="159"/>
      <c r="NKS64" s="157"/>
      <c r="NKT64" s="158"/>
      <c r="NKU64" s="159"/>
      <c r="NKV64" s="159"/>
      <c r="NKW64" s="157"/>
      <c r="NKX64" s="158"/>
      <c r="NKY64" s="159"/>
      <c r="NKZ64" s="159"/>
      <c r="NLA64" s="157"/>
      <c r="NLB64" s="158"/>
      <c r="NLC64" s="159"/>
      <c r="NLD64" s="159"/>
      <c r="NLE64" s="157"/>
      <c r="NLF64" s="158"/>
      <c r="NLG64" s="159"/>
      <c r="NLH64" s="159"/>
      <c r="NLI64" s="157"/>
      <c r="NLJ64" s="158"/>
      <c r="NLK64" s="159"/>
      <c r="NLL64" s="159"/>
      <c r="NLM64" s="157"/>
      <c r="NLN64" s="158"/>
      <c r="NLO64" s="159"/>
      <c r="NLP64" s="159"/>
      <c r="NLQ64" s="157"/>
      <c r="NLR64" s="158"/>
      <c r="NLS64" s="159"/>
      <c r="NLT64" s="159"/>
      <c r="NLU64" s="157"/>
      <c r="NLV64" s="158"/>
      <c r="NLW64" s="159"/>
      <c r="NLX64" s="159"/>
      <c r="NLY64" s="157"/>
      <c r="NLZ64" s="158"/>
      <c r="NMA64" s="159"/>
      <c r="NMB64" s="159"/>
      <c r="NMC64" s="157"/>
      <c r="NMD64" s="158"/>
      <c r="NME64" s="159"/>
      <c r="NMF64" s="159"/>
      <c r="NMG64" s="157"/>
      <c r="NMH64" s="158"/>
      <c r="NMI64" s="159"/>
      <c r="NMJ64" s="159"/>
      <c r="NMK64" s="157"/>
      <c r="NML64" s="158"/>
      <c r="NMM64" s="159"/>
      <c r="NMN64" s="159"/>
      <c r="NMO64" s="157"/>
      <c r="NMP64" s="158"/>
      <c r="NMQ64" s="159"/>
      <c r="NMR64" s="159"/>
      <c r="NMS64" s="157"/>
      <c r="NMT64" s="158"/>
      <c r="NMU64" s="159"/>
      <c r="NMV64" s="159"/>
      <c r="NMW64" s="157"/>
      <c r="NMX64" s="158"/>
      <c r="NMY64" s="159"/>
      <c r="NMZ64" s="159"/>
      <c r="NNA64" s="157"/>
      <c r="NNB64" s="158"/>
      <c r="NNC64" s="159"/>
      <c r="NND64" s="159"/>
      <c r="NNE64" s="157"/>
      <c r="NNF64" s="158"/>
      <c r="NNG64" s="159"/>
      <c r="NNH64" s="159"/>
      <c r="NNI64" s="157"/>
      <c r="NNJ64" s="158"/>
      <c r="NNK64" s="159"/>
      <c r="NNL64" s="159"/>
      <c r="NNM64" s="157"/>
      <c r="NNN64" s="158"/>
      <c r="NNO64" s="159"/>
      <c r="NNP64" s="159"/>
      <c r="NNQ64" s="157"/>
      <c r="NNR64" s="158"/>
      <c r="NNS64" s="159"/>
      <c r="NNT64" s="159"/>
      <c r="NNU64" s="157"/>
      <c r="NNV64" s="158"/>
      <c r="NNW64" s="159"/>
      <c r="NNX64" s="159"/>
      <c r="NNY64" s="157"/>
      <c r="NNZ64" s="158"/>
      <c r="NOA64" s="159"/>
      <c r="NOB64" s="159"/>
      <c r="NOC64" s="157"/>
      <c r="NOD64" s="158"/>
      <c r="NOE64" s="159"/>
      <c r="NOF64" s="159"/>
      <c r="NOG64" s="157"/>
      <c r="NOH64" s="158"/>
      <c r="NOI64" s="159"/>
      <c r="NOJ64" s="159"/>
      <c r="NOK64" s="157"/>
      <c r="NOL64" s="158"/>
      <c r="NOM64" s="159"/>
      <c r="NON64" s="159"/>
      <c r="NOO64" s="157"/>
      <c r="NOP64" s="158"/>
      <c r="NOQ64" s="159"/>
      <c r="NOR64" s="159"/>
      <c r="NOS64" s="157"/>
      <c r="NOT64" s="158"/>
      <c r="NOU64" s="159"/>
      <c r="NOV64" s="159"/>
      <c r="NOW64" s="157"/>
      <c r="NOX64" s="158"/>
      <c r="NOY64" s="159"/>
      <c r="NOZ64" s="159"/>
      <c r="NPA64" s="157"/>
      <c r="NPB64" s="158"/>
      <c r="NPC64" s="159"/>
      <c r="NPD64" s="159"/>
      <c r="NPE64" s="157"/>
      <c r="NPF64" s="158"/>
      <c r="NPG64" s="159"/>
      <c r="NPH64" s="159"/>
      <c r="NPI64" s="157"/>
      <c r="NPJ64" s="158"/>
      <c r="NPK64" s="159"/>
      <c r="NPL64" s="159"/>
      <c r="NPM64" s="157"/>
      <c r="NPN64" s="158"/>
      <c r="NPO64" s="159"/>
      <c r="NPP64" s="159"/>
      <c r="NPQ64" s="157"/>
      <c r="NPR64" s="158"/>
      <c r="NPS64" s="159"/>
      <c r="NPT64" s="159"/>
      <c r="NPU64" s="157"/>
      <c r="NPV64" s="158"/>
      <c r="NPW64" s="159"/>
      <c r="NPX64" s="159"/>
      <c r="NPY64" s="157"/>
      <c r="NPZ64" s="158"/>
      <c r="NQA64" s="159"/>
      <c r="NQB64" s="159"/>
      <c r="NQC64" s="157"/>
      <c r="NQD64" s="158"/>
      <c r="NQE64" s="159"/>
      <c r="NQF64" s="159"/>
      <c r="NQG64" s="157"/>
      <c r="NQH64" s="158"/>
      <c r="NQI64" s="159"/>
      <c r="NQJ64" s="159"/>
      <c r="NQK64" s="157"/>
      <c r="NQL64" s="158"/>
      <c r="NQM64" s="159"/>
      <c r="NQN64" s="159"/>
      <c r="NQO64" s="157"/>
      <c r="NQP64" s="158"/>
      <c r="NQQ64" s="159"/>
      <c r="NQR64" s="159"/>
      <c r="NQS64" s="157"/>
      <c r="NQT64" s="158"/>
      <c r="NQU64" s="159"/>
      <c r="NQV64" s="159"/>
      <c r="NQW64" s="157"/>
      <c r="NQX64" s="158"/>
      <c r="NQY64" s="159"/>
      <c r="NQZ64" s="159"/>
      <c r="NRA64" s="157"/>
      <c r="NRB64" s="158"/>
      <c r="NRC64" s="159"/>
      <c r="NRD64" s="159"/>
      <c r="NRE64" s="157"/>
      <c r="NRF64" s="158"/>
      <c r="NRG64" s="159"/>
      <c r="NRH64" s="159"/>
      <c r="NRI64" s="157"/>
      <c r="NRJ64" s="158"/>
      <c r="NRK64" s="159"/>
      <c r="NRL64" s="159"/>
      <c r="NRM64" s="157"/>
      <c r="NRN64" s="158"/>
      <c r="NRO64" s="159"/>
      <c r="NRP64" s="159"/>
      <c r="NRQ64" s="157"/>
      <c r="NRR64" s="158"/>
      <c r="NRS64" s="159"/>
      <c r="NRT64" s="159"/>
      <c r="NRU64" s="157"/>
      <c r="NRV64" s="158"/>
      <c r="NRW64" s="159"/>
      <c r="NRX64" s="159"/>
      <c r="NRY64" s="157"/>
      <c r="NRZ64" s="158"/>
      <c r="NSA64" s="159"/>
      <c r="NSB64" s="159"/>
      <c r="NSC64" s="157"/>
      <c r="NSD64" s="158"/>
      <c r="NSE64" s="159"/>
      <c r="NSF64" s="159"/>
      <c r="NSG64" s="157"/>
      <c r="NSH64" s="158"/>
      <c r="NSI64" s="159"/>
      <c r="NSJ64" s="159"/>
      <c r="NSK64" s="157"/>
      <c r="NSL64" s="158"/>
      <c r="NSM64" s="159"/>
      <c r="NSN64" s="159"/>
      <c r="NSO64" s="157"/>
      <c r="NSP64" s="158"/>
      <c r="NSQ64" s="159"/>
      <c r="NSR64" s="159"/>
      <c r="NSS64" s="157"/>
      <c r="NST64" s="158"/>
      <c r="NSU64" s="159"/>
      <c r="NSV64" s="159"/>
      <c r="NSW64" s="157"/>
      <c r="NSX64" s="158"/>
      <c r="NSY64" s="159"/>
      <c r="NSZ64" s="159"/>
      <c r="NTA64" s="157"/>
      <c r="NTB64" s="158"/>
      <c r="NTC64" s="159"/>
      <c r="NTD64" s="159"/>
      <c r="NTE64" s="157"/>
      <c r="NTF64" s="158"/>
      <c r="NTG64" s="159"/>
      <c r="NTH64" s="159"/>
      <c r="NTI64" s="157"/>
      <c r="NTJ64" s="158"/>
      <c r="NTK64" s="159"/>
      <c r="NTL64" s="159"/>
      <c r="NTM64" s="157"/>
      <c r="NTN64" s="158"/>
      <c r="NTO64" s="159"/>
      <c r="NTP64" s="159"/>
      <c r="NTQ64" s="157"/>
      <c r="NTR64" s="158"/>
      <c r="NTS64" s="159"/>
      <c r="NTT64" s="159"/>
      <c r="NTU64" s="157"/>
      <c r="NTV64" s="158"/>
      <c r="NTW64" s="159"/>
      <c r="NTX64" s="159"/>
      <c r="NTY64" s="157"/>
      <c r="NTZ64" s="158"/>
      <c r="NUA64" s="159"/>
      <c r="NUB64" s="159"/>
      <c r="NUC64" s="157"/>
      <c r="NUD64" s="158"/>
      <c r="NUE64" s="159"/>
      <c r="NUF64" s="159"/>
      <c r="NUG64" s="157"/>
      <c r="NUH64" s="158"/>
      <c r="NUI64" s="159"/>
      <c r="NUJ64" s="159"/>
      <c r="NUK64" s="157"/>
      <c r="NUL64" s="158"/>
      <c r="NUM64" s="159"/>
      <c r="NUN64" s="159"/>
      <c r="NUO64" s="157"/>
      <c r="NUP64" s="158"/>
      <c r="NUQ64" s="159"/>
      <c r="NUR64" s="159"/>
      <c r="NUS64" s="157"/>
      <c r="NUT64" s="158"/>
      <c r="NUU64" s="159"/>
      <c r="NUV64" s="159"/>
      <c r="NUW64" s="157"/>
      <c r="NUX64" s="158"/>
      <c r="NUY64" s="159"/>
      <c r="NUZ64" s="159"/>
      <c r="NVA64" s="157"/>
      <c r="NVB64" s="158"/>
      <c r="NVC64" s="159"/>
      <c r="NVD64" s="159"/>
      <c r="NVE64" s="157"/>
      <c r="NVF64" s="158"/>
      <c r="NVG64" s="159"/>
      <c r="NVH64" s="159"/>
      <c r="NVI64" s="157"/>
      <c r="NVJ64" s="158"/>
      <c r="NVK64" s="159"/>
      <c r="NVL64" s="159"/>
      <c r="NVM64" s="157"/>
      <c r="NVN64" s="158"/>
      <c r="NVO64" s="159"/>
      <c r="NVP64" s="159"/>
      <c r="NVQ64" s="157"/>
      <c r="NVR64" s="158"/>
      <c r="NVS64" s="159"/>
      <c r="NVT64" s="159"/>
      <c r="NVU64" s="157"/>
      <c r="NVV64" s="158"/>
      <c r="NVW64" s="159"/>
      <c r="NVX64" s="159"/>
      <c r="NVY64" s="157"/>
      <c r="NVZ64" s="158"/>
      <c r="NWA64" s="159"/>
      <c r="NWB64" s="159"/>
      <c r="NWC64" s="157"/>
      <c r="NWD64" s="158"/>
      <c r="NWE64" s="159"/>
      <c r="NWF64" s="159"/>
      <c r="NWG64" s="157"/>
      <c r="NWH64" s="158"/>
      <c r="NWI64" s="159"/>
      <c r="NWJ64" s="159"/>
      <c r="NWK64" s="157"/>
      <c r="NWL64" s="158"/>
      <c r="NWM64" s="159"/>
      <c r="NWN64" s="159"/>
      <c r="NWO64" s="157"/>
      <c r="NWP64" s="158"/>
      <c r="NWQ64" s="159"/>
      <c r="NWR64" s="159"/>
      <c r="NWS64" s="157"/>
      <c r="NWT64" s="158"/>
      <c r="NWU64" s="159"/>
      <c r="NWV64" s="159"/>
      <c r="NWW64" s="157"/>
      <c r="NWX64" s="158"/>
      <c r="NWY64" s="159"/>
      <c r="NWZ64" s="159"/>
      <c r="NXA64" s="157"/>
      <c r="NXB64" s="158"/>
      <c r="NXC64" s="159"/>
      <c r="NXD64" s="159"/>
      <c r="NXE64" s="157"/>
      <c r="NXF64" s="158"/>
      <c r="NXG64" s="159"/>
      <c r="NXH64" s="159"/>
      <c r="NXI64" s="157"/>
      <c r="NXJ64" s="158"/>
      <c r="NXK64" s="159"/>
      <c r="NXL64" s="159"/>
      <c r="NXM64" s="157"/>
      <c r="NXN64" s="158"/>
      <c r="NXO64" s="159"/>
      <c r="NXP64" s="159"/>
      <c r="NXQ64" s="157"/>
      <c r="NXR64" s="158"/>
      <c r="NXS64" s="159"/>
      <c r="NXT64" s="159"/>
      <c r="NXU64" s="157"/>
      <c r="NXV64" s="158"/>
      <c r="NXW64" s="159"/>
      <c r="NXX64" s="159"/>
      <c r="NXY64" s="157"/>
      <c r="NXZ64" s="158"/>
      <c r="NYA64" s="159"/>
      <c r="NYB64" s="159"/>
      <c r="NYC64" s="157"/>
      <c r="NYD64" s="158"/>
      <c r="NYE64" s="159"/>
      <c r="NYF64" s="159"/>
      <c r="NYG64" s="157"/>
      <c r="NYH64" s="158"/>
      <c r="NYI64" s="159"/>
      <c r="NYJ64" s="159"/>
      <c r="NYK64" s="157"/>
      <c r="NYL64" s="158"/>
      <c r="NYM64" s="159"/>
      <c r="NYN64" s="159"/>
      <c r="NYO64" s="157"/>
      <c r="NYP64" s="158"/>
      <c r="NYQ64" s="159"/>
      <c r="NYR64" s="159"/>
      <c r="NYS64" s="157"/>
      <c r="NYT64" s="158"/>
      <c r="NYU64" s="159"/>
      <c r="NYV64" s="159"/>
      <c r="NYW64" s="157"/>
      <c r="NYX64" s="158"/>
      <c r="NYY64" s="159"/>
      <c r="NYZ64" s="159"/>
      <c r="NZA64" s="157"/>
      <c r="NZB64" s="158"/>
      <c r="NZC64" s="159"/>
      <c r="NZD64" s="159"/>
      <c r="NZE64" s="157"/>
      <c r="NZF64" s="158"/>
      <c r="NZG64" s="159"/>
      <c r="NZH64" s="159"/>
      <c r="NZI64" s="157"/>
      <c r="NZJ64" s="158"/>
      <c r="NZK64" s="159"/>
      <c r="NZL64" s="159"/>
      <c r="NZM64" s="157"/>
      <c r="NZN64" s="158"/>
      <c r="NZO64" s="159"/>
      <c r="NZP64" s="159"/>
      <c r="NZQ64" s="157"/>
      <c r="NZR64" s="158"/>
      <c r="NZS64" s="159"/>
      <c r="NZT64" s="159"/>
      <c r="NZU64" s="157"/>
      <c r="NZV64" s="158"/>
      <c r="NZW64" s="159"/>
      <c r="NZX64" s="159"/>
      <c r="NZY64" s="157"/>
      <c r="NZZ64" s="158"/>
      <c r="OAA64" s="159"/>
      <c r="OAB64" s="159"/>
      <c r="OAC64" s="157"/>
      <c r="OAD64" s="158"/>
      <c r="OAE64" s="159"/>
      <c r="OAF64" s="159"/>
      <c r="OAG64" s="157"/>
      <c r="OAH64" s="158"/>
      <c r="OAI64" s="159"/>
      <c r="OAJ64" s="159"/>
      <c r="OAK64" s="157"/>
      <c r="OAL64" s="158"/>
      <c r="OAM64" s="159"/>
      <c r="OAN64" s="159"/>
      <c r="OAO64" s="157"/>
      <c r="OAP64" s="158"/>
      <c r="OAQ64" s="159"/>
      <c r="OAR64" s="159"/>
      <c r="OAS64" s="157"/>
      <c r="OAT64" s="158"/>
      <c r="OAU64" s="159"/>
      <c r="OAV64" s="159"/>
      <c r="OAW64" s="157"/>
      <c r="OAX64" s="158"/>
      <c r="OAY64" s="159"/>
      <c r="OAZ64" s="159"/>
      <c r="OBA64" s="157"/>
      <c r="OBB64" s="158"/>
      <c r="OBC64" s="159"/>
      <c r="OBD64" s="159"/>
      <c r="OBE64" s="157"/>
      <c r="OBF64" s="158"/>
      <c r="OBG64" s="159"/>
      <c r="OBH64" s="159"/>
      <c r="OBI64" s="157"/>
      <c r="OBJ64" s="158"/>
      <c r="OBK64" s="159"/>
      <c r="OBL64" s="159"/>
      <c r="OBM64" s="157"/>
      <c r="OBN64" s="158"/>
      <c r="OBO64" s="159"/>
      <c r="OBP64" s="159"/>
      <c r="OBQ64" s="157"/>
      <c r="OBR64" s="158"/>
      <c r="OBS64" s="159"/>
      <c r="OBT64" s="159"/>
      <c r="OBU64" s="157"/>
      <c r="OBV64" s="158"/>
      <c r="OBW64" s="159"/>
      <c r="OBX64" s="159"/>
      <c r="OBY64" s="157"/>
      <c r="OBZ64" s="158"/>
      <c r="OCA64" s="159"/>
      <c r="OCB64" s="159"/>
      <c r="OCC64" s="157"/>
      <c r="OCD64" s="158"/>
      <c r="OCE64" s="159"/>
      <c r="OCF64" s="159"/>
      <c r="OCG64" s="157"/>
      <c r="OCH64" s="158"/>
      <c r="OCI64" s="159"/>
      <c r="OCJ64" s="159"/>
      <c r="OCK64" s="157"/>
      <c r="OCL64" s="158"/>
      <c r="OCM64" s="159"/>
      <c r="OCN64" s="159"/>
      <c r="OCO64" s="157"/>
      <c r="OCP64" s="158"/>
      <c r="OCQ64" s="159"/>
      <c r="OCR64" s="159"/>
      <c r="OCS64" s="157"/>
      <c r="OCT64" s="158"/>
      <c r="OCU64" s="159"/>
      <c r="OCV64" s="159"/>
      <c r="OCW64" s="157"/>
      <c r="OCX64" s="158"/>
      <c r="OCY64" s="159"/>
      <c r="OCZ64" s="159"/>
      <c r="ODA64" s="157"/>
      <c r="ODB64" s="158"/>
      <c r="ODC64" s="159"/>
      <c r="ODD64" s="159"/>
      <c r="ODE64" s="157"/>
      <c r="ODF64" s="158"/>
      <c r="ODG64" s="159"/>
      <c r="ODH64" s="159"/>
      <c r="ODI64" s="157"/>
      <c r="ODJ64" s="158"/>
      <c r="ODK64" s="159"/>
      <c r="ODL64" s="159"/>
      <c r="ODM64" s="157"/>
      <c r="ODN64" s="158"/>
      <c r="ODO64" s="159"/>
      <c r="ODP64" s="159"/>
      <c r="ODQ64" s="157"/>
      <c r="ODR64" s="158"/>
      <c r="ODS64" s="159"/>
      <c r="ODT64" s="159"/>
      <c r="ODU64" s="157"/>
      <c r="ODV64" s="158"/>
      <c r="ODW64" s="159"/>
      <c r="ODX64" s="159"/>
      <c r="ODY64" s="157"/>
      <c r="ODZ64" s="158"/>
      <c r="OEA64" s="159"/>
      <c r="OEB64" s="159"/>
      <c r="OEC64" s="157"/>
      <c r="OED64" s="158"/>
      <c r="OEE64" s="159"/>
      <c r="OEF64" s="159"/>
      <c r="OEG64" s="157"/>
      <c r="OEH64" s="158"/>
      <c r="OEI64" s="159"/>
      <c r="OEJ64" s="159"/>
      <c r="OEK64" s="157"/>
      <c r="OEL64" s="158"/>
      <c r="OEM64" s="159"/>
      <c r="OEN64" s="159"/>
      <c r="OEO64" s="157"/>
      <c r="OEP64" s="158"/>
      <c r="OEQ64" s="159"/>
      <c r="OER64" s="159"/>
      <c r="OES64" s="157"/>
      <c r="OET64" s="158"/>
      <c r="OEU64" s="159"/>
      <c r="OEV64" s="159"/>
      <c r="OEW64" s="157"/>
      <c r="OEX64" s="158"/>
      <c r="OEY64" s="159"/>
      <c r="OEZ64" s="159"/>
      <c r="OFA64" s="157"/>
      <c r="OFB64" s="158"/>
      <c r="OFC64" s="159"/>
      <c r="OFD64" s="159"/>
      <c r="OFE64" s="157"/>
      <c r="OFF64" s="158"/>
      <c r="OFG64" s="159"/>
      <c r="OFH64" s="159"/>
      <c r="OFI64" s="157"/>
      <c r="OFJ64" s="158"/>
      <c r="OFK64" s="159"/>
      <c r="OFL64" s="159"/>
      <c r="OFM64" s="157"/>
      <c r="OFN64" s="158"/>
      <c r="OFO64" s="159"/>
      <c r="OFP64" s="159"/>
      <c r="OFQ64" s="157"/>
      <c r="OFR64" s="158"/>
      <c r="OFS64" s="159"/>
      <c r="OFT64" s="159"/>
      <c r="OFU64" s="157"/>
      <c r="OFV64" s="158"/>
      <c r="OFW64" s="159"/>
      <c r="OFX64" s="159"/>
      <c r="OFY64" s="157"/>
      <c r="OFZ64" s="158"/>
      <c r="OGA64" s="159"/>
      <c r="OGB64" s="159"/>
      <c r="OGC64" s="157"/>
      <c r="OGD64" s="158"/>
      <c r="OGE64" s="159"/>
      <c r="OGF64" s="159"/>
      <c r="OGG64" s="157"/>
      <c r="OGH64" s="158"/>
      <c r="OGI64" s="159"/>
      <c r="OGJ64" s="159"/>
      <c r="OGK64" s="157"/>
      <c r="OGL64" s="158"/>
      <c r="OGM64" s="159"/>
      <c r="OGN64" s="159"/>
      <c r="OGO64" s="157"/>
      <c r="OGP64" s="158"/>
      <c r="OGQ64" s="159"/>
      <c r="OGR64" s="159"/>
      <c r="OGS64" s="157"/>
      <c r="OGT64" s="158"/>
      <c r="OGU64" s="159"/>
      <c r="OGV64" s="159"/>
      <c r="OGW64" s="157"/>
      <c r="OGX64" s="158"/>
      <c r="OGY64" s="159"/>
      <c r="OGZ64" s="159"/>
      <c r="OHA64" s="157"/>
      <c r="OHB64" s="158"/>
      <c r="OHC64" s="159"/>
      <c r="OHD64" s="159"/>
      <c r="OHE64" s="157"/>
      <c r="OHF64" s="158"/>
      <c r="OHG64" s="159"/>
      <c r="OHH64" s="159"/>
      <c r="OHI64" s="157"/>
      <c r="OHJ64" s="158"/>
      <c r="OHK64" s="159"/>
      <c r="OHL64" s="159"/>
      <c r="OHM64" s="157"/>
      <c r="OHN64" s="158"/>
      <c r="OHO64" s="159"/>
      <c r="OHP64" s="159"/>
      <c r="OHQ64" s="157"/>
      <c r="OHR64" s="158"/>
      <c r="OHS64" s="159"/>
      <c r="OHT64" s="159"/>
      <c r="OHU64" s="157"/>
      <c r="OHV64" s="158"/>
      <c r="OHW64" s="159"/>
      <c r="OHX64" s="159"/>
      <c r="OHY64" s="157"/>
      <c r="OHZ64" s="158"/>
      <c r="OIA64" s="159"/>
      <c r="OIB64" s="159"/>
      <c r="OIC64" s="157"/>
      <c r="OID64" s="158"/>
      <c r="OIE64" s="159"/>
      <c r="OIF64" s="159"/>
      <c r="OIG64" s="157"/>
      <c r="OIH64" s="158"/>
      <c r="OII64" s="159"/>
      <c r="OIJ64" s="159"/>
      <c r="OIK64" s="157"/>
      <c r="OIL64" s="158"/>
      <c r="OIM64" s="159"/>
      <c r="OIN64" s="159"/>
      <c r="OIO64" s="157"/>
      <c r="OIP64" s="158"/>
      <c r="OIQ64" s="159"/>
      <c r="OIR64" s="159"/>
      <c r="OIS64" s="157"/>
      <c r="OIT64" s="158"/>
      <c r="OIU64" s="159"/>
      <c r="OIV64" s="159"/>
      <c r="OIW64" s="157"/>
      <c r="OIX64" s="158"/>
      <c r="OIY64" s="159"/>
      <c r="OIZ64" s="159"/>
      <c r="OJA64" s="157"/>
      <c r="OJB64" s="158"/>
      <c r="OJC64" s="159"/>
      <c r="OJD64" s="159"/>
      <c r="OJE64" s="157"/>
      <c r="OJF64" s="158"/>
      <c r="OJG64" s="159"/>
      <c r="OJH64" s="159"/>
      <c r="OJI64" s="157"/>
      <c r="OJJ64" s="158"/>
      <c r="OJK64" s="159"/>
      <c r="OJL64" s="159"/>
      <c r="OJM64" s="157"/>
      <c r="OJN64" s="158"/>
      <c r="OJO64" s="159"/>
      <c r="OJP64" s="159"/>
      <c r="OJQ64" s="157"/>
      <c r="OJR64" s="158"/>
      <c r="OJS64" s="159"/>
      <c r="OJT64" s="159"/>
      <c r="OJU64" s="157"/>
      <c r="OJV64" s="158"/>
      <c r="OJW64" s="159"/>
      <c r="OJX64" s="159"/>
      <c r="OJY64" s="157"/>
      <c r="OJZ64" s="158"/>
      <c r="OKA64" s="159"/>
      <c r="OKB64" s="159"/>
      <c r="OKC64" s="157"/>
      <c r="OKD64" s="158"/>
      <c r="OKE64" s="159"/>
      <c r="OKF64" s="159"/>
      <c r="OKG64" s="157"/>
      <c r="OKH64" s="158"/>
      <c r="OKI64" s="159"/>
      <c r="OKJ64" s="159"/>
      <c r="OKK64" s="157"/>
      <c r="OKL64" s="158"/>
      <c r="OKM64" s="159"/>
      <c r="OKN64" s="159"/>
      <c r="OKO64" s="157"/>
      <c r="OKP64" s="158"/>
      <c r="OKQ64" s="159"/>
      <c r="OKR64" s="159"/>
      <c r="OKS64" s="157"/>
      <c r="OKT64" s="158"/>
      <c r="OKU64" s="159"/>
      <c r="OKV64" s="159"/>
      <c r="OKW64" s="157"/>
      <c r="OKX64" s="158"/>
      <c r="OKY64" s="159"/>
      <c r="OKZ64" s="159"/>
      <c r="OLA64" s="157"/>
      <c r="OLB64" s="158"/>
      <c r="OLC64" s="159"/>
      <c r="OLD64" s="159"/>
      <c r="OLE64" s="157"/>
      <c r="OLF64" s="158"/>
      <c r="OLG64" s="159"/>
      <c r="OLH64" s="159"/>
      <c r="OLI64" s="157"/>
      <c r="OLJ64" s="158"/>
      <c r="OLK64" s="159"/>
      <c r="OLL64" s="159"/>
      <c r="OLM64" s="157"/>
      <c r="OLN64" s="158"/>
      <c r="OLO64" s="159"/>
      <c r="OLP64" s="159"/>
      <c r="OLQ64" s="157"/>
      <c r="OLR64" s="158"/>
      <c r="OLS64" s="159"/>
      <c r="OLT64" s="159"/>
      <c r="OLU64" s="157"/>
      <c r="OLV64" s="158"/>
      <c r="OLW64" s="159"/>
      <c r="OLX64" s="159"/>
      <c r="OLY64" s="157"/>
      <c r="OLZ64" s="158"/>
      <c r="OMA64" s="159"/>
      <c r="OMB64" s="159"/>
      <c r="OMC64" s="157"/>
      <c r="OMD64" s="158"/>
      <c r="OME64" s="159"/>
      <c r="OMF64" s="159"/>
      <c r="OMG64" s="157"/>
      <c r="OMH64" s="158"/>
      <c r="OMI64" s="159"/>
      <c r="OMJ64" s="159"/>
      <c r="OMK64" s="157"/>
      <c r="OML64" s="158"/>
      <c r="OMM64" s="159"/>
      <c r="OMN64" s="159"/>
      <c r="OMO64" s="157"/>
      <c r="OMP64" s="158"/>
      <c r="OMQ64" s="159"/>
      <c r="OMR64" s="159"/>
      <c r="OMS64" s="157"/>
      <c r="OMT64" s="158"/>
      <c r="OMU64" s="159"/>
      <c r="OMV64" s="159"/>
      <c r="OMW64" s="157"/>
      <c r="OMX64" s="158"/>
      <c r="OMY64" s="159"/>
      <c r="OMZ64" s="159"/>
      <c r="ONA64" s="157"/>
      <c r="ONB64" s="158"/>
      <c r="ONC64" s="159"/>
      <c r="OND64" s="159"/>
      <c r="ONE64" s="157"/>
      <c r="ONF64" s="158"/>
      <c r="ONG64" s="159"/>
      <c r="ONH64" s="159"/>
      <c r="ONI64" s="157"/>
      <c r="ONJ64" s="158"/>
      <c r="ONK64" s="159"/>
      <c r="ONL64" s="159"/>
      <c r="ONM64" s="157"/>
      <c r="ONN64" s="158"/>
      <c r="ONO64" s="159"/>
      <c r="ONP64" s="159"/>
      <c r="ONQ64" s="157"/>
      <c r="ONR64" s="158"/>
      <c r="ONS64" s="159"/>
      <c r="ONT64" s="159"/>
      <c r="ONU64" s="157"/>
      <c r="ONV64" s="158"/>
      <c r="ONW64" s="159"/>
      <c r="ONX64" s="159"/>
      <c r="ONY64" s="157"/>
      <c r="ONZ64" s="158"/>
      <c r="OOA64" s="159"/>
      <c r="OOB64" s="159"/>
      <c r="OOC64" s="157"/>
      <c r="OOD64" s="158"/>
      <c r="OOE64" s="159"/>
      <c r="OOF64" s="159"/>
      <c r="OOG64" s="157"/>
      <c r="OOH64" s="158"/>
      <c r="OOI64" s="159"/>
      <c r="OOJ64" s="159"/>
      <c r="OOK64" s="157"/>
      <c r="OOL64" s="158"/>
      <c r="OOM64" s="159"/>
      <c r="OON64" s="159"/>
      <c r="OOO64" s="157"/>
      <c r="OOP64" s="158"/>
      <c r="OOQ64" s="159"/>
      <c r="OOR64" s="159"/>
      <c r="OOS64" s="157"/>
      <c r="OOT64" s="158"/>
      <c r="OOU64" s="159"/>
      <c r="OOV64" s="159"/>
      <c r="OOW64" s="157"/>
      <c r="OOX64" s="158"/>
      <c r="OOY64" s="159"/>
      <c r="OOZ64" s="159"/>
      <c r="OPA64" s="157"/>
      <c r="OPB64" s="158"/>
      <c r="OPC64" s="159"/>
      <c r="OPD64" s="159"/>
      <c r="OPE64" s="157"/>
      <c r="OPF64" s="158"/>
      <c r="OPG64" s="159"/>
      <c r="OPH64" s="159"/>
      <c r="OPI64" s="157"/>
      <c r="OPJ64" s="158"/>
      <c r="OPK64" s="159"/>
      <c r="OPL64" s="159"/>
      <c r="OPM64" s="157"/>
      <c r="OPN64" s="158"/>
      <c r="OPO64" s="159"/>
      <c r="OPP64" s="159"/>
      <c r="OPQ64" s="157"/>
      <c r="OPR64" s="158"/>
      <c r="OPS64" s="159"/>
      <c r="OPT64" s="159"/>
      <c r="OPU64" s="157"/>
      <c r="OPV64" s="158"/>
      <c r="OPW64" s="159"/>
      <c r="OPX64" s="159"/>
      <c r="OPY64" s="157"/>
      <c r="OPZ64" s="158"/>
      <c r="OQA64" s="159"/>
      <c r="OQB64" s="159"/>
      <c r="OQC64" s="157"/>
      <c r="OQD64" s="158"/>
      <c r="OQE64" s="159"/>
      <c r="OQF64" s="159"/>
      <c r="OQG64" s="157"/>
      <c r="OQH64" s="158"/>
      <c r="OQI64" s="159"/>
      <c r="OQJ64" s="159"/>
      <c r="OQK64" s="157"/>
      <c r="OQL64" s="158"/>
      <c r="OQM64" s="159"/>
      <c r="OQN64" s="159"/>
      <c r="OQO64" s="157"/>
      <c r="OQP64" s="158"/>
      <c r="OQQ64" s="159"/>
      <c r="OQR64" s="159"/>
      <c r="OQS64" s="157"/>
      <c r="OQT64" s="158"/>
      <c r="OQU64" s="159"/>
      <c r="OQV64" s="159"/>
      <c r="OQW64" s="157"/>
      <c r="OQX64" s="158"/>
      <c r="OQY64" s="159"/>
      <c r="OQZ64" s="159"/>
      <c r="ORA64" s="157"/>
      <c r="ORB64" s="158"/>
      <c r="ORC64" s="159"/>
      <c r="ORD64" s="159"/>
      <c r="ORE64" s="157"/>
      <c r="ORF64" s="158"/>
      <c r="ORG64" s="159"/>
      <c r="ORH64" s="159"/>
      <c r="ORI64" s="157"/>
      <c r="ORJ64" s="158"/>
      <c r="ORK64" s="159"/>
      <c r="ORL64" s="159"/>
      <c r="ORM64" s="157"/>
      <c r="ORN64" s="158"/>
      <c r="ORO64" s="159"/>
      <c r="ORP64" s="159"/>
      <c r="ORQ64" s="157"/>
      <c r="ORR64" s="158"/>
      <c r="ORS64" s="159"/>
      <c r="ORT64" s="159"/>
      <c r="ORU64" s="157"/>
      <c r="ORV64" s="158"/>
      <c r="ORW64" s="159"/>
      <c r="ORX64" s="159"/>
      <c r="ORY64" s="157"/>
      <c r="ORZ64" s="158"/>
      <c r="OSA64" s="159"/>
      <c r="OSB64" s="159"/>
      <c r="OSC64" s="157"/>
      <c r="OSD64" s="158"/>
      <c r="OSE64" s="159"/>
      <c r="OSF64" s="159"/>
      <c r="OSG64" s="157"/>
      <c r="OSH64" s="158"/>
      <c r="OSI64" s="159"/>
      <c r="OSJ64" s="159"/>
      <c r="OSK64" s="157"/>
      <c r="OSL64" s="158"/>
      <c r="OSM64" s="159"/>
      <c r="OSN64" s="159"/>
      <c r="OSO64" s="157"/>
      <c r="OSP64" s="158"/>
      <c r="OSQ64" s="159"/>
      <c r="OSR64" s="159"/>
      <c r="OSS64" s="157"/>
      <c r="OST64" s="158"/>
      <c r="OSU64" s="159"/>
      <c r="OSV64" s="159"/>
      <c r="OSW64" s="157"/>
      <c r="OSX64" s="158"/>
      <c r="OSY64" s="159"/>
      <c r="OSZ64" s="159"/>
      <c r="OTA64" s="157"/>
      <c r="OTB64" s="158"/>
      <c r="OTC64" s="159"/>
      <c r="OTD64" s="159"/>
      <c r="OTE64" s="157"/>
      <c r="OTF64" s="158"/>
      <c r="OTG64" s="159"/>
      <c r="OTH64" s="159"/>
      <c r="OTI64" s="157"/>
      <c r="OTJ64" s="158"/>
      <c r="OTK64" s="159"/>
      <c r="OTL64" s="159"/>
      <c r="OTM64" s="157"/>
      <c r="OTN64" s="158"/>
      <c r="OTO64" s="159"/>
      <c r="OTP64" s="159"/>
      <c r="OTQ64" s="157"/>
      <c r="OTR64" s="158"/>
      <c r="OTS64" s="159"/>
      <c r="OTT64" s="159"/>
      <c r="OTU64" s="157"/>
      <c r="OTV64" s="158"/>
      <c r="OTW64" s="159"/>
      <c r="OTX64" s="159"/>
      <c r="OTY64" s="157"/>
      <c r="OTZ64" s="158"/>
      <c r="OUA64" s="159"/>
      <c r="OUB64" s="159"/>
      <c r="OUC64" s="157"/>
      <c r="OUD64" s="158"/>
      <c r="OUE64" s="159"/>
      <c r="OUF64" s="159"/>
      <c r="OUG64" s="157"/>
      <c r="OUH64" s="158"/>
      <c r="OUI64" s="159"/>
      <c r="OUJ64" s="159"/>
      <c r="OUK64" s="157"/>
      <c r="OUL64" s="158"/>
      <c r="OUM64" s="159"/>
      <c r="OUN64" s="159"/>
      <c r="OUO64" s="157"/>
      <c r="OUP64" s="158"/>
      <c r="OUQ64" s="159"/>
      <c r="OUR64" s="159"/>
      <c r="OUS64" s="157"/>
      <c r="OUT64" s="158"/>
      <c r="OUU64" s="159"/>
      <c r="OUV64" s="159"/>
      <c r="OUW64" s="157"/>
      <c r="OUX64" s="158"/>
      <c r="OUY64" s="159"/>
      <c r="OUZ64" s="159"/>
      <c r="OVA64" s="157"/>
      <c r="OVB64" s="158"/>
      <c r="OVC64" s="159"/>
      <c r="OVD64" s="159"/>
      <c r="OVE64" s="157"/>
      <c r="OVF64" s="158"/>
      <c r="OVG64" s="159"/>
      <c r="OVH64" s="159"/>
      <c r="OVI64" s="157"/>
      <c r="OVJ64" s="158"/>
      <c r="OVK64" s="159"/>
      <c r="OVL64" s="159"/>
      <c r="OVM64" s="157"/>
      <c r="OVN64" s="158"/>
      <c r="OVO64" s="159"/>
      <c r="OVP64" s="159"/>
      <c r="OVQ64" s="157"/>
      <c r="OVR64" s="158"/>
      <c r="OVS64" s="159"/>
      <c r="OVT64" s="159"/>
      <c r="OVU64" s="157"/>
      <c r="OVV64" s="158"/>
      <c r="OVW64" s="159"/>
      <c r="OVX64" s="159"/>
      <c r="OVY64" s="157"/>
      <c r="OVZ64" s="158"/>
      <c r="OWA64" s="159"/>
      <c r="OWB64" s="159"/>
      <c r="OWC64" s="157"/>
      <c r="OWD64" s="158"/>
      <c r="OWE64" s="159"/>
      <c r="OWF64" s="159"/>
      <c r="OWG64" s="157"/>
      <c r="OWH64" s="158"/>
      <c r="OWI64" s="159"/>
      <c r="OWJ64" s="159"/>
      <c r="OWK64" s="157"/>
      <c r="OWL64" s="158"/>
      <c r="OWM64" s="159"/>
      <c r="OWN64" s="159"/>
      <c r="OWO64" s="157"/>
      <c r="OWP64" s="158"/>
      <c r="OWQ64" s="159"/>
      <c r="OWR64" s="159"/>
      <c r="OWS64" s="157"/>
      <c r="OWT64" s="158"/>
      <c r="OWU64" s="159"/>
      <c r="OWV64" s="159"/>
      <c r="OWW64" s="157"/>
      <c r="OWX64" s="158"/>
      <c r="OWY64" s="159"/>
      <c r="OWZ64" s="159"/>
      <c r="OXA64" s="157"/>
      <c r="OXB64" s="158"/>
      <c r="OXC64" s="159"/>
      <c r="OXD64" s="159"/>
      <c r="OXE64" s="157"/>
      <c r="OXF64" s="158"/>
      <c r="OXG64" s="159"/>
      <c r="OXH64" s="159"/>
      <c r="OXI64" s="157"/>
      <c r="OXJ64" s="158"/>
      <c r="OXK64" s="159"/>
      <c r="OXL64" s="159"/>
      <c r="OXM64" s="157"/>
      <c r="OXN64" s="158"/>
      <c r="OXO64" s="159"/>
      <c r="OXP64" s="159"/>
      <c r="OXQ64" s="157"/>
      <c r="OXR64" s="158"/>
      <c r="OXS64" s="159"/>
      <c r="OXT64" s="159"/>
      <c r="OXU64" s="157"/>
      <c r="OXV64" s="158"/>
      <c r="OXW64" s="159"/>
      <c r="OXX64" s="159"/>
      <c r="OXY64" s="157"/>
      <c r="OXZ64" s="158"/>
      <c r="OYA64" s="159"/>
      <c r="OYB64" s="159"/>
      <c r="OYC64" s="157"/>
      <c r="OYD64" s="158"/>
      <c r="OYE64" s="159"/>
      <c r="OYF64" s="159"/>
      <c r="OYG64" s="157"/>
      <c r="OYH64" s="158"/>
      <c r="OYI64" s="159"/>
      <c r="OYJ64" s="159"/>
      <c r="OYK64" s="157"/>
      <c r="OYL64" s="158"/>
      <c r="OYM64" s="159"/>
      <c r="OYN64" s="159"/>
      <c r="OYO64" s="157"/>
      <c r="OYP64" s="158"/>
      <c r="OYQ64" s="159"/>
      <c r="OYR64" s="159"/>
      <c r="OYS64" s="157"/>
      <c r="OYT64" s="158"/>
      <c r="OYU64" s="159"/>
      <c r="OYV64" s="159"/>
      <c r="OYW64" s="157"/>
      <c r="OYX64" s="158"/>
      <c r="OYY64" s="159"/>
      <c r="OYZ64" s="159"/>
      <c r="OZA64" s="157"/>
      <c r="OZB64" s="158"/>
      <c r="OZC64" s="159"/>
      <c r="OZD64" s="159"/>
      <c r="OZE64" s="157"/>
      <c r="OZF64" s="158"/>
      <c r="OZG64" s="159"/>
      <c r="OZH64" s="159"/>
      <c r="OZI64" s="157"/>
      <c r="OZJ64" s="158"/>
      <c r="OZK64" s="159"/>
      <c r="OZL64" s="159"/>
      <c r="OZM64" s="157"/>
      <c r="OZN64" s="158"/>
      <c r="OZO64" s="159"/>
      <c r="OZP64" s="159"/>
      <c r="OZQ64" s="157"/>
      <c r="OZR64" s="158"/>
      <c r="OZS64" s="159"/>
      <c r="OZT64" s="159"/>
      <c r="OZU64" s="157"/>
      <c r="OZV64" s="158"/>
      <c r="OZW64" s="159"/>
      <c r="OZX64" s="159"/>
      <c r="OZY64" s="157"/>
      <c r="OZZ64" s="158"/>
      <c r="PAA64" s="159"/>
      <c r="PAB64" s="159"/>
      <c r="PAC64" s="157"/>
      <c r="PAD64" s="158"/>
      <c r="PAE64" s="159"/>
      <c r="PAF64" s="159"/>
      <c r="PAG64" s="157"/>
      <c r="PAH64" s="158"/>
      <c r="PAI64" s="159"/>
      <c r="PAJ64" s="159"/>
      <c r="PAK64" s="157"/>
      <c r="PAL64" s="158"/>
      <c r="PAM64" s="159"/>
      <c r="PAN64" s="159"/>
      <c r="PAO64" s="157"/>
      <c r="PAP64" s="158"/>
      <c r="PAQ64" s="159"/>
      <c r="PAR64" s="159"/>
      <c r="PAS64" s="157"/>
      <c r="PAT64" s="158"/>
      <c r="PAU64" s="159"/>
      <c r="PAV64" s="159"/>
      <c r="PAW64" s="157"/>
      <c r="PAX64" s="158"/>
      <c r="PAY64" s="159"/>
      <c r="PAZ64" s="159"/>
      <c r="PBA64" s="157"/>
      <c r="PBB64" s="158"/>
      <c r="PBC64" s="159"/>
      <c r="PBD64" s="159"/>
      <c r="PBE64" s="157"/>
      <c r="PBF64" s="158"/>
      <c r="PBG64" s="159"/>
      <c r="PBH64" s="159"/>
      <c r="PBI64" s="157"/>
      <c r="PBJ64" s="158"/>
      <c r="PBK64" s="159"/>
      <c r="PBL64" s="159"/>
      <c r="PBM64" s="157"/>
      <c r="PBN64" s="158"/>
      <c r="PBO64" s="159"/>
      <c r="PBP64" s="159"/>
      <c r="PBQ64" s="157"/>
      <c r="PBR64" s="158"/>
      <c r="PBS64" s="159"/>
      <c r="PBT64" s="159"/>
      <c r="PBU64" s="157"/>
      <c r="PBV64" s="158"/>
      <c r="PBW64" s="159"/>
      <c r="PBX64" s="159"/>
      <c r="PBY64" s="157"/>
      <c r="PBZ64" s="158"/>
      <c r="PCA64" s="159"/>
      <c r="PCB64" s="159"/>
      <c r="PCC64" s="157"/>
      <c r="PCD64" s="158"/>
      <c r="PCE64" s="159"/>
      <c r="PCF64" s="159"/>
      <c r="PCG64" s="157"/>
      <c r="PCH64" s="158"/>
      <c r="PCI64" s="159"/>
      <c r="PCJ64" s="159"/>
      <c r="PCK64" s="157"/>
      <c r="PCL64" s="158"/>
      <c r="PCM64" s="159"/>
      <c r="PCN64" s="159"/>
      <c r="PCO64" s="157"/>
      <c r="PCP64" s="158"/>
      <c r="PCQ64" s="159"/>
      <c r="PCR64" s="159"/>
      <c r="PCS64" s="157"/>
      <c r="PCT64" s="158"/>
      <c r="PCU64" s="159"/>
      <c r="PCV64" s="159"/>
      <c r="PCW64" s="157"/>
      <c r="PCX64" s="158"/>
      <c r="PCY64" s="159"/>
      <c r="PCZ64" s="159"/>
      <c r="PDA64" s="157"/>
      <c r="PDB64" s="158"/>
      <c r="PDC64" s="159"/>
      <c r="PDD64" s="159"/>
      <c r="PDE64" s="157"/>
      <c r="PDF64" s="158"/>
      <c r="PDG64" s="159"/>
      <c r="PDH64" s="159"/>
      <c r="PDI64" s="157"/>
      <c r="PDJ64" s="158"/>
      <c r="PDK64" s="159"/>
      <c r="PDL64" s="159"/>
      <c r="PDM64" s="157"/>
      <c r="PDN64" s="158"/>
      <c r="PDO64" s="159"/>
      <c r="PDP64" s="159"/>
      <c r="PDQ64" s="157"/>
      <c r="PDR64" s="158"/>
      <c r="PDS64" s="159"/>
      <c r="PDT64" s="159"/>
      <c r="PDU64" s="157"/>
      <c r="PDV64" s="158"/>
      <c r="PDW64" s="159"/>
      <c r="PDX64" s="159"/>
      <c r="PDY64" s="157"/>
      <c r="PDZ64" s="158"/>
      <c r="PEA64" s="159"/>
      <c r="PEB64" s="159"/>
      <c r="PEC64" s="157"/>
      <c r="PED64" s="158"/>
      <c r="PEE64" s="159"/>
      <c r="PEF64" s="159"/>
      <c r="PEG64" s="157"/>
      <c r="PEH64" s="158"/>
      <c r="PEI64" s="159"/>
      <c r="PEJ64" s="159"/>
      <c r="PEK64" s="157"/>
      <c r="PEL64" s="158"/>
      <c r="PEM64" s="159"/>
      <c r="PEN64" s="159"/>
      <c r="PEO64" s="157"/>
      <c r="PEP64" s="158"/>
      <c r="PEQ64" s="159"/>
      <c r="PER64" s="159"/>
      <c r="PES64" s="157"/>
      <c r="PET64" s="158"/>
      <c r="PEU64" s="159"/>
      <c r="PEV64" s="159"/>
      <c r="PEW64" s="157"/>
      <c r="PEX64" s="158"/>
      <c r="PEY64" s="159"/>
      <c r="PEZ64" s="159"/>
      <c r="PFA64" s="157"/>
      <c r="PFB64" s="158"/>
      <c r="PFC64" s="159"/>
      <c r="PFD64" s="159"/>
      <c r="PFE64" s="157"/>
      <c r="PFF64" s="158"/>
      <c r="PFG64" s="159"/>
      <c r="PFH64" s="159"/>
      <c r="PFI64" s="157"/>
      <c r="PFJ64" s="158"/>
      <c r="PFK64" s="159"/>
      <c r="PFL64" s="159"/>
      <c r="PFM64" s="157"/>
      <c r="PFN64" s="158"/>
      <c r="PFO64" s="159"/>
      <c r="PFP64" s="159"/>
      <c r="PFQ64" s="157"/>
      <c r="PFR64" s="158"/>
      <c r="PFS64" s="159"/>
      <c r="PFT64" s="159"/>
      <c r="PFU64" s="157"/>
      <c r="PFV64" s="158"/>
      <c r="PFW64" s="159"/>
      <c r="PFX64" s="159"/>
      <c r="PFY64" s="157"/>
      <c r="PFZ64" s="158"/>
      <c r="PGA64" s="159"/>
      <c r="PGB64" s="159"/>
      <c r="PGC64" s="157"/>
      <c r="PGD64" s="158"/>
      <c r="PGE64" s="159"/>
      <c r="PGF64" s="159"/>
      <c r="PGG64" s="157"/>
      <c r="PGH64" s="158"/>
      <c r="PGI64" s="159"/>
      <c r="PGJ64" s="159"/>
      <c r="PGK64" s="157"/>
      <c r="PGL64" s="158"/>
      <c r="PGM64" s="159"/>
      <c r="PGN64" s="159"/>
      <c r="PGO64" s="157"/>
      <c r="PGP64" s="158"/>
      <c r="PGQ64" s="159"/>
      <c r="PGR64" s="159"/>
      <c r="PGS64" s="157"/>
      <c r="PGT64" s="158"/>
      <c r="PGU64" s="159"/>
      <c r="PGV64" s="159"/>
      <c r="PGW64" s="157"/>
      <c r="PGX64" s="158"/>
      <c r="PGY64" s="159"/>
      <c r="PGZ64" s="159"/>
      <c r="PHA64" s="157"/>
      <c r="PHB64" s="158"/>
      <c r="PHC64" s="159"/>
      <c r="PHD64" s="159"/>
      <c r="PHE64" s="157"/>
      <c r="PHF64" s="158"/>
      <c r="PHG64" s="159"/>
      <c r="PHH64" s="159"/>
      <c r="PHI64" s="157"/>
      <c r="PHJ64" s="158"/>
      <c r="PHK64" s="159"/>
      <c r="PHL64" s="159"/>
      <c r="PHM64" s="157"/>
      <c r="PHN64" s="158"/>
      <c r="PHO64" s="159"/>
      <c r="PHP64" s="159"/>
      <c r="PHQ64" s="157"/>
      <c r="PHR64" s="158"/>
      <c r="PHS64" s="159"/>
      <c r="PHT64" s="159"/>
      <c r="PHU64" s="157"/>
      <c r="PHV64" s="158"/>
      <c r="PHW64" s="159"/>
      <c r="PHX64" s="159"/>
      <c r="PHY64" s="157"/>
      <c r="PHZ64" s="158"/>
      <c r="PIA64" s="159"/>
      <c r="PIB64" s="159"/>
      <c r="PIC64" s="157"/>
      <c r="PID64" s="158"/>
      <c r="PIE64" s="159"/>
      <c r="PIF64" s="159"/>
      <c r="PIG64" s="157"/>
      <c r="PIH64" s="158"/>
      <c r="PII64" s="159"/>
      <c r="PIJ64" s="159"/>
      <c r="PIK64" s="157"/>
      <c r="PIL64" s="158"/>
      <c r="PIM64" s="159"/>
      <c r="PIN64" s="159"/>
      <c r="PIO64" s="157"/>
      <c r="PIP64" s="158"/>
      <c r="PIQ64" s="159"/>
      <c r="PIR64" s="159"/>
      <c r="PIS64" s="157"/>
      <c r="PIT64" s="158"/>
      <c r="PIU64" s="159"/>
      <c r="PIV64" s="159"/>
      <c r="PIW64" s="157"/>
      <c r="PIX64" s="158"/>
      <c r="PIY64" s="159"/>
      <c r="PIZ64" s="159"/>
      <c r="PJA64" s="157"/>
      <c r="PJB64" s="158"/>
      <c r="PJC64" s="159"/>
      <c r="PJD64" s="159"/>
      <c r="PJE64" s="157"/>
      <c r="PJF64" s="158"/>
      <c r="PJG64" s="159"/>
      <c r="PJH64" s="159"/>
      <c r="PJI64" s="157"/>
      <c r="PJJ64" s="158"/>
      <c r="PJK64" s="159"/>
      <c r="PJL64" s="159"/>
      <c r="PJM64" s="157"/>
      <c r="PJN64" s="158"/>
      <c r="PJO64" s="159"/>
      <c r="PJP64" s="159"/>
      <c r="PJQ64" s="157"/>
      <c r="PJR64" s="158"/>
      <c r="PJS64" s="159"/>
      <c r="PJT64" s="159"/>
      <c r="PJU64" s="157"/>
      <c r="PJV64" s="158"/>
      <c r="PJW64" s="159"/>
      <c r="PJX64" s="159"/>
      <c r="PJY64" s="157"/>
      <c r="PJZ64" s="158"/>
      <c r="PKA64" s="159"/>
      <c r="PKB64" s="159"/>
      <c r="PKC64" s="157"/>
      <c r="PKD64" s="158"/>
      <c r="PKE64" s="159"/>
      <c r="PKF64" s="159"/>
      <c r="PKG64" s="157"/>
      <c r="PKH64" s="158"/>
      <c r="PKI64" s="159"/>
      <c r="PKJ64" s="159"/>
      <c r="PKK64" s="157"/>
      <c r="PKL64" s="158"/>
      <c r="PKM64" s="159"/>
      <c r="PKN64" s="159"/>
      <c r="PKO64" s="157"/>
      <c r="PKP64" s="158"/>
      <c r="PKQ64" s="159"/>
      <c r="PKR64" s="159"/>
      <c r="PKS64" s="157"/>
      <c r="PKT64" s="158"/>
      <c r="PKU64" s="159"/>
      <c r="PKV64" s="159"/>
      <c r="PKW64" s="157"/>
      <c r="PKX64" s="158"/>
      <c r="PKY64" s="159"/>
      <c r="PKZ64" s="159"/>
      <c r="PLA64" s="157"/>
      <c r="PLB64" s="158"/>
      <c r="PLC64" s="159"/>
      <c r="PLD64" s="159"/>
      <c r="PLE64" s="157"/>
      <c r="PLF64" s="158"/>
      <c r="PLG64" s="159"/>
      <c r="PLH64" s="159"/>
      <c r="PLI64" s="157"/>
      <c r="PLJ64" s="158"/>
      <c r="PLK64" s="159"/>
      <c r="PLL64" s="159"/>
      <c r="PLM64" s="157"/>
      <c r="PLN64" s="158"/>
      <c r="PLO64" s="159"/>
      <c r="PLP64" s="159"/>
      <c r="PLQ64" s="157"/>
      <c r="PLR64" s="158"/>
      <c r="PLS64" s="159"/>
      <c r="PLT64" s="159"/>
      <c r="PLU64" s="157"/>
      <c r="PLV64" s="158"/>
      <c r="PLW64" s="159"/>
      <c r="PLX64" s="159"/>
      <c r="PLY64" s="157"/>
      <c r="PLZ64" s="158"/>
      <c r="PMA64" s="159"/>
      <c r="PMB64" s="159"/>
      <c r="PMC64" s="157"/>
      <c r="PMD64" s="158"/>
      <c r="PME64" s="159"/>
      <c r="PMF64" s="159"/>
      <c r="PMG64" s="157"/>
      <c r="PMH64" s="158"/>
      <c r="PMI64" s="159"/>
      <c r="PMJ64" s="159"/>
      <c r="PMK64" s="157"/>
      <c r="PML64" s="158"/>
      <c r="PMM64" s="159"/>
      <c r="PMN64" s="159"/>
      <c r="PMO64" s="157"/>
      <c r="PMP64" s="158"/>
      <c r="PMQ64" s="159"/>
      <c r="PMR64" s="159"/>
      <c r="PMS64" s="157"/>
      <c r="PMT64" s="158"/>
      <c r="PMU64" s="159"/>
      <c r="PMV64" s="159"/>
      <c r="PMW64" s="157"/>
      <c r="PMX64" s="158"/>
      <c r="PMY64" s="159"/>
      <c r="PMZ64" s="159"/>
      <c r="PNA64" s="157"/>
      <c r="PNB64" s="158"/>
      <c r="PNC64" s="159"/>
      <c r="PND64" s="159"/>
      <c r="PNE64" s="157"/>
      <c r="PNF64" s="158"/>
      <c r="PNG64" s="159"/>
      <c r="PNH64" s="159"/>
      <c r="PNI64" s="157"/>
      <c r="PNJ64" s="158"/>
      <c r="PNK64" s="159"/>
      <c r="PNL64" s="159"/>
      <c r="PNM64" s="157"/>
      <c r="PNN64" s="158"/>
      <c r="PNO64" s="159"/>
      <c r="PNP64" s="159"/>
      <c r="PNQ64" s="157"/>
      <c r="PNR64" s="158"/>
      <c r="PNS64" s="159"/>
      <c r="PNT64" s="159"/>
      <c r="PNU64" s="157"/>
      <c r="PNV64" s="158"/>
      <c r="PNW64" s="159"/>
      <c r="PNX64" s="159"/>
      <c r="PNY64" s="157"/>
      <c r="PNZ64" s="158"/>
      <c r="POA64" s="159"/>
      <c r="POB64" s="159"/>
      <c r="POC64" s="157"/>
      <c r="POD64" s="158"/>
      <c r="POE64" s="159"/>
      <c r="POF64" s="159"/>
      <c r="POG64" s="157"/>
      <c r="POH64" s="158"/>
      <c r="POI64" s="159"/>
      <c r="POJ64" s="159"/>
      <c r="POK64" s="157"/>
      <c r="POL64" s="158"/>
      <c r="POM64" s="159"/>
      <c r="PON64" s="159"/>
      <c r="POO64" s="157"/>
      <c r="POP64" s="158"/>
      <c r="POQ64" s="159"/>
      <c r="POR64" s="159"/>
      <c r="POS64" s="157"/>
      <c r="POT64" s="158"/>
      <c r="POU64" s="159"/>
      <c r="POV64" s="159"/>
      <c r="POW64" s="157"/>
      <c r="POX64" s="158"/>
      <c r="POY64" s="159"/>
      <c r="POZ64" s="159"/>
      <c r="PPA64" s="157"/>
      <c r="PPB64" s="158"/>
      <c r="PPC64" s="159"/>
      <c r="PPD64" s="159"/>
      <c r="PPE64" s="157"/>
      <c r="PPF64" s="158"/>
      <c r="PPG64" s="159"/>
      <c r="PPH64" s="159"/>
      <c r="PPI64" s="157"/>
      <c r="PPJ64" s="158"/>
      <c r="PPK64" s="159"/>
      <c r="PPL64" s="159"/>
      <c r="PPM64" s="157"/>
      <c r="PPN64" s="158"/>
      <c r="PPO64" s="159"/>
      <c r="PPP64" s="159"/>
      <c r="PPQ64" s="157"/>
      <c r="PPR64" s="158"/>
      <c r="PPS64" s="159"/>
      <c r="PPT64" s="159"/>
      <c r="PPU64" s="157"/>
      <c r="PPV64" s="158"/>
      <c r="PPW64" s="159"/>
      <c r="PPX64" s="159"/>
      <c r="PPY64" s="157"/>
      <c r="PPZ64" s="158"/>
      <c r="PQA64" s="159"/>
      <c r="PQB64" s="159"/>
      <c r="PQC64" s="157"/>
      <c r="PQD64" s="158"/>
      <c r="PQE64" s="159"/>
      <c r="PQF64" s="159"/>
      <c r="PQG64" s="157"/>
      <c r="PQH64" s="158"/>
      <c r="PQI64" s="159"/>
      <c r="PQJ64" s="159"/>
      <c r="PQK64" s="157"/>
      <c r="PQL64" s="158"/>
      <c r="PQM64" s="159"/>
      <c r="PQN64" s="159"/>
      <c r="PQO64" s="157"/>
      <c r="PQP64" s="158"/>
      <c r="PQQ64" s="159"/>
      <c r="PQR64" s="159"/>
      <c r="PQS64" s="157"/>
      <c r="PQT64" s="158"/>
      <c r="PQU64" s="159"/>
      <c r="PQV64" s="159"/>
      <c r="PQW64" s="157"/>
      <c r="PQX64" s="158"/>
      <c r="PQY64" s="159"/>
      <c r="PQZ64" s="159"/>
      <c r="PRA64" s="157"/>
      <c r="PRB64" s="158"/>
      <c r="PRC64" s="159"/>
      <c r="PRD64" s="159"/>
      <c r="PRE64" s="157"/>
      <c r="PRF64" s="158"/>
      <c r="PRG64" s="159"/>
      <c r="PRH64" s="159"/>
      <c r="PRI64" s="157"/>
      <c r="PRJ64" s="158"/>
      <c r="PRK64" s="159"/>
      <c r="PRL64" s="159"/>
      <c r="PRM64" s="157"/>
      <c r="PRN64" s="158"/>
      <c r="PRO64" s="159"/>
      <c r="PRP64" s="159"/>
      <c r="PRQ64" s="157"/>
      <c r="PRR64" s="158"/>
      <c r="PRS64" s="159"/>
      <c r="PRT64" s="159"/>
      <c r="PRU64" s="157"/>
      <c r="PRV64" s="158"/>
      <c r="PRW64" s="159"/>
      <c r="PRX64" s="159"/>
      <c r="PRY64" s="157"/>
      <c r="PRZ64" s="158"/>
      <c r="PSA64" s="159"/>
      <c r="PSB64" s="159"/>
      <c r="PSC64" s="157"/>
      <c r="PSD64" s="158"/>
      <c r="PSE64" s="159"/>
      <c r="PSF64" s="159"/>
      <c r="PSG64" s="157"/>
      <c r="PSH64" s="158"/>
      <c r="PSI64" s="159"/>
      <c r="PSJ64" s="159"/>
      <c r="PSK64" s="157"/>
      <c r="PSL64" s="158"/>
      <c r="PSM64" s="159"/>
      <c r="PSN64" s="159"/>
      <c r="PSO64" s="157"/>
      <c r="PSP64" s="158"/>
      <c r="PSQ64" s="159"/>
      <c r="PSR64" s="159"/>
      <c r="PSS64" s="157"/>
      <c r="PST64" s="158"/>
      <c r="PSU64" s="159"/>
      <c r="PSV64" s="159"/>
      <c r="PSW64" s="157"/>
      <c r="PSX64" s="158"/>
      <c r="PSY64" s="159"/>
      <c r="PSZ64" s="159"/>
      <c r="PTA64" s="157"/>
      <c r="PTB64" s="158"/>
      <c r="PTC64" s="159"/>
      <c r="PTD64" s="159"/>
      <c r="PTE64" s="157"/>
      <c r="PTF64" s="158"/>
      <c r="PTG64" s="159"/>
      <c r="PTH64" s="159"/>
      <c r="PTI64" s="157"/>
      <c r="PTJ64" s="158"/>
      <c r="PTK64" s="159"/>
      <c r="PTL64" s="159"/>
      <c r="PTM64" s="157"/>
      <c r="PTN64" s="158"/>
      <c r="PTO64" s="159"/>
      <c r="PTP64" s="159"/>
      <c r="PTQ64" s="157"/>
      <c r="PTR64" s="158"/>
      <c r="PTS64" s="159"/>
      <c r="PTT64" s="159"/>
      <c r="PTU64" s="157"/>
      <c r="PTV64" s="158"/>
      <c r="PTW64" s="159"/>
      <c r="PTX64" s="159"/>
      <c r="PTY64" s="157"/>
      <c r="PTZ64" s="158"/>
      <c r="PUA64" s="159"/>
      <c r="PUB64" s="159"/>
      <c r="PUC64" s="157"/>
      <c r="PUD64" s="158"/>
      <c r="PUE64" s="159"/>
      <c r="PUF64" s="159"/>
      <c r="PUG64" s="157"/>
      <c r="PUH64" s="158"/>
      <c r="PUI64" s="159"/>
      <c r="PUJ64" s="159"/>
      <c r="PUK64" s="157"/>
      <c r="PUL64" s="158"/>
      <c r="PUM64" s="159"/>
      <c r="PUN64" s="159"/>
      <c r="PUO64" s="157"/>
      <c r="PUP64" s="158"/>
      <c r="PUQ64" s="159"/>
      <c r="PUR64" s="159"/>
      <c r="PUS64" s="157"/>
      <c r="PUT64" s="158"/>
      <c r="PUU64" s="159"/>
      <c r="PUV64" s="159"/>
      <c r="PUW64" s="157"/>
      <c r="PUX64" s="158"/>
      <c r="PUY64" s="159"/>
      <c r="PUZ64" s="159"/>
      <c r="PVA64" s="157"/>
      <c r="PVB64" s="158"/>
      <c r="PVC64" s="159"/>
      <c r="PVD64" s="159"/>
      <c r="PVE64" s="157"/>
      <c r="PVF64" s="158"/>
      <c r="PVG64" s="159"/>
      <c r="PVH64" s="159"/>
      <c r="PVI64" s="157"/>
      <c r="PVJ64" s="158"/>
      <c r="PVK64" s="159"/>
      <c r="PVL64" s="159"/>
      <c r="PVM64" s="157"/>
      <c r="PVN64" s="158"/>
      <c r="PVO64" s="159"/>
      <c r="PVP64" s="159"/>
      <c r="PVQ64" s="157"/>
      <c r="PVR64" s="158"/>
      <c r="PVS64" s="159"/>
      <c r="PVT64" s="159"/>
      <c r="PVU64" s="157"/>
      <c r="PVV64" s="158"/>
      <c r="PVW64" s="159"/>
      <c r="PVX64" s="159"/>
      <c r="PVY64" s="157"/>
      <c r="PVZ64" s="158"/>
      <c r="PWA64" s="159"/>
      <c r="PWB64" s="159"/>
      <c r="PWC64" s="157"/>
      <c r="PWD64" s="158"/>
      <c r="PWE64" s="159"/>
      <c r="PWF64" s="159"/>
      <c r="PWG64" s="157"/>
      <c r="PWH64" s="158"/>
      <c r="PWI64" s="159"/>
      <c r="PWJ64" s="159"/>
      <c r="PWK64" s="157"/>
      <c r="PWL64" s="158"/>
      <c r="PWM64" s="159"/>
      <c r="PWN64" s="159"/>
      <c r="PWO64" s="157"/>
      <c r="PWP64" s="158"/>
      <c r="PWQ64" s="159"/>
      <c r="PWR64" s="159"/>
      <c r="PWS64" s="157"/>
      <c r="PWT64" s="158"/>
      <c r="PWU64" s="159"/>
      <c r="PWV64" s="159"/>
      <c r="PWW64" s="157"/>
      <c r="PWX64" s="158"/>
      <c r="PWY64" s="159"/>
      <c r="PWZ64" s="159"/>
      <c r="PXA64" s="157"/>
      <c r="PXB64" s="158"/>
      <c r="PXC64" s="159"/>
      <c r="PXD64" s="159"/>
      <c r="PXE64" s="157"/>
      <c r="PXF64" s="158"/>
      <c r="PXG64" s="159"/>
      <c r="PXH64" s="159"/>
      <c r="PXI64" s="157"/>
      <c r="PXJ64" s="158"/>
      <c r="PXK64" s="159"/>
      <c r="PXL64" s="159"/>
      <c r="PXM64" s="157"/>
      <c r="PXN64" s="158"/>
      <c r="PXO64" s="159"/>
      <c r="PXP64" s="159"/>
      <c r="PXQ64" s="157"/>
      <c r="PXR64" s="158"/>
      <c r="PXS64" s="159"/>
      <c r="PXT64" s="159"/>
      <c r="PXU64" s="157"/>
      <c r="PXV64" s="158"/>
      <c r="PXW64" s="159"/>
      <c r="PXX64" s="159"/>
      <c r="PXY64" s="157"/>
      <c r="PXZ64" s="158"/>
      <c r="PYA64" s="159"/>
      <c r="PYB64" s="159"/>
      <c r="PYC64" s="157"/>
      <c r="PYD64" s="158"/>
      <c r="PYE64" s="159"/>
      <c r="PYF64" s="159"/>
      <c r="PYG64" s="157"/>
      <c r="PYH64" s="158"/>
      <c r="PYI64" s="159"/>
      <c r="PYJ64" s="159"/>
      <c r="PYK64" s="157"/>
      <c r="PYL64" s="158"/>
      <c r="PYM64" s="159"/>
      <c r="PYN64" s="159"/>
      <c r="PYO64" s="157"/>
      <c r="PYP64" s="158"/>
      <c r="PYQ64" s="159"/>
      <c r="PYR64" s="159"/>
      <c r="PYS64" s="157"/>
      <c r="PYT64" s="158"/>
      <c r="PYU64" s="159"/>
      <c r="PYV64" s="159"/>
      <c r="PYW64" s="157"/>
      <c r="PYX64" s="158"/>
      <c r="PYY64" s="159"/>
      <c r="PYZ64" s="159"/>
      <c r="PZA64" s="157"/>
      <c r="PZB64" s="158"/>
      <c r="PZC64" s="159"/>
      <c r="PZD64" s="159"/>
      <c r="PZE64" s="157"/>
      <c r="PZF64" s="158"/>
      <c r="PZG64" s="159"/>
      <c r="PZH64" s="159"/>
      <c r="PZI64" s="157"/>
      <c r="PZJ64" s="158"/>
      <c r="PZK64" s="159"/>
      <c r="PZL64" s="159"/>
      <c r="PZM64" s="157"/>
      <c r="PZN64" s="158"/>
      <c r="PZO64" s="159"/>
      <c r="PZP64" s="159"/>
      <c r="PZQ64" s="157"/>
      <c r="PZR64" s="158"/>
      <c r="PZS64" s="159"/>
      <c r="PZT64" s="159"/>
      <c r="PZU64" s="157"/>
      <c r="PZV64" s="158"/>
      <c r="PZW64" s="159"/>
      <c r="PZX64" s="159"/>
      <c r="PZY64" s="157"/>
      <c r="PZZ64" s="158"/>
      <c r="QAA64" s="159"/>
      <c r="QAB64" s="159"/>
      <c r="QAC64" s="157"/>
      <c r="QAD64" s="158"/>
      <c r="QAE64" s="159"/>
      <c r="QAF64" s="159"/>
      <c r="QAG64" s="157"/>
      <c r="QAH64" s="158"/>
      <c r="QAI64" s="159"/>
      <c r="QAJ64" s="159"/>
      <c r="QAK64" s="157"/>
      <c r="QAL64" s="158"/>
      <c r="QAM64" s="159"/>
      <c r="QAN64" s="159"/>
      <c r="QAO64" s="157"/>
      <c r="QAP64" s="158"/>
      <c r="QAQ64" s="159"/>
      <c r="QAR64" s="159"/>
      <c r="QAS64" s="157"/>
      <c r="QAT64" s="158"/>
      <c r="QAU64" s="159"/>
      <c r="QAV64" s="159"/>
      <c r="QAW64" s="157"/>
      <c r="QAX64" s="158"/>
      <c r="QAY64" s="159"/>
      <c r="QAZ64" s="159"/>
      <c r="QBA64" s="157"/>
      <c r="QBB64" s="158"/>
      <c r="QBC64" s="159"/>
      <c r="QBD64" s="159"/>
      <c r="QBE64" s="157"/>
      <c r="QBF64" s="158"/>
      <c r="QBG64" s="159"/>
      <c r="QBH64" s="159"/>
      <c r="QBI64" s="157"/>
      <c r="QBJ64" s="158"/>
      <c r="QBK64" s="159"/>
      <c r="QBL64" s="159"/>
      <c r="QBM64" s="157"/>
      <c r="QBN64" s="158"/>
      <c r="QBO64" s="159"/>
      <c r="QBP64" s="159"/>
      <c r="QBQ64" s="157"/>
      <c r="QBR64" s="158"/>
      <c r="QBS64" s="159"/>
      <c r="QBT64" s="159"/>
      <c r="QBU64" s="157"/>
      <c r="QBV64" s="158"/>
      <c r="QBW64" s="159"/>
      <c r="QBX64" s="159"/>
      <c r="QBY64" s="157"/>
      <c r="QBZ64" s="158"/>
      <c r="QCA64" s="159"/>
      <c r="QCB64" s="159"/>
      <c r="QCC64" s="157"/>
      <c r="QCD64" s="158"/>
      <c r="QCE64" s="159"/>
      <c r="QCF64" s="159"/>
      <c r="QCG64" s="157"/>
      <c r="QCH64" s="158"/>
      <c r="QCI64" s="159"/>
      <c r="QCJ64" s="159"/>
      <c r="QCK64" s="157"/>
      <c r="QCL64" s="158"/>
      <c r="QCM64" s="159"/>
      <c r="QCN64" s="159"/>
      <c r="QCO64" s="157"/>
      <c r="QCP64" s="158"/>
      <c r="QCQ64" s="159"/>
      <c r="QCR64" s="159"/>
      <c r="QCS64" s="157"/>
      <c r="QCT64" s="158"/>
      <c r="QCU64" s="159"/>
      <c r="QCV64" s="159"/>
      <c r="QCW64" s="157"/>
      <c r="QCX64" s="158"/>
      <c r="QCY64" s="159"/>
      <c r="QCZ64" s="159"/>
      <c r="QDA64" s="157"/>
      <c r="QDB64" s="158"/>
      <c r="QDC64" s="159"/>
      <c r="QDD64" s="159"/>
      <c r="QDE64" s="157"/>
      <c r="QDF64" s="158"/>
      <c r="QDG64" s="159"/>
      <c r="QDH64" s="159"/>
      <c r="QDI64" s="157"/>
      <c r="QDJ64" s="158"/>
      <c r="QDK64" s="159"/>
      <c r="QDL64" s="159"/>
      <c r="QDM64" s="157"/>
      <c r="QDN64" s="158"/>
      <c r="QDO64" s="159"/>
      <c r="QDP64" s="159"/>
      <c r="QDQ64" s="157"/>
      <c r="QDR64" s="158"/>
      <c r="QDS64" s="159"/>
      <c r="QDT64" s="159"/>
      <c r="QDU64" s="157"/>
      <c r="QDV64" s="158"/>
      <c r="QDW64" s="159"/>
      <c r="QDX64" s="159"/>
      <c r="QDY64" s="157"/>
      <c r="QDZ64" s="158"/>
      <c r="QEA64" s="159"/>
      <c r="QEB64" s="159"/>
      <c r="QEC64" s="157"/>
      <c r="QED64" s="158"/>
      <c r="QEE64" s="159"/>
      <c r="QEF64" s="159"/>
      <c r="QEG64" s="157"/>
      <c r="QEH64" s="158"/>
      <c r="QEI64" s="159"/>
      <c r="QEJ64" s="159"/>
      <c r="QEK64" s="157"/>
      <c r="QEL64" s="158"/>
      <c r="QEM64" s="159"/>
      <c r="QEN64" s="159"/>
      <c r="QEO64" s="157"/>
      <c r="QEP64" s="158"/>
      <c r="QEQ64" s="159"/>
      <c r="QER64" s="159"/>
      <c r="QES64" s="157"/>
      <c r="QET64" s="158"/>
      <c r="QEU64" s="159"/>
      <c r="QEV64" s="159"/>
      <c r="QEW64" s="157"/>
      <c r="QEX64" s="158"/>
      <c r="QEY64" s="159"/>
      <c r="QEZ64" s="159"/>
      <c r="QFA64" s="157"/>
      <c r="QFB64" s="158"/>
      <c r="QFC64" s="159"/>
      <c r="QFD64" s="159"/>
      <c r="QFE64" s="157"/>
      <c r="QFF64" s="158"/>
      <c r="QFG64" s="159"/>
      <c r="QFH64" s="159"/>
      <c r="QFI64" s="157"/>
      <c r="QFJ64" s="158"/>
      <c r="QFK64" s="159"/>
      <c r="QFL64" s="159"/>
      <c r="QFM64" s="157"/>
      <c r="QFN64" s="158"/>
      <c r="QFO64" s="159"/>
      <c r="QFP64" s="159"/>
      <c r="QFQ64" s="157"/>
      <c r="QFR64" s="158"/>
      <c r="QFS64" s="159"/>
      <c r="QFT64" s="159"/>
      <c r="QFU64" s="157"/>
      <c r="QFV64" s="158"/>
      <c r="QFW64" s="159"/>
      <c r="QFX64" s="159"/>
      <c r="QFY64" s="157"/>
      <c r="QFZ64" s="158"/>
      <c r="QGA64" s="159"/>
      <c r="QGB64" s="159"/>
      <c r="QGC64" s="157"/>
      <c r="QGD64" s="158"/>
      <c r="QGE64" s="159"/>
      <c r="QGF64" s="159"/>
      <c r="QGG64" s="157"/>
      <c r="QGH64" s="158"/>
      <c r="QGI64" s="159"/>
      <c r="QGJ64" s="159"/>
      <c r="QGK64" s="157"/>
      <c r="QGL64" s="158"/>
      <c r="QGM64" s="159"/>
      <c r="QGN64" s="159"/>
      <c r="QGO64" s="157"/>
      <c r="QGP64" s="158"/>
      <c r="QGQ64" s="159"/>
      <c r="QGR64" s="159"/>
      <c r="QGS64" s="157"/>
      <c r="QGT64" s="158"/>
      <c r="QGU64" s="159"/>
      <c r="QGV64" s="159"/>
      <c r="QGW64" s="157"/>
      <c r="QGX64" s="158"/>
      <c r="QGY64" s="159"/>
      <c r="QGZ64" s="159"/>
      <c r="QHA64" s="157"/>
      <c r="QHB64" s="158"/>
      <c r="QHC64" s="159"/>
      <c r="QHD64" s="159"/>
      <c r="QHE64" s="157"/>
      <c r="QHF64" s="158"/>
      <c r="QHG64" s="159"/>
      <c r="QHH64" s="159"/>
      <c r="QHI64" s="157"/>
      <c r="QHJ64" s="158"/>
      <c r="QHK64" s="159"/>
      <c r="QHL64" s="159"/>
      <c r="QHM64" s="157"/>
      <c r="QHN64" s="158"/>
      <c r="QHO64" s="159"/>
      <c r="QHP64" s="159"/>
      <c r="QHQ64" s="157"/>
      <c r="QHR64" s="158"/>
      <c r="QHS64" s="159"/>
      <c r="QHT64" s="159"/>
      <c r="QHU64" s="157"/>
      <c r="QHV64" s="158"/>
      <c r="QHW64" s="159"/>
      <c r="QHX64" s="159"/>
      <c r="QHY64" s="157"/>
      <c r="QHZ64" s="158"/>
      <c r="QIA64" s="159"/>
      <c r="QIB64" s="159"/>
      <c r="QIC64" s="157"/>
      <c r="QID64" s="158"/>
      <c r="QIE64" s="159"/>
      <c r="QIF64" s="159"/>
      <c r="QIG64" s="157"/>
      <c r="QIH64" s="158"/>
      <c r="QII64" s="159"/>
      <c r="QIJ64" s="159"/>
      <c r="QIK64" s="157"/>
      <c r="QIL64" s="158"/>
      <c r="QIM64" s="159"/>
      <c r="QIN64" s="159"/>
      <c r="QIO64" s="157"/>
      <c r="QIP64" s="158"/>
      <c r="QIQ64" s="159"/>
      <c r="QIR64" s="159"/>
      <c r="QIS64" s="157"/>
      <c r="QIT64" s="158"/>
      <c r="QIU64" s="159"/>
      <c r="QIV64" s="159"/>
      <c r="QIW64" s="157"/>
      <c r="QIX64" s="158"/>
      <c r="QIY64" s="159"/>
      <c r="QIZ64" s="159"/>
      <c r="QJA64" s="157"/>
      <c r="QJB64" s="158"/>
      <c r="QJC64" s="159"/>
      <c r="QJD64" s="159"/>
      <c r="QJE64" s="157"/>
      <c r="QJF64" s="158"/>
      <c r="QJG64" s="159"/>
      <c r="QJH64" s="159"/>
      <c r="QJI64" s="157"/>
      <c r="QJJ64" s="158"/>
      <c r="QJK64" s="159"/>
      <c r="QJL64" s="159"/>
      <c r="QJM64" s="157"/>
      <c r="QJN64" s="158"/>
      <c r="QJO64" s="159"/>
      <c r="QJP64" s="159"/>
      <c r="QJQ64" s="157"/>
      <c r="QJR64" s="158"/>
      <c r="QJS64" s="159"/>
      <c r="QJT64" s="159"/>
      <c r="QJU64" s="157"/>
      <c r="QJV64" s="158"/>
      <c r="QJW64" s="159"/>
      <c r="QJX64" s="159"/>
      <c r="QJY64" s="157"/>
      <c r="QJZ64" s="158"/>
      <c r="QKA64" s="159"/>
      <c r="QKB64" s="159"/>
      <c r="QKC64" s="157"/>
      <c r="QKD64" s="158"/>
      <c r="QKE64" s="159"/>
      <c r="QKF64" s="159"/>
      <c r="QKG64" s="157"/>
      <c r="QKH64" s="158"/>
      <c r="QKI64" s="159"/>
      <c r="QKJ64" s="159"/>
      <c r="QKK64" s="157"/>
      <c r="QKL64" s="158"/>
      <c r="QKM64" s="159"/>
      <c r="QKN64" s="159"/>
      <c r="QKO64" s="157"/>
      <c r="QKP64" s="158"/>
      <c r="QKQ64" s="159"/>
      <c r="QKR64" s="159"/>
      <c r="QKS64" s="157"/>
      <c r="QKT64" s="158"/>
      <c r="QKU64" s="159"/>
      <c r="QKV64" s="159"/>
      <c r="QKW64" s="157"/>
      <c r="QKX64" s="158"/>
      <c r="QKY64" s="159"/>
      <c r="QKZ64" s="159"/>
      <c r="QLA64" s="157"/>
      <c r="QLB64" s="158"/>
      <c r="QLC64" s="159"/>
      <c r="QLD64" s="159"/>
      <c r="QLE64" s="157"/>
      <c r="QLF64" s="158"/>
      <c r="QLG64" s="159"/>
      <c r="QLH64" s="159"/>
      <c r="QLI64" s="157"/>
      <c r="QLJ64" s="158"/>
      <c r="QLK64" s="159"/>
      <c r="QLL64" s="159"/>
      <c r="QLM64" s="157"/>
      <c r="QLN64" s="158"/>
      <c r="QLO64" s="159"/>
      <c r="QLP64" s="159"/>
      <c r="QLQ64" s="157"/>
      <c r="QLR64" s="158"/>
      <c r="QLS64" s="159"/>
      <c r="QLT64" s="159"/>
      <c r="QLU64" s="157"/>
      <c r="QLV64" s="158"/>
      <c r="QLW64" s="159"/>
      <c r="QLX64" s="159"/>
      <c r="QLY64" s="157"/>
      <c r="QLZ64" s="158"/>
      <c r="QMA64" s="159"/>
      <c r="QMB64" s="159"/>
      <c r="QMC64" s="157"/>
      <c r="QMD64" s="158"/>
      <c r="QME64" s="159"/>
      <c r="QMF64" s="159"/>
      <c r="QMG64" s="157"/>
      <c r="QMH64" s="158"/>
      <c r="QMI64" s="159"/>
      <c r="QMJ64" s="159"/>
      <c r="QMK64" s="157"/>
      <c r="QML64" s="158"/>
      <c r="QMM64" s="159"/>
      <c r="QMN64" s="159"/>
      <c r="QMO64" s="157"/>
      <c r="QMP64" s="158"/>
      <c r="QMQ64" s="159"/>
      <c r="QMR64" s="159"/>
      <c r="QMS64" s="157"/>
      <c r="QMT64" s="158"/>
      <c r="QMU64" s="159"/>
      <c r="QMV64" s="159"/>
      <c r="QMW64" s="157"/>
      <c r="QMX64" s="158"/>
      <c r="QMY64" s="159"/>
      <c r="QMZ64" s="159"/>
      <c r="QNA64" s="157"/>
      <c r="QNB64" s="158"/>
      <c r="QNC64" s="159"/>
      <c r="QND64" s="159"/>
      <c r="QNE64" s="157"/>
      <c r="QNF64" s="158"/>
      <c r="QNG64" s="159"/>
      <c r="QNH64" s="159"/>
      <c r="QNI64" s="157"/>
      <c r="QNJ64" s="158"/>
      <c r="QNK64" s="159"/>
      <c r="QNL64" s="159"/>
      <c r="QNM64" s="157"/>
      <c r="QNN64" s="158"/>
      <c r="QNO64" s="159"/>
      <c r="QNP64" s="159"/>
      <c r="QNQ64" s="157"/>
      <c r="QNR64" s="158"/>
      <c r="QNS64" s="159"/>
      <c r="QNT64" s="159"/>
      <c r="QNU64" s="157"/>
      <c r="QNV64" s="158"/>
      <c r="QNW64" s="159"/>
      <c r="QNX64" s="159"/>
      <c r="QNY64" s="157"/>
      <c r="QNZ64" s="158"/>
      <c r="QOA64" s="159"/>
      <c r="QOB64" s="159"/>
      <c r="QOC64" s="157"/>
      <c r="QOD64" s="158"/>
      <c r="QOE64" s="159"/>
      <c r="QOF64" s="159"/>
      <c r="QOG64" s="157"/>
      <c r="QOH64" s="158"/>
      <c r="QOI64" s="159"/>
      <c r="QOJ64" s="159"/>
      <c r="QOK64" s="157"/>
      <c r="QOL64" s="158"/>
      <c r="QOM64" s="159"/>
      <c r="QON64" s="159"/>
      <c r="QOO64" s="157"/>
      <c r="QOP64" s="158"/>
      <c r="QOQ64" s="159"/>
      <c r="QOR64" s="159"/>
      <c r="QOS64" s="157"/>
      <c r="QOT64" s="158"/>
      <c r="QOU64" s="159"/>
      <c r="QOV64" s="159"/>
      <c r="QOW64" s="157"/>
      <c r="QOX64" s="158"/>
      <c r="QOY64" s="159"/>
      <c r="QOZ64" s="159"/>
      <c r="QPA64" s="157"/>
      <c r="QPB64" s="158"/>
      <c r="QPC64" s="159"/>
      <c r="QPD64" s="159"/>
      <c r="QPE64" s="157"/>
      <c r="QPF64" s="158"/>
      <c r="QPG64" s="159"/>
      <c r="QPH64" s="159"/>
      <c r="QPI64" s="157"/>
      <c r="QPJ64" s="158"/>
      <c r="QPK64" s="159"/>
      <c r="QPL64" s="159"/>
      <c r="QPM64" s="157"/>
      <c r="QPN64" s="158"/>
      <c r="QPO64" s="159"/>
      <c r="QPP64" s="159"/>
      <c r="QPQ64" s="157"/>
      <c r="QPR64" s="158"/>
      <c r="QPS64" s="159"/>
      <c r="QPT64" s="159"/>
      <c r="QPU64" s="157"/>
      <c r="QPV64" s="158"/>
      <c r="QPW64" s="159"/>
      <c r="QPX64" s="159"/>
      <c r="QPY64" s="157"/>
      <c r="QPZ64" s="158"/>
      <c r="QQA64" s="159"/>
      <c r="QQB64" s="159"/>
      <c r="QQC64" s="157"/>
      <c r="QQD64" s="158"/>
      <c r="QQE64" s="159"/>
      <c r="QQF64" s="159"/>
      <c r="QQG64" s="157"/>
      <c r="QQH64" s="158"/>
      <c r="QQI64" s="159"/>
      <c r="QQJ64" s="159"/>
      <c r="QQK64" s="157"/>
      <c r="QQL64" s="158"/>
      <c r="QQM64" s="159"/>
      <c r="QQN64" s="159"/>
      <c r="QQO64" s="157"/>
      <c r="QQP64" s="158"/>
      <c r="QQQ64" s="159"/>
      <c r="QQR64" s="159"/>
      <c r="QQS64" s="157"/>
      <c r="QQT64" s="158"/>
      <c r="QQU64" s="159"/>
      <c r="QQV64" s="159"/>
      <c r="QQW64" s="157"/>
      <c r="QQX64" s="158"/>
      <c r="QQY64" s="159"/>
      <c r="QQZ64" s="159"/>
      <c r="QRA64" s="157"/>
      <c r="QRB64" s="158"/>
      <c r="QRC64" s="159"/>
      <c r="QRD64" s="159"/>
      <c r="QRE64" s="157"/>
      <c r="QRF64" s="158"/>
      <c r="QRG64" s="159"/>
      <c r="QRH64" s="159"/>
      <c r="QRI64" s="157"/>
      <c r="QRJ64" s="158"/>
      <c r="QRK64" s="159"/>
      <c r="QRL64" s="159"/>
      <c r="QRM64" s="157"/>
      <c r="QRN64" s="158"/>
      <c r="QRO64" s="159"/>
      <c r="QRP64" s="159"/>
      <c r="QRQ64" s="157"/>
      <c r="QRR64" s="158"/>
      <c r="QRS64" s="159"/>
      <c r="QRT64" s="159"/>
      <c r="QRU64" s="157"/>
      <c r="QRV64" s="158"/>
      <c r="QRW64" s="159"/>
      <c r="QRX64" s="159"/>
      <c r="QRY64" s="157"/>
      <c r="QRZ64" s="158"/>
      <c r="QSA64" s="159"/>
      <c r="QSB64" s="159"/>
      <c r="QSC64" s="157"/>
      <c r="QSD64" s="158"/>
      <c r="QSE64" s="159"/>
      <c r="QSF64" s="159"/>
      <c r="QSG64" s="157"/>
      <c r="QSH64" s="158"/>
      <c r="QSI64" s="159"/>
      <c r="QSJ64" s="159"/>
      <c r="QSK64" s="157"/>
      <c r="QSL64" s="158"/>
      <c r="QSM64" s="159"/>
      <c r="QSN64" s="159"/>
      <c r="QSO64" s="157"/>
      <c r="QSP64" s="158"/>
      <c r="QSQ64" s="159"/>
      <c r="QSR64" s="159"/>
      <c r="QSS64" s="157"/>
      <c r="QST64" s="158"/>
      <c r="QSU64" s="159"/>
      <c r="QSV64" s="159"/>
      <c r="QSW64" s="157"/>
      <c r="QSX64" s="158"/>
      <c r="QSY64" s="159"/>
      <c r="QSZ64" s="159"/>
      <c r="QTA64" s="157"/>
      <c r="QTB64" s="158"/>
      <c r="QTC64" s="159"/>
      <c r="QTD64" s="159"/>
      <c r="QTE64" s="157"/>
      <c r="QTF64" s="158"/>
      <c r="QTG64" s="159"/>
      <c r="QTH64" s="159"/>
      <c r="QTI64" s="157"/>
      <c r="QTJ64" s="158"/>
      <c r="QTK64" s="159"/>
      <c r="QTL64" s="159"/>
      <c r="QTM64" s="157"/>
      <c r="QTN64" s="158"/>
      <c r="QTO64" s="159"/>
      <c r="QTP64" s="159"/>
      <c r="QTQ64" s="157"/>
      <c r="QTR64" s="158"/>
      <c r="QTS64" s="159"/>
      <c r="QTT64" s="159"/>
      <c r="QTU64" s="157"/>
      <c r="QTV64" s="158"/>
      <c r="QTW64" s="159"/>
      <c r="QTX64" s="159"/>
      <c r="QTY64" s="157"/>
      <c r="QTZ64" s="158"/>
      <c r="QUA64" s="159"/>
      <c r="QUB64" s="159"/>
      <c r="QUC64" s="157"/>
      <c r="QUD64" s="158"/>
      <c r="QUE64" s="159"/>
      <c r="QUF64" s="159"/>
      <c r="QUG64" s="157"/>
      <c r="QUH64" s="158"/>
      <c r="QUI64" s="159"/>
      <c r="QUJ64" s="159"/>
      <c r="QUK64" s="157"/>
      <c r="QUL64" s="158"/>
      <c r="QUM64" s="159"/>
      <c r="QUN64" s="159"/>
      <c r="QUO64" s="157"/>
      <c r="QUP64" s="158"/>
      <c r="QUQ64" s="159"/>
      <c r="QUR64" s="159"/>
      <c r="QUS64" s="157"/>
      <c r="QUT64" s="158"/>
      <c r="QUU64" s="159"/>
      <c r="QUV64" s="159"/>
      <c r="QUW64" s="157"/>
      <c r="QUX64" s="158"/>
      <c r="QUY64" s="159"/>
      <c r="QUZ64" s="159"/>
      <c r="QVA64" s="157"/>
      <c r="QVB64" s="158"/>
      <c r="QVC64" s="159"/>
      <c r="QVD64" s="159"/>
      <c r="QVE64" s="157"/>
      <c r="QVF64" s="158"/>
      <c r="QVG64" s="159"/>
      <c r="QVH64" s="159"/>
      <c r="QVI64" s="157"/>
      <c r="QVJ64" s="158"/>
      <c r="QVK64" s="159"/>
      <c r="QVL64" s="159"/>
      <c r="QVM64" s="157"/>
      <c r="QVN64" s="158"/>
      <c r="QVO64" s="159"/>
      <c r="QVP64" s="159"/>
      <c r="QVQ64" s="157"/>
      <c r="QVR64" s="158"/>
      <c r="QVS64" s="159"/>
      <c r="QVT64" s="159"/>
      <c r="QVU64" s="157"/>
      <c r="QVV64" s="158"/>
      <c r="QVW64" s="159"/>
      <c r="QVX64" s="159"/>
      <c r="QVY64" s="157"/>
      <c r="QVZ64" s="158"/>
      <c r="QWA64" s="159"/>
      <c r="QWB64" s="159"/>
      <c r="QWC64" s="157"/>
      <c r="QWD64" s="158"/>
      <c r="QWE64" s="159"/>
      <c r="QWF64" s="159"/>
      <c r="QWG64" s="157"/>
      <c r="QWH64" s="158"/>
      <c r="QWI64" s="159"/>
      <c r="QWJ64" s="159"/>
      <c r="QWK64" s="157"/>
      <c r="QWL64" s="158"/>
      <c r="QWM64" s="159"/>
      <c r="QWN64" s="159"/>
      <c r="QWO64" s="157"/>
      <c r="QWP64" s="158"/>
      <c r="QWQ64" s="159"/>
      <c r="QWR64" s="159"/>
      <c r="QWS64" s="157"/>
      <c r="QWT64" s="158"/>
      <c r="QWU64" s="159"/>
      <c r="QWV64" s="159"/>
      <c r="QWW64" s="157"/>
      <c r="QWX64" s="158"/>
      <c r="QWY64" s="159"/>
      <c r="QWZ64" s="159"/>
      <c r="QXA64" s="157"/>
      <c r="QXB64" s="158"/>
      <c r="QXC64" s="159"/>
      <c r="QXD64" s="159"/>
      <c r="QXE64" s="157"/>
      <c r="QXF64" s="158"/>
      <c r="QXG64" s="159"/>
      <c r="QXH64" s="159"/>
      <c r="QXI64" s="157"/>
      <c r="QXJ64" s="158"/>
      <c r="QXK64" s="159"/>
      <c r="QXL64" s="159"/>
      <c r="QXM64" s="157"/>
      <c r="QXN64" s="158"/>
      <c r="QXO64" s="159"/>
      <c r="QXP64" s="159"/>
      <c r="QXQ64" s="157"/>
      <c r="QXR64" s="158"/>
      <c r="QXS64" s="159"/>
      <c r="QXT64" s="159"/>
      <c r="QXU64" s="157"/>
      <c r="QXV64" s="158"/>
      <c r="QXW64" s="159"/>
      <c r="QXX64" s="159"/>
      <c r="QXY64" s="157"/>
      <c r="QXZ64" s="158"/>
      <c r="QYA64" s="159"/>
      <c r="QYB64" s="159"/>
      <c r="QYC64" s="157"/>
      <c r="QYD64" s="158"/>
      <c r="QYE64" s="159"/>
      <c r="QYF64" s="159"/>
      <c r="QYG64" s="157"/>
      <c r="QYH64" s="158"/>
      <c r="QYI64" s="159"/>
      <c r="QYJ64" s="159"/>
      <c r="QYK64" s="157"/>
      <c r="QYL64" s="158"/>
      <c r="QYM64" s="159"/>
      <c r="QYN64" s="159"/>
      <c r="QYO64" s="157"/>
      <c r="QYP64" s="158"/>
      <c r="QYQ64" s="159"/>
      <c r="QYR64" s="159"/>
      <c r="QYS64" s="157"/>
      <c r="QYT64" s="158"/>
      <c r="QYU64" s="159"/>
      <c r="QYV64" s="159"/>
      <c r="QYW64" s="157"/>
      <c r="QYX64" s="158"/>
      <c r="QYY64" s="159"/>
      <c r="QYZ64" s="159"/>
      <c r="QZA64" s="157"/>
      <c r="QZB64" s="158"/>
      <c r="QZC64" s="159"/>
      <c r="QZD64" s="159"/>
      <c r="QZE64" s="157"/>
      <c r="QZF64" s="158"/>
      <c r="QZG64" s="159"/>
      <c r="QZH64" s="159"/>
      <c r="QZI64" s="157"/>
      <c r="QZJ64" s="158"/>
      <c r="QZK64" s="159"/>
      <c r="QZL64" s="159"/>
      <c r="QZM64" s="157"/>
      <c r="QZN64" s="158"/>
      <c r="QZO64" s="159"/>
      <c r="QZP64" s="159"/>
      <c r="QZQ64" s="157"/>
      <c r="QZR64" s="158"/>
      <c r="QZS64" s="159"/>
      <c r="QZT64" s="159"/>
      <c r="QZU64" s="157"/>
      <c r="QZV64" s="158"/>
      <c r="QZW64" s="159"/>
      <c r="QZX64" s="159"/>
      <c r="QZY64" s="157"/>
      <c r="QZZ64" s="158"/>
      <c r="RAA64" s="159"/>
      <c r="RAB64" s="159"/>
      <c r="RAC64" s="157"/>
      <c r="RAD64" s="158"/>
      <c r="RAE64" s="159"/>
      <c r="RAF64" s="159"/>
      <c r="RAG64" s="157"/>
      <c r="RAH64" s="158"/>
      <c r="RAI64" s="159"/>
      <c r="RAJ64" s="159"/>
      <c r="RAK64" s="157"/>
      <c r="RAL64" s="158"/>
      <c r="RAM64" s="159"/>
      <c r="RAN64" s="159"/>
      <c r="RAO64" s="157"/>
      <c r="RAP64" s="158"/>
      <c r="RAQ64" s="159"/>
      <c r="RAR64" s="159"/>
      <c r="RAS64" s="157"/>
      <c r="RAT64" s="158"/>
      <c r="RAU64" s="159"/>
      <c r="RAV64" s="159"/>
      <c r="RAW64" s="157"/>
      <c r="RAX64" s="158"/>
      <c r="RAY64" s="159"/>
      <c r="RAZ64" s="159"/>
      <c r="RBA64" s="157"/>
      <c r="RBB64" s="158"/>
      <c r="RBC64" s="159"/>
      <c r="RBD64" s="159"/>
      <c r="RBE64" s="157"/>
      <c r="RBF64" s="158"/>
      <c r="RBG64" s="159"/>
      <c r="RBH64" s="159"/>
      <c r="RBI64" s="157"/>
      <c r="RBJ64" s="158"/>
      <c r="RBK64" s="159"/>
      <c r="RBL64" s="159"/>
      <c r="RBM64" s="157"/>
      <c r="RBN64" s="158"/>
      <c r="RBO64" s="159"/>
      <c r="RBP64" s="159"/>
      <c r="RBQ64" s="157"/>
      <c r="RBR64" s="158"/>
      <c r="RBS64" s="159"/>
      <c r="RBT64" s="159"/>
      <c r="RBU64" s="157"/>
      <c r="RBV64" s="158"/>
      <c r="RBW64" s="159"/>
      <c r="RBX64" s="159"/>
      <c r="RBY64" s="157"/>
      <c r="RBZ64" s="158"/>
      <c r="RCA64" s="159"/>
      <c r="RCB64" s="159"/>
      <c r="RCC64" s="157"/>
      <c r="RCD64" s="158"/>
      <c r="RCE64" s="159"/>
      <c r="RCF64" s="159"/>
      <c r="RCG64" s="157"/>
      <c r="RCH64" s="158"/>
      <c r="RCI64" s="159"/>
      <c r="RCJ64" s="159"/>
      <c r="RCK64" s="157"/>
      <c r="RCL64" s="158"/>
      <c r="RCM64" s="159"/>
      <c r="RCN64" s="159"/>
      <c r="RCO64" s="157"/>
      <c r="RCP64" s="158"/>
      <c r="RCQ64" s="159"/>
      <c r="RCR64" s="159"/>
      <c r="RCS64" s="157"/>
      <c r="RCT64" s="158"/>
      <c r="RCU64" s="159"/>
      <c r="RCV64" s="159"/>
      <c r="RCW64" s="157"/>
      <c r="RCX64" s="158"/>
      <c r="RCY64" s="159"/>
      <c r="RCZ64" s="159"/>
      <c r="RDA64" s="157"/>
      <c r="RDB64" s="158"/>
      <c r="RDC64" s="159"/>
      <c r="RDD64" s="159"/>
      <c r="RDE64" s="157"/>
      <c r="RDF64" s="158"/>
      <c r="RDG64" s="159"/>
      <c r="RDH64" s="159"/>
      <c r="RDI64" s="157"/>
      <c r="RDJ64" s="158"/>
      <c r="RDK64" s="159"/>
      <c r="RDL64" s="159"/>
      <c r="RDM64" s="157"/>
      <c r="RDN64" s="158"/>
      <c r="RDO64" s="159"/>
      <c r="RDP64" s="159"/>
      <c r="RDQ64" s="157"/>
      <c r="RDR64" s="158"/>
      <c r="RDS64" s="159"/>
      <c r="RDT64" s="159"/>
      <c r="RDU64" s="157"/>
      <c r="RDV64" s="158"/>
      <c r="RDW64" s="159"/>
      <c r="RDX64" s="159"/>
      <c r="RDY64" s="157"/>
      <c r="RDZ64" s="158"/>
      <c r="REA64" s="159"/>
      <c r="REB64" s="159"/>
      <c r="REC64" s="157"/>
      <c r="RED64" s="158"/>
      <c r="REE64" s="159"/>
      <c r="REF64" s="159"/>
      <c r="REG64" s="157"/>
      <c r="REH64" s="158"/>
      <c r="REI64" s="159"/>
      <c r="REJ64" s="159"/>
      <c r="REK64" s="157"/>
      <c r="REL64" s="158"/>
      <c r="REM64" s="159"/>
      <c r="REN64" s="159"/>
      <c r="REO64" s="157"/>
      <c r="REP64" s="158"/>
      <c r="REQ64" s="159"/>
      <c r="RER64" s="159"/>
      <c r="RES64" s="157"/>
      <c r="RET64" s="158"/>
      <c r="REU64" s="159"/>
      <c r="REV64" s="159"/>
      <c r="REW64" s="157"/>
      <c r="REX64" s="158"/>
      <c r="REY64" s="159"/>
      <c r="REZ64" s="159"/>
      <c r="RFA64" s="157"/>
      <c r="RFB64" s="158"/>
      <c r="RFC64" s="159"/>
      <c r="RFD64" s="159"/>
      <c r="RFE64" s="157"/>
      <c r="RFF64" s="158"/>
      <c r="RFG64" s="159"/>
      <c r="RFH64" s="159"/>
      <c r="RFI64" s="157"/>
      <c r="RFJ64" s="158"/>
      <c r="RFK64" s="159"/>
      <c r="RFL64" s="159"/>
      <c r="RFM64" s="157"/>
      <c r="RFN64" s="158"/>
      <c r="RFO64" s="159"/>
      <c r="RFP64" s="159"/>
      <c r="RFQ64" s="157"/>
      <c r="RFR64" s="158"/>
      <c r="RFS64" s="159"/>
      <c r="RFT64" s="159"/>
      <c r="RFU64" s="157"/>
      <c r="RFV64" s="158"/>
      <c r="RFW64" s="159"/>
      <c r="RFX64" s="159"/>
      <c r="RFY64" s="157"/>
      <c r="RFZ64" s="158"/>
      <c r="RGA64" s="159"/>
      <c r="RGB64" s="159"/>
      <c r="RGC64" s="157"/>
      <c r="RGD64" s="158"/>
      <c r="RGE64" s="159"/>
      <c r="RGF64" s="159"/>
      <c r="RGG64" s="157"/>
      <c r="RGH64" s="158"/>
      <c r="RGI64" s="159"/>
      <c r="RGJ64" s="159"/>
      <c r="RGK64" s="157"/>
      <c r="RGL64" s="158"/>
      <c r="RGM64" s="159"/>
      <c r="RGN64" s="159"/>
      <c r="RGO64" s="157"/>
      <c r="RGP64" s="158"/>
      <c r="RGQ64" s="159"/>
      <c r="RGR64" s="159"/>
      <c r="RGS64" s="157"/>
      <c r="RGT64" s="158"/>
      <c r="RGU64" s="159"/>
      <c r="RGV64" s="159"/>
      <c r="RGW64" s="157"/>
      <c r="RGX64" s="158"/>
      <c r="RGY64" s="159"/>
      <c r="RGZ64" s="159"/>
      <c r="RHA64" s="157"/>
      <c r="RHB64" s="158"/>
      <c r="RHC64" s="159"/>
      <c r="RHD64" s="159"/>
      <c r="RHE64" s="157"/>
      <c r="RHF64" s="158"/>
      <c r="RHG64" s="159"/>
      <c r="RHH64" s="159"/>
      <c r="RHI64" s="157"/>
      <c r="RHJ64" s="158"/>
      <c r="RHK64" s="159"/>
      <c r="RHL64" s="159"/>
      <c r="RHM64" s="157"/>
      <c r="RHN64" s="158"/>
      <c r="RHO64" s="159"/>
      <c r="RHP64" s="159"/>
      <c r="RHQ64" s="157"/>
      <c r="RHR64" s="158"/>
      <c r="RHS64" s="159"/>
      <c r="RHT64" s="159"/>
      <c r="RHU64" s="157"/>
      <c r="RHV64" s="158"/>
      <c r="RHW64" s="159"/>
      <c r="RHX64" s="159"/>
      <c r="RHY64" s="157"/>
      <c r="RHZ64" s="158"/>
      <c r="RIA64" s="159"/>
      <c r="RIB64" s="159"/>
      <c r="RIC64" s="157"/>
      <c r="RID64" s="158"/>
      <c r="RIE64" s="159"/>
      <c r="RIF64" s="159"/>
      <c r="RIG64" s="157"/>
      <c r="RIH64" s="158"/>
      <c r="RII64" s="159"/>
      <c r="RIJ64" s="159"/>
      <c r="RIK64" s="157"/>
      <c r="RIL64" s="158"/>
      <c r="RIM64" s="159"/>
      <c r="RIN64" s="159"/>
      <c r="RIO64" s="157"/>
      <c r="RIP64" s="158"/>
      <c r="RIQ64" s="159"/>
      <c r="RIR64" s="159"/>
      <c r="RIS64" s="157"/>
      <c r="RIT64" s="158"/>
      <c r="RIU64" s="159"/>
      <c r="RIV64" s="159"/>
      <c r="RIW64" s="157"/>
      <c r="RIX64" s="158"/>
      <c r="RIY64" s="159"/>
      <c r="RIZ64" s="159"/>
      <c r="RJA64" s="157"/>
      <c r="RJB64" s="158"/>
      <c r="RJC64" s="159"/>
      <c r="RJD64" s="159"/>
      <c r="RJE64" s="157"/>
      <c r="RJF64" s="158"/>
      <c r="RJG64" s="159"/>
      <c r="RJH64" s="159"/>
      <c r="RJI64" s="157"/>
      <c r="RJJ64" s="158"/>
      <c r="RJK64" s="159"/>
      <c r="RJL64" s="159"/>
      <c r="RJM64" s="157"/>
      <c r="RJN64" s="158"/>
      <c r="RJO64" s="159"/>
      <c r="RJP64" s="159"/>
      <c r="RJQ64" s="157"/>
      <c r="RJR64" s="158"/>
      <c r="RJS64" s="159"/>
      <c r="RJT64" s="159"/>
      <c r="RJU64" s="157"/>
      <c r="RJV64" s="158"/>
      <c r="RJW64" s="159"/>
      <c r="RJX64" s="159"/>
      <c r="RJY64" s="157"/>
      <c r="RJZ64" s="158"/>
      <c r="RKA64" s="159"/>
      <c r="RKB64" s="159"/>
      <c r="RKC64" s="157"/>
      <c r="RKD64" s="158"/>
      <c r="RKE64" s="159"/>
      <c r="RKF64" s="159"/>
      <c r="RKG64" s="157"/>
      <c r="RKH64" s="158"/>
      <c r="RKI64" s="159"/>
      <c r="RKJ64" s="159"/>
      <c r="RKK64" s="157"/>
      <c r="RKL64" s="158"/>
      <c r="RKM64" s="159"/>
      <c r="RKN64" s="159"/>
      <c r="RKO64" s="157"/>
      <c r="RKP64" s="158"/>
      <c r="RKQ64" s="159"/>
      <c r="RKR64" s="159"/>
      <c r="RKS64" s="157"/>
      <c r="RKT64" s="158"/>
      <c r="RKU64" s="159"/>
      <c r="RKV64" s="159"/>
      <c r="RKW64" s="157"/>
      <c r="RKX64" s="158"/>
      <c r="RKY64" s="159"/>
      <c r="RKZ64" s="159"/>
      <c r="RLA64" s="157"/>
      <c r="RLB64" s="158"/>
      <c r="RLC64" s="159"/>
      <c r="RLD64" s="159"/>
      <c r="RLE64" s="157"/>
      <c r="RLF64" s="158"/>
      <c r="RLG64" s="159"/>
      <c r="RLH64" s="159"/>
      <c r="RLI64" s="157"/>
      <c r="RLJ64" s="158"/>
      <c r="RLK64" s="159"/>
      <c r="RLL64" s="159"/>
      <c r="RLM64" s="157"/>
      <c r="RLN64" s="158"/>
      <c r="RLO64" s="159"/>
      <c r="RLP64" s="159"/>
      <c r="RLQ64" s="157"/>
      <c r="RLR64" s="158"/>
      <c r="RLS64" s="159"/>
      <c r="RLT64" s="159"/>
      <c r="RLU64" s="157"/>
      <c r="RLV64" s="158"/>
      <c r="RLW64" s="159"/>
      <c r="RLX64" s="159"/>
      <c r="RLY64" s="157"/>
      <c r="RLZ64" s="158"/>
      <c r="RMA64" s="159"/>
      <c r="RMB64" s="159"/>
      <c r="RMC64" s="157"/>
      <c r="RMD64" s="158"/>
      <c r="RME64" s="159"/>
      <c r="RMF64" s="159"/>
      <c r="RMG64" s="157"/>
      <c r="RMH64" s="158"/>
      <c r="RMI64" s="159"/>
      <c r="RMJ64" s="159"/>
      <c r="RMK64" s="157"/>
      <c r="RML64" s="158"/>
      <c r="RMM64" s="159"/>
      <c r="RMN64" s="159"/>
      <c r="RMO64" s="157"/>
      <c r="RMP64" s="158"/>
      <c r="RMQ64" s="159"/>
      <c r="RMR64" s="159"/>
      <c r="RMS64" s="157"/>
      <c r="RMT64" s="158"/>
      <c r="RMU64" s="159"/>
      <c r="RMV64" s="159"/>
      <c r="RMW64" s="157"/>
      <c r="RMX64" s="158"/>
      <c r="RMY64" s="159"/>
      <c r="RMZ64" s="159"/>
      <c r="RNA64" s="157"/>
      <c r="RNB64" s="158"/>
      <c r="RNC64" s="159"/>
      <c r="RND64" s="159"/>
      <c r="RNE64" s="157"/>
      <c r="RNF64" s="158"/>
      <c r="RNG64" s="159"/>
      <c r="RNH64" s="159"/>
      <c r="RNI64" s="157"/>
      <c r="RNJ64" s="158"/>
      <c r="RNK64" s="159"/>
      <c r="RNL64" s="159"/>
      <c r="RNM64" s="157"/>
      <c r="RNN64" s="158"/>
      <c r="RNO64" s="159"/>
      <c r="RNP64" s="159"/>
      <c r="RNQ64" s="157"/>
      <c r="RNR64" s="158"/>
      <c r="RNS64" s="159"/>
      <c r="RNT64" s="159"/>
      <c r="RNU64" s="157"/>
      <c r="RNV64" s="158"/>
      <c r="RNW64" s="159"/>
      <c r="RNX64" s="159"/>
      <c r="RNY64" s="157"/>
      <c r="RNZ64" s="158"/>
      <c r="ROA64" s="159"/>
      <c r="ROB64" s="159"/>
      <c r="ROC64" s="157"/>
      <c r="ROD64" s="158"/>
      <c r="ROE64" s="159"/>
      <c r="ROF64" s="159"/>
      <c r="ROG64" s="157"/>
      <c r="ROH64" s="158"/>
      <c r="ROI64" s="159"/>
      <c r="ROJ64" s="159"/>
      <c r="ROK64" s="157"/>
      <c r="ROL64" s="158"/>
      <c r="ROM64" s="159"/>
      <c r="RON64" s="159"/>
      <c r="ROO64" s="157"/>
      <c r="ROP64" s="158"/>
      <c r="ROQ64" s="159"/>
      <c r="ROR64" s="159"/>
      <c r="ROS64" s="157"/>
      <c r="ROT64" s="158"/>
      <c r="ROU64" s="159"/>
      <c r="ROV64" s="159"/>
      <c r="ROW64" s="157"/>
      <c r="ROX64" s="158"/>
      <c r="ROY64" s="159"/>
      <c r="ROZ64" s="159"/>
      <c r="RPA64" s="157"/>
      <c r="RPB64" s="158"/>
      <c r="RPC64" s="159"/>
      <c r="RPD64" s="159"/>
      <c r="RPE64" s="157"/>
      <c r="RPF64" s="158"/>
      <c r="RPG64" s="159"/>
      <c r="RPH64" s="159"/>
      <c r="RPI64" s="157"/>
      <c r="RPJ64" s="158"/>
      <c r="RPK64" s="159"/>
      <c r="RPL64" s="159"/>
      <c r="RPM64" s="157"/>
      <c r="RPN64" s="158"/>
      <c r="RPO64" s="159"/>
      <c r="RPP64" s="159"/>
      <c r="RPQ64" s="157"/>
      <c r="RPR64" s="158"/>
      <c r="RPS64" s="159"/>
      <c r="RPT64" s="159"/>
      <c r="RPU64" s="157"/>
      <c r="RPV64" s="158"/>
      <c r="RPW64" s="159"/>
      <c r="RPX64" s="159"/>
      <c r="RPY64" s="157"/>
      <c r="RPZ64" s="158"/>
      <c r="RQA64" s="159"/>
      <c r="RQB64" s="159"/>
      <c r="RQC64" s="157"/>
      <c r="RQD64" s="158"/>
      <c r="RQE64" s="159"/>
      <c r="RQF64" s="159"/>
      <c r="RQG64" s="157"/>
      <c r="RQH64" s="158"/>
      <c r="RQI64" s="159"/>
      <c r="RQJ64" s="159"/>
      <c r="RQK64" s="157"/>
      <c r="RQL64" s="158"/>
      <c r="RQM64" s="159"/>
      <c r="RQN64" s="159"/>
      <c r="RQO64" s="157"/>
      <c r="RQP64" s="158"/>
      <c r="RQQ64" s="159"/>
      <c r="RQR64" s="159"/>
      <c r="RQS64" s="157"/>
      <c r="RQT64" s="158"/>
      <c r="RQU64" s="159"/>
      <c r="RQV64" s="159"/>
      <c r="RQW64" s="157"/>
      <c r="RQX64" s="158"/>
      <c r="RQY64" s="159"/>
      <c r="RQZ64" s="159"/>
      <c r="RRA64" s="157"/>
      <c r="RRB64" s="158"/>
      <c r="RRC64" s="159"/>
      <c r="RRD64" s="159"/>
      <c r="RRE64" s="157"/>
      <c r="RRF64" s="158"/>
      <c r="RRG64" s="159"/>
      <c r="RRH64" s="159"/>
      <c r="RRI64" s="157"/>
      <c r="RRJ64" s="158"/>
      <c r="RRK64" s="159"/>
      <c r="RRL64" s="159"/>
      <c r="RRM64" s="157"/>
      <c r="RRN64" s="158"/>
      <c r="RRO64" s="159"/>
      <c r="RRP64" s="159"/>
      <c r="RRQ64" s="157"/>
      <c r="RRR64" s="158"/>
      <c r="RRS64" s="159"/>
      <c r="RRT64" s="159"/>
      <c r="RRU64" s="157"/>
      <c r="RRV64" s="158"/>
      <c r="RRW64" s="159"/>
      <c r="RRX64" s="159"/>
      <c r="RRY64" s="157"/>
      <c r="RRZ64" s="158"/>
      <c r="RSA64" s="159"/>
      <c r="RSB64" s="159"/>
      <c r="RSC64" s="157"/>
      <c r="RSD64" s="158"/>
      <c r="RSE64" s="159"/>
      <c r="RSF64" s="159"/>
      <c r="RSG64" s="157"/>
      <c r="RSH64" s="158"/>
      <c r="RSI64" s="159"/>
      <c r="RSJ64" s="159"/>
      <c r="RSK64" s="157"/>
      <c r="RSL64" s="158"/>
      <c r="RSM64" s="159"/>
      <c r="RSN64" s="159"/>
      <c r="RSO64" s="157"/>
      <c r="RSP64" s="158"/>
      <c r="RSQ64" s="159"/>
      <c r="RSR64" s="159"/>
      <c r="RSS64" s="157"/>
      <c r="RST64" s="158"/>
      <c r="RSU64" s="159"/>
      <c r="RSV64" s="159"/>
      <c r="RSW64" s="157"/>
      <c r="RSX64" s="158"/>
      <c r="RSY64" s="159"/>
      <c r="RSZ64" s="159"/>
      <c r="RTA64" s="157"/>
      <c r="RTB64" s="158"/>
      <c r="RTC64" s="159"/>
      <c r="RTD64" s="159"/>
      <c r="RTE64" s="157"/>
      <c r="RTF64" s="158"/>
      <c r="RTG64" s="159"/>
      <c r="RTH64" s="159"/>
      <c r="RTI64" s="157"/>
      <c r="RTJ64" s="158"/>
      <c r="RTK64" s="159"/>
      <c r="RTL64" s="159"/>
      <c r="RTM64" s="157"/>
      <c r="RTN64" s="158"/>
      <c r="RTO64" s="159"/>
      <c r="RTP64" s="159"/>
      <c r="RTQ64" s="157"/>
      <c r="RTR64" s="158"/>
      <c r="RTS64" s="159"/>
      <c r="RTT64" s="159"/>
      <c r="RTU64" s="157"/>
      <c r="RTV64" s="158"/>
      <c r="RTW64" s="159"/>
      <c r="RTX64" s="159"/>
      <c r="RTY64" s="157"/>
      <c r="RTZ64" s="158"/>
      <c r="RUA64" s="159"/>
      <c r="RUB64" s="159"/>
      <c r="RUC64" s="157"/>
      <c r="RUD64" s="158"/>
      <c r="RUE64" s="159"/>
      <c r="RUF64" s="159"/>
      <c r="RUG64" s="157"/>
      <c r="RUH64" s="158"/>
      <c r="RUI64" s="159"/>
      <c r="RUJ64" s="159"/>
      <c r="RUK64" s="157"/>
      <c r="RUL64" s="158"/>
      <c r="RUM64" s="159"/>
      <c r="RUN64" s="159"/>
      <c r="RUO64" s="157"/>
      <c r="RUP64" s="158"/>
      <c r="RUQ64" s="159"/>
      <c r="RUR64" s="159"/>
      <c r="RUS64" s="157"/>
      <c r="RUT64" s="158"/>
      <c r="RUU64" s="159"/>
      <c r="RUV64" s="159"/>
      <c r="RUW64" s="157"/>
      <c r="RUX64" s="158"/>
      <c r="RUY64" s="159"/>
      <c r="RUZ64" s="159"/>
      <c r="RVA64" s="157"/>
      <c r="RVB64" s="158"/>
      <c r="RVC64" s="159"/>
      <c r="RVD64" s="159"/>
      <c r="RVE64" s="157"/>
      <c r="RVF64" s="158"/>
      <c r="RVG64" s="159"/>
      <c r="RVH64" s="159"/>
      <c r="RVI64" s="157"/>
      <c r="RVJ64" s="158"/>
      <c r="RVK64" s="159"/>
      <c r="RVL64" s="159"/>
      <c r="RVM64" s="157"/>
      <c r="RVN64" s="158"/>
      <c r="RVO64" s="159"/>
      <c r="RVP64" s="159"/>
      <c r="RVQ64" s="157"/>
      <c r="RVR64" s="158"/>
      <c r="RVS64" s="159"/>
      <c r="RVT64" s="159"/>
      <c r="RVU64" s="157"/>
      <c r="RVV64" s="158"/>
      <c r="RVW64" s="159"/>
      <c r="RVX64" s="159"/>
      <c r="RVY64" s="157"/>
      <c r="RVZ64" s="158"/>
      <c r="RWA64" s="159"/>
      <c r="RWB64" s="159"/>
      <c r="RWC64" s="157"/>
      <c r="RWD64" s="158"/>
      <c r="RWE64" s="159"/>
      <c r="RWF64" s="159"/>
      <c r="RWG64" s="157"/>
      <c r="RWH64" s="158"/>
      <c r="RWI64" s="159"/>
      <c r="RWJ64" s="159"/>
      <c r="RWK64" s="157"/>
      <c r="RWL64" s="158"/>
      <c r="RWM64" s="159"/>
      <c r="RWN64" s="159"/>
      <c r="RWO64" s="157"/>
      <c r="RWP64" s="158"/>
      <c r="RWQ64" s="159"/>
      <c r="RWR64" s="159"/>
      <c r="RWS64" s="157"/>
      <c r="RWT64" s="158"/>
      <c r="RWU64" s="159"/>
      <c r="RWV64" s="159"/>
      <c r="RWW64" s="157"/>
      <c r="RWX64" s="158"/>
      <c r="RWY64" s="159"/>
      <c r="RWZ64" s="159"/>
      <c r="RXA64" s="157"/>
      <c r="RXB64" s="158"/>
      <c r="RXC64" s="159"/>
      <c r="RXD64" s="159"/>
      <c r="RXE64" s="157"/>
      <c r="RXF64" s="158"/>
      <c r="RXG64" s="159"/>
      <c r="RXH64" s="159"/>
      <c r="RXI64" s="157"/>
      <c r="RXJ64" s="158"/>
      <c r="RXK64" s="159"/>
      <c r="RXL64" s="159"/>
      <c r="RXM64" s="157"/>
      <c r="RXN64" s="158"/>
      <c r="RXO64" s="159"/>
      <c r="RXP64" s="159"/>
      <c r="RXQ64" s="157"/>
      <c r="RXR64" s="158"/>
      <c r="RXS64" s="159"/>
      <c r="RXT64" s="159"/>
      <c r="RXU64" s="157"/>
      <c r="RXV64" s="158"/>
      <c r="RXW64" s="159"/>
      <c r="RXX64" s="159"/>
      <c r="RXY64" s="157"/>
      <c r="RXZ64" s="158"/>
      <c r="RYA64" s="159"/>
      <c r="RYB64" s="159"/>
      <c r="RYC64" s="157"/>
      <c r="RYD64" s="158"/>
      <c r="RYE64" s="159"/>
      <c r="RYF64" s="159"/>
      <c r="RYG64" s="157"/>
      <c r="RYH64" s="158"/>
      <c r="RYI64" s="159"/>
      <c r="RYJ64" s="159"/>
      <c r="RYK64" s="157"/>
      <c r="RYL64" s="158"/>
      <c r="RYM64" s="159"/>
      <c r="RYN64" s="159"/>
      <c r="RYO64" s="157"/>
      <c r="RYP64" s="158"/>
      <c r="RYQ64" s="159"/>
      <c r="RYR64" s="159"/>
      <c r="RYS64" s="157"/>
      <c r="RYT64" s="158"/>
      <c r="RYU64" s="159"/>
      <c r="RYV64" s="159"/>
      <c r="RYW64" s="157"/>
      <c r="RYX64" s="158"/>
      <c r="RYY64" s="159"/>
      <c r="RYZ64" s="159"/>
      <c r="RZA64" s="157"/>
      <c r="RZB64" s="158"/>
      <c r="RZC64" s="159"/>
      <c r="RZD64" s="159"/>
      <c r="RZE64" s="157"/>
      <c r="RZF64" s="158"/>
      <c r="RZG64" s="159"/>
      <c r="RZH64" s="159"/>
      <c r="RZI64" s="157"/>
      <c r="RZJ64" s="158"/>
      <c r="RZK64" s="159"/>
      <c r="RZL64" s="159"/>
      <c r="RZM64" s="157"/>
      <c r="RZN64" s="158"/>
      <c r="RZO64" s="159"/>
      <c r="RZP64" s="159"/>
      <c r="RZQ64" s="157"/>
      <c r="RZR64" s="158"/>
      <c r="RZS64" s="159"/>
      <c r="RZT64" s="159"/>
      <c r="RZU64" s="157"/>
      <c r="RZV64" s="158"/>
      <c r="RZW64" s="159"/>
      <c r="RZX64" s="159"/>
      <c r="RZY64" s="157"/>
      <c r="RZZ64" s="158"/>
      <c r="SAA64" s="159"/>
      <c r="SAB64" s="159"/>
      <c r="SAC64" s="157"/>
      <c r="SAD64" s="158"/>
      <c r="SAE64" s="159"/>
      <c r="SAF64" s="159"/>
      <c r="SAG64" s="157"/>
      <c r="SAH64" s="158"/>
      <c r="SAI64" s="159"/>
      <c r="SAJ64" s="159"/>
      <c r="SAK64" s="157"/>
      <c r="SAL64" s="158"/>
      <c r="SAM64" s="159"/>
      <c r="SAN64" s="159"/>
      <c r="SAO64" s="157"/>
      <c r="SAP64" s="158"/>
      <c r="SAQ64" s="159"/>
      <c r="SAR64" s="159"/>
      <c r="SAS64" s="157"/>
      <c r="SAT64" s="158"/>
      <c r="SAU64" s="159"/>
      <c r="SAV64" s="159"/>
      <c r="SAW64" s="157"/>
      <c r="SAX64" s="158"/>
      <c r="SAY64" s="159"/>
      <c r="SAZ64" s="159"/>
      <c r="SBA64" s="157"/>
      <c r="SBB64" s="158"/>
      <c r="SBC64" s="159"/>
      <c r="SBD64" s="159"/>
      <c r="SBE64" s="157"/>
      <c r="SBF64" s="158"/>
      <c r="SBG64" s="159"/>
      <c r="SBH64" s="159"/>
      <c r="SBI64" s="157"/>
      <c r="SBJ64" s="158"/>
      <c r="SBK64" s="159"/>
      <c r="SBL64" s="159"/>
      <c r="SBM64" s="157"/>
      <c r="SBN64" s="158"/>
      <c r="SBO64" s="159"/>
      <c r="SBP64" s="159"/>
      <c r="SBQ64" s="157"/>
      <c r="SBR64" s="158"/>
      <c r="SBS64" s="159"/>
      <c r="SBT64" s="159"/>
      <c r="SBU64" s="157"/>
      <c r="SBV64" s="158"/>
      <c r="SBW64" s="159"/>
      <c r="SBX64" s="159"/>
      <c r="SBY64" s="157"/>
      <c r="SBZ64" s="158"/>
      <c r="SCA64" s="159"/>
      <c r="SCB64" s="159"/>
      <c r="SCC64" s="157"/>
      <c r="SCD64" s="158"/>
      <c r="SCE64" s="159"/>
      <c r="SCF64" s="159"/>
      <c r="SCG64" s="157"/>
      <c r="SCH64" s="158"/>
      <c r="SCI64" s="159"/>
      <c r="SCJ64" s="159"/>
      <c r="SCK64" s="157"/>
      <c r="SCL64" s="158"/>
      <c r="SCM64" s="159"/>
      <c r="SCN64" s="159"/>
      <c r="SCO64" s="157"/>
      <c r="SCP64" s="158"/>
      <c r="SCQ64" s="159"/>
      <c r="SCR64" s="159"/>
      <c r="SCS64" s="157"/>
      <c r="SCT64" s="158"/>
      <c r="SCU64" s="159"/>
      <c r="SCV64" s="159"/>
      <c r="SCW64" s="157"/>
      <c r="SCX64" s="158"/>
      <c r="SCY64" s="159"/>
      <c r="SCZ64" s="159"/>
      <c r="SDA64" s="157"/>
      <c r="SDB64" s="158"/>
      <c r="SDC64" s="159"/>
      <c r="SDD64" s="159"/>
      <c r="SDE64" s="157"/>
      <c r="SDF64" s="158"/>
      <c r="SDG64" s="159"/>
      <c r="SDH64" s="159"/>
      <c r="SDI64" s="157"/>
      <c r="SDJ64" s="158"/>
      <c r="SDK64" s="159"/>
      <c r="SDL64" s="159"/>
      <c r="SDM64" s="157"/>
      <c r="SDN64" s="158"/>
      <c r="SDO64" s="159"/>
      <c r="SDP64" s="159"/>
      <c r="SDQ64" s="157"/>
      <c r="SDR64" s="158"/>
      <c r="SDS64" s="159"/>
      <c r="SDT64" s="159"/>
      <c r="SDU64" s="157"/>
      <c r="SDV64" s="158"/>
      <c r="SDW64" s="159"/>
      <c r="SDX64" s="159"/>
      <c r="SDY64" s="157"/>
      <c r="SDZ64" s="158"/>
      <c r="SEA64" s="159"/>
      <c r="SEB64" s="159"/>
      <c r="SEC64" s="157"/>
      <c r="SED64" s="158"/>
      <c r="SEE64" s="159"/>
      <c r="SEF64" s="159"/>
      <c r="SEG64" s="157"/>
      <c r="SEH64" s="158"/>
      <c r="SEI64" s="159"/>
      <c r="SEJ64" s="159"/>
      <c r="SEK64" s="157"/>
      <c r="SEL64" s="158"/>
      <c r="SEM64" s="159"/>
      <c r="SEN64" s="159"/>
      <c r="SEO64" s="157"/>
      <c r="SEP64" s="158"/>
      <c r="SEQ64" s="159"/>
      <c r="SER64" s="159"/>
      <c r="SES64" s="157"/>
      <c r="SET64" s="158"/>
      <c r="SEU64" s="159"/>
      <c r="SEV64" s="159"/>
      <c r="SEW64" s="157"/>
      <c r="SEX64" s="158"/>
      <c r="SEY64" s="159"/>
      <c r="SEZ64" s="159"/>
      <c r="SFA64" s="157"/>
      <c r="SFB64" s="158"/>
      <c r="SFC64" s="159"/>
      <c r="SFD64" s="159"/>
      <c r="SFE64" s="157"/>
      <c r="SFF64" s="158"/>
      <c r="SFG64" s="159"/>
      <c r="SFH64" s="159"/>
      <c r="SFI64" s="157"/>
      <c r="SFJ64" s="158"/>
      <c r="SFK64" s="159"/>
      <c r="SFL64" s="159"/>
      <c r="SFM64" s="157"/>
      <c r="SFN64" s="158"/>
      <c r="SFO64" s="159"/>
      <c r="SFP64" s="159"/>
      <c r="SFQ64" s="157"/>
      <c r="SFR64" s="158"/>
      <c r="SFS64" s="159"/>
      <c r="SFT64" s="159"/>
      <c r="SFU64" s="157"/>
      <c r="SFV64" s="158"/>
      <c r="SFW64" s="159"/>
      <c r="SFX64" s="159"/>
      <c r="SFY64" s="157"/>
      <c r="SFZ64" s="158"/>
      <c r="SGA64" s="159"/>
      <c r="SGB64" s="159"/>
      <c r="SGC64" s="157"/>
      <c r="SGD64" s="158"/>
      <c r="SGE64" s="159"/>
      <c r="SGF64" s="159"/>
      <c r="SGG64" s="157"/>
      <c r="SGH64" s="158"/>
      <c r="SGI64" s="159"/>
      <c r="SGJ64" s="159"/>
      <c r="SGK64" s="157"/>
      <c r="SGL64" s="158"/>
      <c r="SGM64" s="159"/>
      <c r="SGN64" s="159"/>
      <c r="SGO64" s="157"/>
      <c r="SGP64" s="158"/>
      <c r="SGQ64" s="159"/>
      <c r="SGR64" s="159"/>
      <c r="SGS64" s="157"/>
      <c r="SGT64" s="158"/>
      <c r="SGU64" s="159"/>
      <c r="SGV64" s="159"/>
      <c r="SGW64" s="157"/>
      <c r="SGX64" s="158"/>
      <c r="SGY64" s="159"/>
      <c r="SGZ64" s="159"/>
      <c r="SHA64" s="157"/>
      <c r="SHB64" s="158"/>
      <c r="SHC64" s="159"/>
      <c r="SHD64" s="159"/>
      <c r="SHE64" s="157"/>
      <c r="SHF64" s="158"/>
      <c r="SHG64" s="159"/>
      <c r="SHH64" s="159"/>
      <c r="SHI64" s="157"/>
      <c r="SHJ64" s="158"/>
      <c r="SHK64" s="159"/>
      <c r="SHL64" s="159"/>
      <c r="SHM64" s="157"/>
      <c r="SHN64" s="158"/>
      <c r="SHO64" s="159"/>
      <c r="SHP64" s="159"/>
      <c r="SHQ64" s="157"/>
      <c r="SHR64" s="158"/>
      <c r="SHS64" s="159"/>
      <c r="SHT64" s="159"/>
      <c r="SHU64" s="157"/>
      <c r="SHV64" s="158"/>
      <c r="SHW64" s="159"/>
      <c r="SHX64" s="159"/>
      <c r="SHY64" s="157"/>
      <c r="SHZ64" s="158"/>
      <c r="SIA64" s="159"/>
      <c r="SIB64" s="159"/>
      <c r="SIC64" s="157"/>
      <c r="SID64" s="158"/>
      <c r="SIE64" s="159"/>
      <c r="SIF64" s="159"/>
      <c r="SIG64" s="157"/>
      <c r="SIH64" s="158"/>
      <c r="SII64" s="159"/>
      <c r="SIJ64" s="159"/>
      <c r="SIK64" s="157"/>
      <c r="SIL64" s="158"/>
      <c r="SIM64" s="159"/>
      <c r="SIN64" s="159"/>
      <c r="SIO64" s="157"/>
      <c r="SIP64" s="158"/>
      <c r="SIQ64" s="159"/>
      <c r="SIR64" s="159"/>
      <c r="SIS64" s="157"/>
      <c r="SIT64" s="158"/>
      <c r="SIU64" s="159"/>
      <c r="SIV64" s="159"/>
      <c r="SIW64" s="157"/>
      <c r="SIX64" s="158"/>
      <c r="SIY64" s="159"/>
      <c r="SIZ64" s="159"/>
      <c r="SJA64" s="157"/>
      <c r="SJB64" s="158"/>
      <c r="SJC64" s="159"/>
      <c r="SJD64" s="159"/>
      <c r="SJE64" s="157"/>
      <c r="SJF64" s="158"/>
      <c r="SJG64" s="159"/>
      <c r="SJH64" s="159"/>
      <c r="SJI64" s="157"/>
      <c r="SJJ64" s="158"/>
      <c r="SJK64" s="159"/>
      <c r="SJL64" s="159"/>
      <c r="SJM64" s="157"/>
      <c r="SJN64" s="158"/>
      <c r="SJO64" s="159"/>
      <c r="SJP64" s="159"/>
      <c r="SJQ64" s="157"/>
      <c r="SJR64" s="158"/>
      <c r="SJS64" s="159"/>
      <c r="SJT64" s="159"/>
      <c r="SJU64" s="157"/>
      <c r="SJV64" s="158"/>
      <c r="SJW64" s="159"/>
      <c r="SJX64" s="159"/>
      <c r="SJY64" s="157"/>
      <c r="SJZ64" s="158"/>
      <c r="SKA64" s="159"/>
      <c r="SKB64" s="159"/>
      <c r="SKC64" s="157"/>
      <c r="SKD64" s="158"/>
      <c r="SKE64" s="159"/>
      <c r="SKF64" s="159"/>
      <c r="SKG64" s="157"/>
      <c r="SKH64" s="158"/>
      <c r="SKI64" s="159"/>
      <c r="SKJ64" s="159"/>
      <c r="SKK64" s="157"/>
      <c r="SKL64" s="158"/>
      <c r="SKM64" s="159"/>
      <c r="SKN64" s="159"/>
      <c r="SKO64" s="157"/>
      <c r="SKP64" s="158"/>
      <c r="SKQ64" s="159"/>
      <c r="SKR64" s="159"/>
      <c r="SKS64" s="157"/>
      <c r="SKT64" s="158"/>
      <c r="SKU64" s="159"/>
      <c r="SKV64" s="159"/>
      <c r="SKW64" s="157"/>
      <c r="SKX64" s="158"/>
      <c r="SKY64" s="159"/>
      <c r="SKZ64" s="159"/>
      <c r="SLA64" s="157"/>
      <c r="SLB64" s="158"/>
      <c r="SLC64" s="159"/>
      <c r="SLD64" s="159"/>
      <c r="SLE64" s="157"/>
      <c r="SLF64" s="158"/>
      <c r="SLG64" s="159"/>
      <c r="SLH64" s="159"/>
      <c r="SLI64" s="157"/>
      <c r="SLJ64" s="158"/>
      <c r="SLK64" s="159"/>
      <c r="SLL64" s="159"/>
      <c r="SLM64" s="157"/>
      <c r="SLN64" s="158"/>
      <c r="SLO64" s="159"/>
      <c r="SLP64" s="159"/>
      <c r="SLQ64" s="157"/>
      <c r="SLR64" s="158"/>
      <c r="SLS64" s="159"/>
      <c r="SLT64" s="159"/>
      <c r="SLU64" s="157"/>
      <c r="SLV64" s="158"/>
      <c r="SLW64" s="159"/>
      <c r="SLX64" s="159"/>
      <c r="SLY64" s="157"/>
      <c r="SLZ64" s="158"/>
      <c r="SMA64" s="159"/>
      <c r="SMB64" s="159"/>
      <c r="SMC64" s="157"/>
      <c r="SMD64" s="158"/>
      <c r="SME64" s="159"/>
      <c r="SMF64" s="159"/>
      <c r="SMG64" s="157"/>
      <c r="SMH64" s="158"/>
      <c r="SMI64" s="159"/>
      <c r="SMJ64" s="159"/>
      <c r="SMK64" s="157"/>
      <c r="SML64" s="158"/>
      <c r="SMM64" s="159"/>
      <c r="SMN64" s="159"/>
      <c r="SMO64" s="157"/>
      <c r="SMP64" s="158"/>
      <c r="SMQ64" s="159"/>
      <c r="SMR64" s="159"/>
      <c r="SMS64" s="157"/>
      <c r="SMT64" s="158"/>
      <c r="SMU64" s="159"/>
      <c r="SMV64" s="159"/>
      <c r="SMW64" s="157"/>
      <c r="SMX64" s="158"/>
      <c r="SMY64" s="159"/>
      <c r="SMZ64" s="159"/>
      <c r="SNA64" s="157"/>
      <c r="SNB64" s="158"/>
      <c r="SNC64" s="159"/>
      <c r="SND64" s="159"/>
      <c r="SNE64" s="157"/>
      <c r="SNF64" s="158"/>
      <c r="SNG64" s="159"/>
      <c r="SNH64" s="159"/>
      <c r="SNI64" s="157"/>
      <c r="SNJ64" s="158"/>
      <c r="SNK64" s="159"/>
      <c r="SNL64" s="159"/>
      <c r="SNM64" s="157"/>
      <c r="SNN64" s="158"/>
      <c r="SNO64" s="159"/>
      <c r="SNP64" s="159"/>
      <c r="SNQ64" s="157"/>
      <c r="SNR64" s="158"/>
      <c r="SNS64" s="159"/>
      <c r="SNT64" s="159"/>
      <c r="SNU64" s="157"/>
      <c r="SNV64" s="158"/>
      <c r="SNW64" s="159"/>
      <c r="SNX64" s="159"/>
      <c r="SNY64" s="157"/>
      <c r="SNZ64" s="158"/>
      <c r="SOA64" s="159"/>
      <c r="SOB64" s="159"/>
      <c r="SOC64" s="157"/>
      <c r="SOD64" s="158"/>
      <c r="SOE64" s="159"/>
      <c r="SOF64" s="159"/>
      <c r="SOG64" s="157"/>
      <c r="SOH64" s="158"/>
      <c r="SOI64" s="159"/>
      <c r="SOJ64" s="159"/>
      <c r="SOK64" s="157"/>
      <c r="SOL64" s="158"/>
      <c r="SOM64" s="159"/>
      <c r="SON64" s="159"/>
      <c r="SOO64" s="157"/>
      <c r="SOP64" s="158"/>
      <c r="SOQ64" s="159"/>
      <c r="SOR64" s="159"/>
      <c r="SOS64" s="157"/>
      <c r="SOT64" s="158"/>
      <c r="SOU64" s="159"/>
      <c r="SOV64" s="159"/>
      <c r="SOW64" s="157"/>
      <c r="SOX64" s="158"/>
      <c r="SOY64" s="159"/>
      <c r="SOZ64" s="159"/>
      <c r="SPA64" s="157"/>
      <c r="SPB64" s="158"/>
      <c r="SPC64" s="159"/>
      <c r="SPD64" s="159"/>
      <c r="SPE64" s="157"/>
      <c r="SPF64" s="158"/>
      <c r="SPG64" s="159"/>
      <c r="SPH64" s="159"/>
      <c r="SPI64" s="157"/>
      <c r="SPJ64" s="158"/>
      <c r="SPK64" s="159"/>
      <c r="SPL64" s="159"/>
      <c r="SPM64" s="157"/>
      <c r="SPN64" s="158"/>
      <c r="SPO64" s="159"/>
      <c r="SPP64" s="159"/>
      <c r="SPQ64" s="157"/>
      <c r="SPR64" s="158"/>
      <c r="SPS64" s="159"/>
      <c r="SPT64" s="159"/>
      <c r="SPU64" s="157"/>
      <c r="SPV64" s="158"/>
      <c r="SPW64" s="159"/>
      <c r="SPX64" s="159"/>
      <c r="SPY64" s="157"/>
      <c r="SPZ64" s="158"/>
      <c r="SQA64" s="159"/>
      <c r="SQB64" s="159"/>
      <c r="SQC64" s="157"/>
      <c r="SQD64" s="158"/>
      <c r="SQE64" s="159"/>
      <c r="SQF64" s="159"/>
      <c r="SQG64" s="157"/>
      <c r="SQH64" s="158"/>
      <c r="SQI64" s="159"/>
      <c r="SQJ64" s="159"/>
      <c r="SQK64" s="157"/>
      <c r="SQL64" s="158"/>
      <c r="SQM64" s="159"/>
      <c r="SQN64" s="159"/>
      <c r="SQO64" s="157"/>
      <c r="SQP64" s="158"/>
      <c r="SQQ64" s="159"/>
      <c r="SQR64" s="159"/>
      <c r="SQS64" s="157"/>
      <c r="SQT64" s="158"/>
      <c r="SQU64" s="159"/>
      <c r="SQV64" s="159"/>
      <c r="SQW64" s="157"/>
      <c r="SQX64" s="158"/>
      <c r="SQY64" s="159"/>
      <c r="SQZ64" s="159"/>
      <c r="SRA64" s="157"/>
      <c r="SRB64" s="158"/>
      <c r="SRC64" s="159"/>
      <c r="SRD64" s="159"/>
      <c r="SRE64" s="157"/>
      <c r="SRF64" s="158"/>
      <c r="SRG64" s="159"/>
      <c r="SRH64" s="159"/>
      <c r="SRI64" s="157"/>
      <c r="SRJ64" s="158"/>
      <c r="SRK64" s="159"/>
      <c r="SRL64" s="159"/>
      <c r="SRM64" s="157"/>
      <c r="SRN64" s="158"/>
      <c r="SRO64" s="159"/>
      <c r="SRP64" s="159"/>
      <c r="SRQ64" s="157"/>
      <c r="SRR64" s="158"/>
      <c r="SRS64" s="159"/>
      <c r="SRT64" s="159"/>
      <c r="SRU64" s="157"/>
      <c r="SRV64" s="158"/>
      <c r="SRW64" s="159"/>
      <c r="SRX64" s="159"/>
      <c r="SRY64" s="157"/>
      <c r="SRZ64" s="158"/>
      <c r="SSA64" s="159"/>
      <c r="SSB64" s="159"/>
      <c r="SSC64" s="157"/>
      <c r="SSD64" s="158"/>
      <c r="SSE64" s="159"/>
      <c r="SSF64" s="159"/>
      <c r="SSG64" s="157"/>
      <c r="SSH64" s="158"/>
      <c r="SSI64" s="159"/>
      <c r="SSJ64" s="159"/>
      <c r="SSK64" s="157"/>
      <c r="SSL64" s="158"/>
      <c r="SSM64" s="159"/>
      <c r="SSN64" s="159"/>
      <c r="SSO64" s="157"/>
      <c r="SSP64" s="158"/>
      <c r="SSQ64" s="159"/>
      <c r="SSR64" s="159"/>
      <c r="SSS64" s="157"/>
      <c r="SST64" s="158"/>
      <c r="SSU64" s="159"/>
      <c r="SSV64" s="159"/>
      <c r="SSW64" s="157"/>
      <c r="SSX64" s="158"/>
      <c r="SSY64" s="159"/>
      <c r="SSZ64" s="159"/>
      <c r="STA64" s="157"/>
      <c r="STB64" s="158"/>
      <c r="STC64" s="159"/>
      <c r="STD64" s="159"/>
      <c r="STE64" s="157"/>
      <c r="STF64" s="158"/>
      <c r="STG64" s="159"/>
      <c r="STH64" s="159"/>
      <c r="STI64" s="157"/>
      <c r="STJ64" s="158"/>
      <c r="STK64" s="159"/>
      <c r="STL64" s="159"/>
      <c r="STM64" s="157"/>
      <c r="STN64" s="158"/>
      <c r="STO64" s="159"/>
      <c r="STP64" s="159"/>
      <c r="STQ64" s="157"/>
      <c r="STR64" s="158"/>
      <c r="STS64" s="159"/>
      <c r="STT64" s="159"/>
      <c r="STU64" s="157"/>
      <c r="STV64" s="158"/>
      <c r="STW64" s="159"/>
      <c r="STX64" s="159"/>
      <c r="STY64" s="157"/>
      <c r="STZ64" s="158"/>
      <c r="SUA64" s="159"/>
      <c r="SUB64" s="159"/>
      <c r="SUC64" s="157"/>
      <c r="SUD64" s="158"/>
      <c r="SUE64" s="159"/>
      <c r="SUF64" s="159"/>
      <c r="SUG64" s="157"/>
      <c r="SUH64" s="158"/>
      <c r="SUI64" s="159"/>
      <c r="SUJ64" s="159"/>
      <c r="SUK64" s="157"/>
      <c r="SUL64" s="158"/>
      <c r="SUM64" s="159"/>
      <c r="SUN64" s="159"/>
      <c r="SUO64" s="157"/>
      <c r="SUP64" s="158"/>
      <c r="SUQ64" s="159"/>
      <c r="SUR64" s="159"/>
      <c r="SUS64" s="157"/>
      <c r="SUT64" s="158"/>
      <c r="SUU64" s="159"/>
      <c r="SUV64" s="159"/>
      <c r="SUW64" s="157"/>
      <c r="SUX64" s="158"/>
      <c r="SUY64" s="159"/>
      <c r="SUZ64" s="159"/>
      <c r="SVA64" s="157"/>
      <c r="SVB64" s="158"/>
      <c r="SVC64" s="159"/>
      <c r="SVD64" s="159"/>
      <c r="SVE64" s="157"/>
      <c r="SVF64" s="158"/>
      <c r="SVG64" s="159"/>
      <c r="SVH64" s="159"/>
      <c r="SVI64" s="157"/>
      <c r="SVJ64" s="158"/>
      <c r="SVK64" s="159"/>
      <c r="SVL64" s="159"/>
      <c r="SVM64" s="157"/>
      <c r="SVN64" s="158"/>
      <c r="SVO64" s="159"/>
      <c r="SVP64" s="159"/>
      <c r="SVQ64" s="157"/>
      <c r="SVR64" s="158"/>
      <c r="SVS64" s="159"/>
      <c r="SVT64" s="159"/>
      <c r="SVU64" s="157"/>
      <c r="SVV64" s="158"/>
      <c r="SVW64" s="159"/>
      <c r="SVX64" s="159"/>
      <c r="SVY64" s="157"/>
      <c r="SVZ64" s="158"/>
      <c r="SWA64" s="159"/>
      <c r="SWB64" s="159"/>
      <c r="SWC64" s="157"/>
      <c r="SWD64" s="158"/>
      <c r="SWE64" s="159"/>
      <c r="SWF64" s="159"/>
      <c r="SWG64" s="157"/>
      <c r="SWH64" s="158"/>
      <c r="SWI64" s="159"/>
      <c r="SWJ64" s="159"/>
      <c r="SWK64" s="157"/>
      <c r="SWL64" s="158"/>
      <c r="SWM64" s="159"/>
      <c r="SWN64" s="159"/>
      <c r="SWO64" s="157"/>
      <c r="SWP64" s="158"/>
      <c r="SWQ64" s="159"/>
      <c r="SWR64" s="159"/>
      <c r="SWS64" s="157"/>
      <c r="SWT64" s="158"/>
      <c r="SWU64" s="159"/>
      <c r="SWV64" s="159"/>
      <c r="SWW64" s="157"/>
      <c r="SWX64" s="158"/>
      <c r="SWY64" s="159"/>
      <c r="SWZ64" s="159"/>
      <c r="SXA64" s="157"/>
      <c r="SXB64" s="158"/>
      <c r="SXC64" s="159"/>
      <c r="SXD64" s="159"/>
      <c r="SXE64" s="157"/>
      <c r="SXF64" s="158"/>
      <c r="SXG64" s="159"/>
      <c r="SXH64" s="159"/>
      <c r="SXI64" s="157"/>
      <c r="SXJ64" s="158"/>
      <c r="SXK64" s="159"/>
      <c r="SXL64" s="159"/>
      <c r="SXM64" s="157"/>
      <c r="SXN64" s="158"/>
      <c r="SXO64" s="159"/>
      <c r="SXP64" s="159"/>
      <c r="SXQ64" s="157"/>
      <c r="SXR64" s="158"/>
      <c r="SXS64" s="159"/>
      <c r="SXT64" s="159"/>
      <c r="SXU64" s="157"/>
      <c r="SXV64" s="158"/>
      <c r="SXW64" s="159"/>
      <c r="SXX64" s="159"/>
      <c r="SXY64" s="157"/>
      <c r="SXZ64" s="158"/>
      <c r="SYA64" s="159"/>
      <c r="SYB64" s="159"/>
      <c r="SYC64" s="157"/>
      <c r="SYD64" s="158"/>
      <c r="SYE64" s="159"/>
      <c r="SYF64" s="159"/>
      <c r="SYG64" s="157"/>
      <c r="SYH64" s="158"/>
      <c r="SYI64" s="159"/>
      <c r="SYJ64" s="159"/>
      <c r="SYK64" s="157"/>
      <c r="SYL64" s="158"/>
      <c r="SYM64" s="159"/>
      <c r="SYN64" s="159"/>
      <c r="SYO64" s="157"/>
      <c r="SYP64" s="158"/>
      <c r="SYQ64" s="159"/>
      <c r="SYR64" s="159"/>
      <c r="SYS64" s="157"/>
      <c r="SYT64" s="158"/>
      <c r="SYU64" s="159"/>
      <c r="SYV64" s="159"/>
      <c r="SYW64" s="157"/>
      <c r="SYX64" s="158"/>
      <c r="SYY64" s="159"/>
      <c r="SYZ64" s="159"/>
      <c r="SZA64" s="157"/>
      <c r="SZB64" s="158"/>
      <c r="SZC64" s="159"/>
      <c r="SZD64" s="159"/>
      <c r="SZE64" s="157"/>
      <c r="SZF64" s="158"/>
      <c r="SZG64" s="159"/>
      <c r="SZH64" s="159"/>
      <c r="SZI64" s="157"/>
      <c r="SZJ64" s="158"/>
      <c r="SZK64" s="159"/>
      <c r="SZL64" s="159"/>
      <c r="SZM64" s="157"/>
      <c r="SZN64" s="158"/>
      <c r="SZO64" s="159"/>
      <c r="SZP64" s="159"/>
      <c r="SZQ64" s="157"/>
      <c r="SZR64" s="158"/>
      <c r="SZS64" s="159"/>
      <c r="SZT64" s="159"/>
      <c r="SZU64" s="157"/>
      <c r="SZV64" s="158"/>
      <c r="SZW64" s="159"/>
      <c r="SZX64" s="159"/>
      <c r="SZY64" s="157"/>
      <c r="SZZ64" s="158"/>
      <c r="TAA64" s="159"/>
      <c r="TAB64" s="159"/>
      <c r="TAC64" s="157"/>
      <c r="TAD64" s="158"/>
      <c r="TAE64" s="159"/>
      <c r="TAF64" s="159"/>
      <c r="TAG64" s="157"/>
      <c r="TAH64" s="158"/>
      <c r="TAI64" s="159"/>
      <c r="TAJ64" s="159"/>
      <c r="TAK64" s="157"/>
      <c r="TAL64" s="158"/>
      <c r="TAM64" s="159"/>
      <c r="TAN64" s="159"/>
      <c r="TAO64" s="157"/>
      <c r="TAP64" s="158"/>
      <c r="TAQ64" s="159"/>
      <c r="TAR64" s="159"/>
      <c r="TAS64" s="157"/>
      <c r="TAT64" s="158"/>
      <c r="TAU64" s="159"/>
      <c r="TAV64" s="159"/>
      <c r="TAW64" s="157"/>
      <c r="TAX64" s="158"/>
      <c r="TAY64" s="159"/>
      <c r="TAZ64" s="159"/>
      <c r="TBA64" s="157"/>
      <c r="TBB64" s="158"/>
      <c r="TBC64" s="159"/>
      <c r="TBD64" s="159"/>
      <c r="TBE64" s="157"/>
      <c r="TBF64" s="158"/>
      <c r="TBG64" s="159"/>
      <c r="TBH64" s="159"/>
      <c r="TBI64" s="157"/>
      <c r="TBJ64" s="158"/>
      <c r="TBK64" s="159"/>
      <c r="TBL64" s="159"/>
      <c r="TBM64" s="157"/>
      <c r="TBN64" s="158"/>
      <c r="TBO64" s="159"/>
      <c r="TBP64" s="159"/>
      <c r="TBQ64" s="157"/>
      <c r="TBR64" s="158"/>
      <c r="TBS64" s="159"/>
      <c r="TBT64" s="159"/>
      <c r="TBU64" s="157"/>
      <c r="TBV64" s="158"/>
      <c r="TBW64" s="159"/>
      <c r="TBX64" s="159"/>
      <c r="TBY64" s="157"/>
      <c r="TBZ64" s="158"/>
      <c r="TCA64" s="159"/>
      <c r="TCB64" s="159"/>
      <c r="TCC64" s="157"/>
      <c r="TCD64" s="158"/>
      <c r="TCE64" s="159"/>
      <c r="TCF64" s="159"/>
      <c r="TCG64" s="157"/>
      <c r="TCH64" s="158"/>
      <c r="TCI64" s="159"/>
      <c r="TCJ64" s="159"/>
      <c r="TCK64" s="157"/>
      <c r="TCL64" s="158"/>
      <c r="TCM64" s="159"/>
      <c r="TCN64" s="159"/>
      <c r="TCO64" s="157"/>
      <c r="TCP64" s="158"/>
      <c r="TCQ64" s="159"/>
      <c r="TCR64" s="159"/>
      <c r="TCS64" s="157"/>
      <c r="TCT64" s="158"/>
      <c r="TCU64" s="159"/>
      <c r="TCV64" s="159"/>
      <c r="TCW64" s="157"/>
      <c r="TCX64" s="158"/>
      <c r="TCY64" s="159"/>
      <c r="TCZ64" s="159"/>
      <c r="TDA64" s="157"/>
      <c r="TDB64" s="158"/>
      <c r="TDC64" s="159"/>
      <c r="TDD64" s="159"/>
      <c r="TDE64" s="157"/>
      <c r="TDF64" s="158"/>
      <c r="TDG64" s="159"/>
      <c r="TDH64" s="159"/>
      <c r="TDI64" s="157"/>
      <c r="TDJ64" s="158"/>
      <c r="TDK64" s="159"/>
      <c r="TDL64" s="159"/>
      <c r="TDM64" s="157"/>
      <c r="TDN64" s="158"/>
      <c r="TDO64" s="159"/>
      <c r="TDP64" s="159"/>
      <c r="TDQ64" s="157"/>
      <c r="TDR64" s="158"/>
      <c r="TDS64" s="159"/>
      <c r="TDT64" s="159"/>
      <c r="TDU64" s="157"/>
      <c r="TDV64" s="158"/>
      <c r="TDW64" s="159"/>
      <c r="TDX64" s="159"/>
      <c r="TDY64" s="157"/>
      <c r="TDZ64" s="158"/>
      <c r="TEA64" s="159"/>
      <c r="TEB64" s="159"/>
      <c r="TEC64" s="157"/>
      <c r="TED64" s="158"/>
      <c r="TEE64" s="159"/>
      <c r="TEF64" s="159"/>
      <c r="TEG64" s="157"/>
      <c r="TEH64" s="158"/>
      <c r="TEI64" s="159"/>
      <c r="TEJ64" s="159"/>
      <c r="TEK64" s="157"/>
      <c r="TEL64" s="158"/>
      <c r="TEM64" s="159"/>
      <c r="TEN64" s="159"/>
      <c r="TEO64" s="157"/>
      <c r="TEP64" s="158"/>
      <c r="TEQ64" s="159"/>
      <c r="TER64" s="159"/>
      <c r="TES64" s="157"/>
      <c r="TET64" s="158"/>
      <c r="TEU64" s="159"/>
      <c r="TEV64" s="159"/>
      <c r="TEW64" s="157"/>
      <c r="TEX64" s="158"/>
      <c r="TEY64" s="159"/>
      <c r="TEZ64" s="159"/>
      <c r="TFA64" s="157"/>
      <c r="TFB64" s="158"/>
      <c r="TFC64" s="159"/>
      <c r="TFD64" s="159"/>
      <c r="TFE64" s="157"/>
      <c r="TFF64" s="158"/>
      <c r="TFG64" s="159"/>
      <c r="TFH64" s="159"/>
      <c r="TFI64" s="157"/>
      <c r="TFJ64" s="158"/>
      <c r="TFK64" s="159"/>
      <c r="TFL64" s="159"/>
      <c r="TFM64" s="157"/>
      <c r="TFN64" s="158"/>
      <c r="TFO64" s="159"/>
      <c r="TFP64" s="159"/>
      <c r="TFQ64" s="157"/>
      <c r="TFR64" s="158"/>
      <c r="TFS64" s="159"/>
      <c r="TFT64" s="159"/>
      <c r="TFU64" s="157"/>
      <c r="TFV64" s="158"/>
      <c r="TFW64" s="159"/>
      <c r="TFX64" s="159"/>
      <c r="TFY64" s="157"/>
      <c r="TFZ64" s="158"/>
      <c r="TGA64" s="159"/>
      <c r="TGB64" s="159"/>
      <c r="TGC64" s="157"/>
      <c r="TGD64" s="158"/>
      <c r="TGE64" s="159"/>
      <c r="TGF64" s="159"/>
      <c r="TGG64" s="157"/>
      <c r="TGH64" s="158"/>
      <c r="TGI64" s="159"/>
      <c r="TGJ64" s="159"/>
      <c r="TGK64" s="157"/>
      <c r="TGL64" s="158"/>
      <c r="TGM64" s="159"/>
      <c r="TGN64" s="159"/>
      <c r="TGO64" s="157"/>
      <c r="TGP64" s="158"/>
      <c r="TGQ64" s="159"/>
      <c r="TGR64" s="159"/>
      <c r="TGS64" s="157"/>
      <c r="TGT64" s="158"/>
      <c r="TGU64" s="159"/>
      <c r="TGV64" s="159"/>
      <c r="TGW64" s="157"/>
      <c r="TGX64" s="158"/>
      <c r="TGY64" s="159"/>
      <c r="TGZ64" s="159"/>
      <c r="THA64" s="157"/>
      <c r="THB64" s="158"/>
      <c r="THC64" s="159"/>
      <c r="THD64" s="159"/>
      <c r="THE64" s="157"/>
      <c r="THF64" s="158"/>
      <c r="THG64" s="159"/>
      <c r="THH64" s="159"/>
      <c r="THI64" s="157"/>
      <c r="THJ64" s="158"/>
      <c r="THK64" s="159"/>
      <c r="THL64" s="159"/>
      <c r="THM64" s="157"/>
      <c r="THN64" s="158"/>
      <c r="THO64" s="159"/>
      <c r="THP64" s="159"/>
      <c r="THQ64" s="157"/>
      <c r="THR64" s="158"/>
      <c r="THS64" s="159"/>
      <c r="THT64" s="159"/>
      <c r="THU64" s="157"/>
      <c r="THV64" s="158"/>
      <c r="THW64" s="159"/>
      <c r="THX64" s="159"/>
      <c r="THY64" s="157"/>
      <c r="THZ64" s="158"/>
      <c r="TIA64" s="159"/>
      <c r="TIB64" s="159"/>
      <c r="TIC64" s="157"/>
      <c r="TID64" s="158"/>
      <c r="TIE64" s="159"/>
      <c r="TIF64" s="159"/>
      <c r="TIG64" s="157"/>
      <c r="TIH64" s="158"/>
      <c r="TII64" s="159"/>
      <c r="TIJ64" s="159"/>
      <c r="TIK64" s="157"/>
      <c r="TIL64" s="158"/>
      <c r="TIM64" s="159"/>
      <c r="TIN64" s="159"/>
      <c r="TIO64" s="157"/>
      <c r="TIP64" s="158"/>
      <c r="TIQ64" s="159"/>
      <c r="TIR64" s="159"/>
      <c r="TIS64" s="157"/>
      <c r="TIT64" s="158"/>
      <c r="TIU64" s="159"/>
      <c r="TIV64" s="159"/>
      <c r="TIW64" s="157"/>
      <c r="TIX64" s="158"/>
      <c r="TIY64" s="159"/>
      <c r="TIZ64" s="159"/>
      <c r="TJA64" s="157"/>
      <c r="TJB64" s="158"/>
      <c r="TJC64" s="159"/>
      <c r="TJD64" s="159"/>
      <c r="TJE64" s="157"/>
      <c r="TJF64" s="158"/>
      <c r="TJG64" s="159"/>
      <c r="TJH64" s="159"/>
      <c r="TJI64" s="157"/>
      <c r="TJJ64" s="158"/>
      <c r="TJK64" s="159"/>
      <c r="TJL64" s="159"/>
      <c r="TJM64" s="157"/>
      <c r="TJN64" s="158"/>
      <c r="TJO64" s="159"/>
      <c r="TJP64" s="159"/>
      <c r="TJQ64" s="157"/>
      <c r="TJR64" s="158"/>
      <c r="TJS64" s="159"/>
      <c r="TJT64" s="159"/>
      <c r="TJU64" s="157"/>
      <c r="TJV64" s="158"/>
      <c r="TJW64" s="159"/>
      <c r="TJX64" s="159"/>
      <c r="TJY64" s="157"/>
      <c r="TJZ64" s="158"/>
      <c r="TKA64" s="159"/>
      <c r="TKB64" s="159"/>
      <c r="TKC64" s="157"/>
      <c r="TKD64" s="158"/>
      <c r="TKE64" s="159"/>
      <c r="TKF64" s="159"/>
      <c r="TKG64" s="157"/>
      <c r="TKH64" s="158"/>
      <c r="TKI64" s="159"/>
      <c r="TKJ64" s="159"/>
      <c r="TKK64" s="157"/>
      <c r="TKL64" s="158"/>
      <c r="TKM64" s="159"/>
      <c r="TKN64" s="159"/>
      <c r="TKO64" s="157"/>
      <c r="TKP64" s="158"/>
      <c r="TKQ64" s="159"/>
      <c r="TKR64" s="159"/>
      <c r="TKS64" s="157"/>
      <c r="TKT64" s="158"/>
      <c r="TKU64" s="159"/>
      <c r="TKV64" s="159"/>
      <c r="TKW64" s="157"/>
      <c r="TKX64" s="158"/>
      <c r="TKY64" s="159"/>
      <c r="TKZ64" s="159"/>
      <c r="TLA64" s="157"/>
      <c r="TLB64" s="158"/>
      <c r="TLC64" s="159"/>
      <c r="TLD64" s="159"/>
      <c r="TLE64" s="157"/>
      <c r="TLF64" s="158"/>
      <c r="TLG64" s="159"/>
      <c r="TLH64" s="159"/>
      <c r="TLI64" s="157"/>
      <c r="TLJ64" s="158"/>
      <c r="TLK64" s="159"/>
      <c r="TLL64" s="159"/>
      <c r="TLM64" s="157"/>
      <c r="TLN64" s="158"/>
      <c r="TLO64" s="159"/>
      <c r="TLP64" s="159"/>
      <c r="TLQ64" s="157"/>
      <c r="TLR64" s="158"/>
      <c r="TLS64" s="159"/>
      <c r="TLT64" s="159"/>
      <c r="TLU64" s="157"/>
      <c r="TLV64" s="158"/>
      <c r="TLW64" s="159"/>
      <c r="TLX64" s="159"/>
      <c r="TLY64" s="157"/>
      <c r="TLZ64" s="158"/>
      <c r="TMA64" s="159"/>
      <c r="TMB64" s="159"/>
      <c r="TMC64" s="157"/>
      <c r="TMD64" s="158"/>
      <c r="TME64" s="159"/>
      <c r="TMF64" s="159"/>
      <c r="TMG64" s="157"/>
      <c r="TMH64" s="158"/>
      <c r="TMI64" s="159"/>
      <c r="TMJ64" s="159"/>
      <c r="TMK64" s="157"/>
      <c r="TML64" s="158"/>
      <c r="TMM64" s="159"/>
      <c r="TMN64" s="159"/>
      <c r="TMO64" s="157"/>
      <c r="TMP64" s="158"/>
      <c r="TMQ64" s="159"/>
      <c r="TMR64" s="159"/>
      <c r="TMS64" s="157"/>
      <c r="TMT64" s="158"/>
      <c r="TMU64" s="159"/>
      <c r="TMV64" s="159"/>
      <c r="TMW64" s="157"/>
      <c r="TMX64" s="158"/>
      <c r="TMY64" s="159"/>
      <c r="TMZ64" s="159"/>
      <c r="TNA64" s="157"/>
      <c r="TNB64" s="158"/>
      <c r="TNC64" s="159"/>
      <c r="TND64" s="159"/>
      <c r="TNE64" s="157"/>
      <c r="TNF64" s="158"/>
      <c r="TNG64" s="159"/>
      <c r="TNH64" s="159"/>
      <c r="TNI64" s="157"/>
      <c r="TNJ64" s="158"/>
      <c r="TNK64" s="159"/>
      <c r="TNL64" s="159"/>
      <c r="TNM64" s="157"/>
      <c r="TNN64" s="158"/>
      <c r="TNO64" s="159"/>
      <c r="TNP64" s="159"/>
      <c r="TNQ64" s="157"/>
      <c r="TNR64" s="158"/>
      <c r="TNS64" s="159"/>
      <c r="TNT64" s="159"/>
      <c r="TNU64" s="157"/>
      <c r="TNV64" s="158"/>
      <c r="TNW64" s="159"/>
      <c r="TNX64" s="159"/>
      <c r="TNY64" s="157"/>
      <c r="TNZ64" s="158"/>
      <c r="TOA64" s="159"/>
      <c r="TOB64" s="159"/>
      <c r="TOC64" s="157"/>
      <c r="TOD64" s="158"/>
      <c r="TOE64" s="159"/>
      <c r="TOF64" s="159"/>
      <c r="TOG64" s="157"/>
      <c r="TOH64" s="158"/>
      <c r="TOI64" s="159"/>
      <c r="TOJ64" s="159"/>
      <c r="TOK64" s="157"/>
      <c r="TOL64" s="158"/>
      <c r="TOM64" s="159"/>
      <c r="TON64" s="159"/>
      <c r="TOO64" s="157"/>
      <c r="TOP64" s="158"/>
      <c r="TOQ64" s="159"/>
      <c r="TOR64" s="159"/>
      <c r="TOS64" s="157"/>
      <c r="TOT64" s="158"/>
      <c r="TOU64" s="159"/>
      <c r="TOV64" s="159"/>
      <c r="TOW64" s="157"/>
      <c r="TOX64" s="158"/>
      <c r="TOY64" s="159"/>
      <c r="TOZ64" s="159"/>
      <c r="TPA64" s="157"/>
      <c r="TPB64" s="158"/>
      <c r="TPC64" s="159"/>
      <c r="TPD64" s="159"/>
      <c r="TPE64" s="157"/>
      <c r="TPF64" s="158"/>
      <c r="TPG64" s="159"/>
      <c r="TPH64" s="159"/>
      <c r="TPI64" s="157"/>
      <c r="TPJ64" s="158"/>
      <c r="TPK64" s="159"/>
      <c r="TPL64" s="159"/>
      <c r="TPM64" s="157"/>
      <c r="TPN64" s="158"/>
      <c r="TPO64" s="159"/>
      <c r="TPP64" s="159"/>
      <c r="TPQ64" s="157"/>
      <c r="TPR64" s="158"/>
      <c r="TPS64" s="159"/>
      <c r="TPT64" s="159"/>
      <c r="TPU64" s="157"/>
      <c r="TPV64" s="158"/>
      <c r="TPW64" s="159"/>
      <c r="TPX64" s="159"/>
      <c r="TPY64" s="157"/>
      <c r="TPZ64" s="158"/>
      <c r="TQA64" s="159"/>
      <c r="TQB64" s="159"/>
      <c r="TQC64" s="157"/>
      <c r="TQD64" s="158"/>
      <c r="TQE64" s="159"/>
      <c r="TQF64" s="159"/>
      <c r="TQG64" s="157"/>
      <c r="TQH64" s="158"/>
      <c r="TQI64" s="159"/>
      <c r="TQJ64" s="159"/>
      <c r="TQK64" s="157"/>
      <c r="TQL64" s="158"/>
      <c r="TQM64" s="159"/>
      <c r="TQN64" s="159"/>
      <c r="TQO64" s="157"/>
      <c r="TQP64" s="158"/>
      <c r="TQQ64" s="159"/>
      <c r="TQR64" s="159"/>
      <c r="TQS64" s="157"/>
      <c r="TQT64" s="158"/>
      <c r="TQU64" s="159"/>
      <c r="TQV64" s="159"/>
      <c r="TQW64" s="157"/>
      <c r="TQX64" s="158"/>
      <c r="TQY64" s="159"/>
      <c r="TQZ64" s="159"/>
      <c r="TRA64" s="157"/>
      <c r="TRB64" s="158"/>
      <c r="TRC64" s="159"/>
      <c r="TRD64" s="159"/>
      <c r="TRE64" s="157"/>
      <c r="TRF64" s="158"/>
      <c r="TRG64" s="159"/>
      <c r="TRH64" s="159"/>
      <c r="TRI64" s="157"/>
      <c r="TRJ64" s="158"/>
      <c r="TRK64" s="159"/>
      <c r="TRL64" s="159"/>
      <c r="TRM64" s="157"/>
      <c r="TRN64" s="158"/>
      <c r="TRO64" s="159"/>
      <c r="TRP64" s="159"/>
      <c r="TRQ64" s="157"/>
      <c r="TRR64" s="158"/>
      <c r="TRS64" s="159"/>
      <c r="TRT64" s="159"/>
      <c r="TRU64" s="157"/>
      <c r="TRV64" s="158"/>
      <c r="TRW64" s="159"/>
      <c r="TRX64" s="159"/>
      <c r="TRY64" s="157"/>
      <c r="TRZ64" s="158"/>
      <c r="TSA64" s="159"/>
      <c r="TSB64" s="159"/>
      <c r="TSC64" s="157"/>
      <c r="TSD64" s="158"/>
      <c r="TSE64" s="159"/>
      <c r="TSF64" s="159"/>
      <c r="TSG64" s="157"/>
      <c r="TSH64" s="158"/>
      <c r="TSI64" s="159"/>
      <c r="TSJ64" s="159"/>
      <c r="TSK64" s="157"/>
      <c r="TSL64" s="158"/>
      <c r="TSM64" s="159"/>
      <c r="TSN64" s="159"/>
      <c r="TSO64" s="157"/>
      <c r="TSP64" s="158"/>
      <c r="TSQ64" s="159"/>
      <c r="TSR64" s="159"/>
      <c r="TSS64" s="157"/>
      <c r="TST64" s="158"/>
      <c r="TSU64" s="159"/>
      <c r="TSV64" s="159"/>
      <c r="TSW64" s="157"/>
      <c r="TSX64" s="158"/>
      <c r="TSY64" s="159"/>
      <c r="TSZ64" s="159"/>
      <c r="TTA64" s="157"/>
      <c r="TTB64" s="158"/>
      <c r="TTC64" s="159"/>
      <c r="TTD64" s="159"/>
      <c r="TTE64" s="157"/>
      <c r="TTF64" s="158"/>
      <c r="TTG64" s="159"/>
      <c r="TTH64" s="159"/>
      <c r="TTI64" s="157"/>
      <c r="TTJ64" s="158"/>
      <c r="TTK64" s="159"/>
      <c r="TTL64" s="159"/>
      <c r="TTM64" s="157"/>
      <c r="TTN64" s="158"/>
      <c r="TTO64" s="159"/>
      <c r="TTP64" s="159"/>
      <c r="TTQ64" s="157"/>
      <c r="TTR64" s="158"/>
      <c r="TTS64" s="159"/>
      <c r="TTT64" s="159"/>
      <c r="TTU64" s="157"/>
      <c r="TTV64" s="158"/>
      <c r="TTW64" s="159"/>
      <c r="TTX64" s="159"/>
      <c r="TTY64" s="157"/>
      <c r="TTZ64" s="158"/>
      <c r="TUA64" s="159"/>
      <c r="TUB64" s="159"/>
      <c r="TUC64" s="157"/>
      <c r="TUD64" s="158"/>
      <c r="TUE64" s="159"/>
      <c r="TUF64" s="159"/>
      <c r="TUG64" s="157"/>
      <c r="TUH64" s="158"/>
      <c r="TUI64" s="159"/>
      <c r="TUJ64" s="159"/>
      <c r="TUK64" s="157"/>
      <c r="TUL64" s="158"/>
      <c r="TUM64" s="159"/>
      <c r="TUN64" s="159"/>
      <c r="TUO64" s="157"/>
      <c r="TUP64" s="158"/>
      <c r="TUQ64" s="159"/>
      <c r="TUR64" s="159"/>
      <c r="TUS64" s="157"/>
      <c r="TUT64" s="158"/>
      <c r="TUU64" s="159"/>
      <c r="TUV64" s="159"/>
      <c r="TUW64" s="157"/>
      <c r="TUX64" s="158"/>
      <c r="TUY64" s="159"/>
      <c r="TUZ64" s="159"/>
      <c r="TVA64" s="157"/>
      <c r="TVB64" s="158"/>
      <c r="TVC64" s="159"/>
      <c r="TVD64" s="159"/>
      <c r="TVE64" s="157"/>
      <c r="TVF64" s="158"/>
      <c r="TVG64" s="159"/>
      <c r="TVH64" s="159"/>
      <c r="TVI64" s="157"/>
      <c r="TVJ64" s="158"/>
      <c r="TVK64" s="159"/>
      <c r="TVL64" s="159"/>
      <c r="TVM64" s="157"/>
      <c r="TVN64" s="158"/>
      <c r="TVO64" s="159"/>
      <c r="TVP64" s="159"/>
      <c r="TVQ64" s="157"/>
      <c r="TVR64" s="158"/>
      <c r="TVS64" s="159"/>
      <c r="TVT64" s="159"/>
      <c r="TVU64" s="157"/>
      <c r="TVV64" s="158"/>
      <c r="TVW64" s="159"/>
      <c r="TVX64" s="159"/>
      <c r="TVY64" s="157"/>
      <c r="TVZ64" s="158"/>
      <c r="TWA64" s="159"/>
      <c r="TWB64" s="159"/>
      <c r="TWC64" s="157"/>
      <c r="TWD64" s="158"/>
      <c r="TWE64" s="159"/>
      <c r="TWF64" s="159"/>
      <c r="TWG64" s="157"/>
      <c r="TWH64" s="158"/>
      <c r="TWI64" s="159"/>
      <c r="TWJ64" s="159"/>
      <c r="TWK64" s="157"/>
      <c r="TWL64" s="158"/>
      <c r="TWM64" s="159"/>
      <c r="TWN64" s="159"/>
      <c r="TWO64" s="157"/>
      <c r="TWP64" s="158"/>
      <c r="TWQ64" s="159"/>
      <c r="TWR64" s="159"/>
      <c r="TWS64" s="157"/>
      <c r="TWT64" s="158"/>
      <c r="TWU64" s="159"/>
      <c r="TWV64" s="159"/>
      <c r="TWW64" s="157"/>
      <c r="TWX64" s="158"/>
      <c r="TWY64" s="159"/>
      <c r="TWZ64" s="159"/>
      <c r="TXA64" s="157"/>
      <c r="TXB64" s="158"/>
      <c r="TXC64" s="159"/>
      <c r="TXD64" s="159"/>
      <c r="TXE64" s="157"/>
      <c r="TXF64" s="158"/>
      <c r="TXG64" s="159"/>
      <c r="TXH64" s="159"/>
      <c r="TXI64" s="157"/>
      <c r="TXJ64" s="158"/>
      <c r="TXK64" s="159"/>
      <c r="TXL64" s="159"/>
      <c r="TXM64" s="157"/>
      <c r="TXN64" s="158"/>
      <c r="TXO64" s="159"/>
      <c r="TXP64" s="159"/>
      <c r="TXQ64" s="157"/>
      <c r="TXR64" s="158"/>
      <c r="TXS64" s="159"/>
      <c r="TXT64" s="159"/>
      <c r="TXU64" s="157"/>
      <c r="TXV64" s="158"/>
      <c r="TXW64" s="159"/>
      <c r="TXX64" s="159"/>
      <c r="TXY64" s="157"/>
      <c r="TXZ64" s="158"/>
      <c r="TYA64" s="159"/>
      <c r="TYB64" s="159"/>
      <c r="TYC64" s="157"/>
      <c r="TYD64" s="158"/>
      <c r="TYE64" s="159"/>
      <c r="TYF64" s="159"/>
      <c r="TYG64" s="157"/>
      <c r="TYH64" s="158"/>
      <c r="TYI64" s="159"/>
      <c r="TYJ64" s="159"/>
      <c r="TYK64" s="157"/>
      <c r="TYL64" s="158"/>
      <c r="TYM64" s="159"/>
      <c r="TYN64" s="159"/>
      <c r="TYO64" s="157"/>
      <c r="TYP64" s="158"/>
      <c r="TYQ64" s="159"/>
      <c r="TYR64" s="159"/>
      <c r="TYS64" s="157"/>
      <c r="TYT64" s="158"/>
      <c r="TYU64" s="159"/>
      <c r="TYV64" s="159"/>
      <c r="TYW64" s="157"/>
      <c r="TYX64" s="158"/>
      <c r="TYY64" s="159"/>
      <c r="TYZ64" s="159"/>
      <c r="TZA64" s="157"/>
      <c r="TZB64" s="158"/>
      <c r="TZC64" s="159"/>
      <c r="TZD64" s="159"/>
      <c r="TZE64" s="157"/>
      <c r="TZF64" s="158"/>
      <c r="TZG64" s="159"/>
      <c r="TZH64" s="159"/>
      <c r="TZI64" s="157"/>
      <c r="TZJ64" s="158"/>
      <c r="TZK64" s="159"/>
      <c r="TZL64" s="159"/>
      <c r="TZM64" s="157"/>
      <c r="TZN64" s="158"/>
      <c r="TZO64" s="159"/>
      <c r="TZP64" s="159"/>
      <c r="TZQ64" s="157"/>
      <c r="TZR64" s="158"/>
      <c r="TZS64" s="159"/>
      <c r="TZT64" s="159"/>
      <c r="TZU64" s="157"/>
      <c r="TZV64" s="158"/>
      <c r="TZW64" s="159"/>
      <c r="TZX64" s="159"/>
      <c r="TZY64" s="157"/>
      <c r="TZZ64" s="158"/>
      <c r="UAA64" s="159"/>
      <c r="UAB64" s="159"/>
      <c r="UAC64" s="157"/>
      <c r="UAD64" s="158"/>
      <c r="UAE64" s="159"/>
      <c r="UAF64" s="159"/>
      <c r="UAG64" s="157"/>
      <c r="UAH64" s="158"/>
      <c r="UAI64" s="159"/>
      <c r="UAJ64" s="159"/>
      <c r="UAK64" s="157"/>
      <c r="UAL64" s="158"/>
      <c r="UAM64" s="159"/>
      <c r="UAN64" s="159"/>
      <c r="UAO64" s="157"/>
      <c r="UAP64" s="158"/>
      <c r="UAQ64" s="159"/>
      <c r="UAR64" s="159"/>
      <c r="UAS64" s="157"/>
      <c r="UAT64" s="158"/>
      <c r="UAU64" s="159"/>
      <c r="UAV64" s="159"/>
      <c r="UAW64" s="157"/>
      <c r="UAX64" s="158"/>
      <c r="UAY64" s="159"/>
      <c r="UAZ64" s="159"/>
      <c r="UBA64" s="157"/>
      <c r="UBB64" s="158"/>
      <c r="UBC64" s="159"/>
      <c r="UBD64" s="159"/>
      <c r="UBE64" s="157"/>
      <c r="UBF64" s="158"/>
      <c r="UBG64" s="159"/>
      <c r="UBH64" s="159"/>
      <c r="UBI64" s="157"/>
      <c r="UBJ64" s="158"/>
      <c r="UBK64" s="159"/>
      <c r="UBL64" s="159"/>
      <c r="UBM64" s="157"/>
      <c r="UBN64" s="158"/>
      <c r="UBO64" s="159"/>
      <c r="UBP64" s="159"/>
      <c r="UBQ64" s="157"/>
      <c r="UBR64" s="158"/>
      <c r="UBS64" s="159"/>
      <c r="UBT64" s="159"/>
      <c r="UBU64" s="157"/>
      <c r="UBV64" s="158"/>
      <c r="UBW64" s="159"/>
      <c r="UBX64" s="159"/>
      <c r="UBY64" s="157"/>
      <c r="UBZ64" s="158"/>
      <c r="UCA64" s="159"/>
      <c r="UCB64" s="159"/>
      <c r="UCC64" s="157"/>
      <c r="UCD64" s="158"/>
      <c r="UCE64" s="159"/>
      <c r="UCF64" s="159"/>
      <c r="UCG64" s="157"/>
      <c r="UCH64" s="158"/>
      <c r="UCI64" s="159"/>
      <c r="UCJ64" s="159"/>
      <c r="UCK64" s="157"/>
      <c r="UCL64" s="158"/>
      <c r="UCM64" s="159"/>
      <c r="UCN64" s="159"/>
      <c r="UCO64" s="157"/>
      <c r="UCP64" s="158"/>
      <c r="UCQ64" s="159"/>
      <c r="UCR64" s="159"/>
      <c r="UCS64" s="157"/>
      <c r="UCT64" s="158"/>
      <c r="UCU64" s="159"/>
      <c r="UCV64" s="159"/>
      <c r="UCW64" s="157"/>
      <c r="UCX64" s="158"/>
      <c r="UCY64" s="159"/>
      <c r="UCZ64" s="159"/>
      <c r="UDA64" s="157"/>
      <c r="UDB64" s="158"/>
      <c r="UDC64" s="159"/>
      <c r="UDD64" s="159"/>
      <c r="UDE64" s="157"/>
      <c r="UDF64" s="158"/>
      <c r="UDG64" s="159"/>
      <c r="UDH64" s="159"/>
      <c r="UDI64" s="157"/>
      <c r="UDJ64" s="158"/>
      <c r="UDK64" s="159"/>
      <c r="UDL64" s="159"/>
      <c r="UDM64" s="157"/>
      <c r="UDN64" s="158"/>
      <c r="UDO64" s="159"/>
      <c r="UDP64" s="159"/>
      <c r="UDQ64" s="157"/>
      <c r="UDR64" s="158"/>
      <c r="UDS64" s="159"/>
      <c r="UDT64" s="159"/>
      <c r="UDU64" s="157"/>
      <c r="UDV64" s="158"/>
      <c r="UDW64" s="159"/>
      <c r="UDX64" s="159"/>
      <c r="UDY64" s="157"/>
      <c r="UDZ64" s="158"/>
      <c r="UEA64" s="159"/>
      <c r="UEB64" s="159"/>
      <c r="UEC64" s="157"/>
      <c r="UED64" s="158"/>
      <c r="UEE64" s="159"/>
      <c r="UEF64" s="159"/>
      <c r="UEG64" s="157"/>
      <c r="UEH64" s="158"/>
      <c r="UEI64" s="159"/>
      <c r="UEJ64" s="159"/>
      <c r="UEK64" s="157"/>
      <c r="UEL64" s="158"/>
      <c r="UEM64" s="159"/>
      <c r="UEN64" s="159"/>
      <c r="UEO64" s="157"/>
      <c r="UEP64" s="158"/>
      <c r="UEQ64" s="159"/>
      <c r="UER64" s="159"/>
      <c r="UES64" s="157"/>
      <c r="UET64" s="158"/>
      <c r="UEU64" s="159"/>
      <c r="UEV64" s="159"/>
      <c r="UEW64" s="157"/>
      <c r="UEX64" s="158"/>
      <c r="UEY64" s="159"/>
      <c r="UEZ64" s="159"/>
      <c r="UFA64" s="157"/>
      <c r="UFB64" s="158"/>
      <c r="UFC64" s="159"/>
      <c r="UFD64" s="159"/>
      <c r="UFE64" s="157"/>
      <c r="UFF64" s="158"/>
      <c r="UFG64" s="159"/>
      <c r="UFH64" s="159"/>
      <c r="UFI64" s="157"/>
      <c r="UFJ64" s="158"/>
      <c r="UFK64" s="159"/>
      <c r="UFL64" s="159"/>
      <c r="UFM64" s="157"/>
      <c r="UFN64" s="158"/>
      <c r="UFO64" s="159"/>
      <c r="UFP64" s="159"/>
      <c r="UFQ64" s="157"/>
      <c r="UFR64" s="158"/>
      <c r="UFS64" s="159"/>
      <c r="UFT64" s="159"/>
      <c r="UFU64" s="157"/>
      <c r="UFV64" s="158"/>
      <c r="UFW64" s="159"/>
      <c r="UFX64" s="159"/>
      <c r="UFY64" s="157"/>
      <c r="UFZ64" s="158"/>
      <c r="UGA64" s="159"/>
      <c r="UGB64" s="159"/>
      <c r="UGC64" s="157"/>
      <c r="UGD64" s="158"/>
      <c r="UGE64" s="159"/>
      <c r="UGF64" s="159"/>
      <c r="UGG64" s="157"/>
      <c r="UGH64" s="158"/>
      <c r="UGI64" s="159"/>
      <c r="UGJ64" s="159"/>
      <c r="UGK64" s="157"/>
      <c r="UGL64" s="158"/>
      <c r="UGM64" s="159"/>
      <c r="UGN64" s="159"/>
      <c r="UGO64" s="157"/>
      <c r="UGP64" s="158"/>
      <c r="UGQ64" s="159"/>
      <c r="UGR64" s="159"/>
      <c r="UGS64" s="157"/>
      <c r="UGT64" s="158"/>
      <c r="UGU64" s="159"/>
      <c r="UGV64" s="159"/>
      <c r="UGW64" s="157"/>
      <c r="UGX64" s="158"/>
      <c r="UGY64" s="159"/>
      <c r="UGZ64" s="159"/>
      <c r="UHA64" s="157"/>
      <c r="UHB64" s="158"/>
      <c r="UHC64" s="159"/>
      <c r="UHD64" s="159"/>
      <c r="UHE64" s="157"/>
      <c r="UHF64" s="158"/>
      <c r="UHG64" s="159"/>
      <c r="UHH64" s="159"/>
      <c r="UHI64" s="157"/>
      <c r="UHJ64" s="158"/>
      <c r="UHK64" s="159"/>
      <c r="UHL64" s="159"/>
      <c r="UHM64" s="157"/>
      <c r="UHN64" s="158"/>
      <c r="UHO64" s="159"/>
      <c r="UHP64" s="159"/>
      <c r="UHQ64" s="157"/>
      <c r="UHR64" s="158"/>
      <c r="UHS64" s="159"/>
      <c r="UHT64" s="159"/>
      <c r="UHU64" s="157"/>
      <c r="UHV64" s="158"/>
      <c r="UHW64" s="159"/>
      <c r="UHX64" s="159"/>
      <c r="UHY64" s="157"/>
      <c r="UHZ64" s="158"/>
      <c r="UIA64" s="159"/>
      <c r="UIB64" s="159"/>
      <c r="UIC64" s="157"/>
      <c r="UID64" s="158"/>
      <c r="UIE64" s="159"/>
      <c r="UIF64" s="159"/>
      <c r="UIG64" s="157"/>
      <c r="UIH64" s="158"/>
      <c r="UII64" s="159"/>
      <c r="UIJ64" s="159"/>
      <c r="UIK64" s="157"/>
      <c r="UIL64" s="158"/>
      <c r="UIM64" s="159"/>
      <c r="UIN64" s="159"/>
      <c r="UIO64" s="157"/>
      <c r="UIP64" s="158"/>
      <c r="UIQ64" s="159"/>
      <c r="UIR64" s="159"/>
      <c r="UIS64" s="157"/>
      <c r="UIT64" s="158"/>
      <c r="UIU64" s="159"/>
      <c r="UIV64" s="159"/>
      <c r="UIW64" s="157"/>
      <c r="UIX64" s="158"/>
      <c r="UIY64" s="159"/>
      <c r="UIZ64" s="159"/>
      <c r="UJA64" s="157"/>
      <c r="UJB64" s="158"/>
      <c r="UJC64" s="159"/>
      <c r="UJD64" s="159"/>
      <c r="UJE64" s="157"/>
      <c r="UJF64" s="158"/>
      <c r="UJG64" s="159"/>
      <c r="UJH64" s="159"/>
      <c r="UJI64" s="157"/>
      <c r="UJJ64" s="158"/>
      <c r="UJK64" s="159"/>
      <c r="UJL64" s="159"/>
      <c r="UJM64" s="157"/>
      <c r="UJN64" s="158"/>
      <c r="UJO64" s="159"/>
      <c r="UJP64" s="159"/>
      <c r="UJQ64" s="157"/>
      <c r="UJR64" s="158"/>
      <c r="UJS64" s="159"/>
      <c r="UJT64" s="159"/>
      <c r="UJU64" s="157"/>
      <c r="UJV64" s="158"/>
      <c r="UJW64" s="159"/>
      <c r="UJX64" s="159"/>
      <c r="UJY64" s="157"/>
      <c r="UJZ64" s="158"/>
      <c r="UKA64" s="159"/>
      <c r="UKB64" s="159"/>
      <c r="UKC64" s="157"/>
      <c r="UKD64" s="158"/>
      <c r="UKE64" s="159"/>
      <c r="UKF64" s="159"/>
      <c r="UKG64" s="157"/>
      <c r="UKH64" s="158"/>
      <c r="UKI64" s="159"/>
      <c r="UKJ64" s="159"/>
      <c r="UKK64" s="157"/>
      <c r="UKL64" s="158"/>
      <c r="UKM64" s="159"/>
      <c r="UKN64" s="159"/>
      <c r="UKO64" s="157"/>
      <c r="UKP64" s="158"/>
      <c r="UKQ64" s="159"/>
      <c r="UKR64" s="159"/>
      <c r="UKS64" s="157"/>
      <c r="UKT64" s="158"/>
      <c r="UKU64" s="159"/>
      <c r="UKV64" s="159"/>
      <c r="UKW64" s="157"/>
      <c r="UKX64" s="158"/>
      <c r="UKY64" s="159"/>
      <c r="UKZ64" s="159"/>
      <c r="ULA64" s="157"/>
      <c r="ULB64" s="158"/>
      <c r="ULC64" s="159"/>
      <c r="ULD64" s="159"/>
      <c r="ULE64" s="157"/>
      <c r="ULF64" s="158"/>
      <c r="ULG64" s="159"/>
      <c r="ULH64" s="159"/>
      <c r="ULI64" s="157"/>
      <c r="ULJ64" s="158"/>
      <c r="ULK64" s="159"/>
      <c r="ULL64" s="159"/>
      <c r="ULM64" s="157"/>
      <c r="ULN64" s="158"/>
      <c r="ULO64" s="159"/>
      <c r="ULP64" s="159"/>
      <c r="ULQ64" s="157"/>
      <c r="ULR64" s="158"/>
      <c r="ULS64" s="159"/>
      <c r="ULT64" s="159"/>
      <c r="ULU64" s="157"/>
      <c r="ULV64" s="158"/>
      <c r="ULW64" s="159"/>
      <c r="ULX64" s="159"/>
      <c r="ULY64" s="157"/>
      <c r="ULZ64" s="158"/>
      <c r="UMA64" s="159"/>
      <c r="UMB64" s="159"/>
      <c r="UMC64" s="157"/>
      <c r="UMD64" s="158"/>
      <c r="UME64" s="159"/>
      <c r="UMF64" s="159"/>
      <c r="UMG64" s="157"/>
      <c r="UMH64" s="158"/>
      <c r="UMI64" s="159"/>
      <c r="UMJ64" s="159"/>
      <c r="UMK64" s="157"/>
      <c r="UML64" s="158"/>
      <c r="UMM64" s="159"/>
      <c r="UMN64" s="159"/>
      <c r="UMO64" s="157"/>
      <c r="UMP64" s="158"/>
      <c r="UMQ64" s="159"/>
      <c r="UMR64" s="159"/>
      <c r="UMS64" s="157"/>
      <c r="UMT64" s="158"/>
      <c r="UMU64" s="159"/>
      <c r="UMV64" s="159"/>
      <c r="UMW64" s="157"/>
      <c r="UMX64" s="158"/>
      <c r="UMY64" s="159"/>
      <c r="UMZ64" s="159"/>
      <c r="UNA64" s="157"/>
      <c r="UNB64" s="158"/>
      <c r="UNC64" s="159"/>
      <c r="UND64" s="159"/>
      <c r="UNE64" s="157"/>
      <c r="UNF64" s="158"/>
      <c r="UNG64" s="159"/>
      <c r="UNH64" s="159"/>
      <c r="UNI64" s="157"/>
      <c r="UNJ64" s="158"/>
      <c r="UNK64" s="159"/>
      <c r="UNL64" s="159"/>
      <c r="UNM64" s="157"/>
      <c r="UNN64" s="158"/>
      <c r="UNO64" s="159"/>
      <c r="UNP64" s="159"/>
      <c r="UNQ64" s="157"/>
      <c r="UNR64" s="158"/>
      <c r="UNS64" s="159"/>
      <c r="UNT64" s="159"/>
      <c r="UNU64" s="157"/>
      <c r="UNV64" s="158"/>
      <c r="UNW64" s="159"/>
      <c r="UNX64" s="159"/>
      <c r="UNY64" s="157"/>
      <c r="UNZ64" s="158"/>
      <c r="UOA64" s="159"/>
      <c r="UOB64" s="159"/>
      <c r="UOC64" s="157"/>
      <c r="UOD64" s="158"/>
      <c r="UOE64" s="159"/>
      <c r="UOF64" s="159"/>
      <c r="UOG64" s="157"/>
      <c r="UOH64" s="158"/>
      <c r="UOI64" s="159"/>
      <c r="UOJ64" s="159"/>
      <c r="UOK64" s="157"/>
      <c r="UOL64" s="158"/>
      <c r="UOM64" s="159"/>
      <c r="UON64" s="159"/>
      <c r="UOO64" s="157"/>
      <c r="UOP64" s="158"/>
      <c r="UOQ64" s="159"/>
      <c r="UOR64" s="159"/>
      <c r="UOS64" s="157"/>
      <c r="UOT64" s="158"/>
      <c r="UOU64" s="159"/>
      <c r="UOV64" s="159"/>
      <c r="UOW64" s="157"/>
      <c r="UOX64" s="158"/>
      <c r="UOY64" s="159"/>
      <c r="UOZ64" s="159"/>
      <c r="UPA64" s="157"/>
      <c r="UPB64" s="158"/>
      <c r="UPC64" s="159"/>
      <c r="UPD64" s="159"/>
      <c r="UPE64" s="157"/>
      <c r="UPF64" s="158"/>
      <c r="UPG64" s="159"/>
      <c r="UPH64" s="159"/>
      <c r="UPI64" s="157"/>
      <c r="UPJ64" s="158"/>
      <c r="UPK64" s="159"/>
      <c r="UPL64" s="159"/>
      <c r="UPM64" s="157"/>
      <c r="UPN64" s="158"/>
      <c r="UPO64" s="159"/>
      <c r="UPP64" s="159"/>
      <c r="UPQ64" s="157"/>
      <c r="UPR64" s="158"/>
      <c r="UPS64" s="159"/>
      <c r="UPT64" s="159"/>
      <c r="UPU64" s="157"/>
      <c r="UPV64" s="158"/>
      <c r="UPW64" s="159"/>
      <c r="UPX64" s="159"/>
      <c r="UPY64" s="157"/>
      <c r="UPZ64" s="158"/>
      <c r="UQA64" s="159"/>
      <c r="UQB64" s="159"/>
      <c r="UQC64" s="157"/>
      <c r="UQD64" s="158"/>
      <c r="UQE64" s="159"/>
      <c r="UQF64" s="159"/>
      <c r="UQG64" s="157"/>
      <c r="UQH64" s="158"/>
      <c r="UQI64" s="159"/>
      <c r="UQJ64" s="159"/>
      <c r="UQK64" s="157"/>
      <c r="UQL64" s="158"/>
      <c r="UQM64" s="159"/>
      <c r="UQN64" s="159"/>
      <c r="UQO64" s="157"/>
      <c r="UQP64" s="158"/>
      <c r="UQQ64" s="159"/>
      <c r="UQR64" s="159"/>
      <c r="UQS64" s="157"/>
      <c r="UQT64" s="158"/>
      <c r="UQU64" s="159"/>
      <c r="UQV64" s="159"/>
      <c r="UQW64" s="157"/>
      <c r="UQX64" s="158"/>
      <c r="UQY64" s="159"/>
      <c r="UQZ64" s="159"/>
      <c r="URA64" s="157"/>
      <c r="URB64" s="158"/>
      <c r="URC64" s="159"/>
      <c r="URD64" s="159"/>
      <c r="URE64" s="157"/>
      <c r="URF64" s="158"/>
      <c r="URG64" s="159"/>
      <c r="URH64" s="159"/>
      <c r="URI64" s="157"/>
      <c r="URJ64" s="158"/>
      <c r="URK64" s="159"/>
      <c r="URL64" s="159"/>
      <c r="URM64" s="157"/>
      <c r="URN64" s="158"/>
      <c r="URO64" s="159"/>
      <c r="URP64" s="159"/>
      <c r="URQ64" s="157"/>
      <c r="URR64" s="158"/>
      <c r="URS64" s="159"/>
      <c r="URT64" s="159"/>
      <c r="URU64" s="157"/>
      <c r="URV64" s="158"/>
      <c r="URW64" s="159"/>
      <c r="URX64" s="159"/>
      <c r="URY64" s="157"/>
      <c r="URZ64" s="158"/>
      <c r="USA64" s="159"/>
      <c r="USB64" s="159"/>
      <c r="USC64" s="157"/>
      <c r="USD64" s="158"/>
      <c r="USE64" s="159"/>
      <c r="USF64" s="159"/>
      <c r="USG64" s="157"/>
      <c r="USH64" s="158"/>
      <c r="USI64" s="159"/>
      <c r="USJ64" s="159"/>
      <c r="USK64" s="157"/>
      <c r="USL64" s="158"/>
      <c r="USM64" s="159"/>
      <c r="USN64" s="159"/>
      <c r="USO64" s="157"/>
      <c r="USP64" s="158"/>
      <c r="USQ64" s="159"/>
      <c r="USR64" s="159"/>
      <c r="USS64" s="157"/>
      <c r="UST64" s="158"/>
      <c r="USU64" s="159"/>
      <c r="USV64" s="159"/>
      <c r="USW64" s="157"/>
      <c r="USX64" s="158"/>
      <c r="USY64" s="159"/>
      <c r="USZ64" s="159"/>
      <c r="UTA64" s="157"/>
      <c r="UTB64" s="158"/>
      <c r="UTC64" s="159"/>
      <c r="UTD64" s="159"/>
      <c r="UTE64" s="157"/>
      <c r="UTF64" s="158"/>
      <c r="UTG64" s="159"/>
      <c r="UTH64" s="159"/>
      <c r="UTI64" s="157"/>
      <c r="UTJ64" s="158"/>
      <c r="UTK64" s="159"/>
      <c r="UTL64" s="159"/>
      <c r="UTM64" s="157"/>
      <c r="UTN64" s="158"/>
      <c r="UTO64" s="159"/>
      <c r="UTP64" s="159"/>
      <c r="UTQ64" s="157"/>
      <c r="UTR64" s="158"/>
      <c r="UTS64" s="159"/>
      <c r="UTT64" s="159"/>
      <c r="UTU64" s="157"/>
      <c r="UTV64" s="158"/>
      <c r="UTW64" s="159"/>
      <c r="UTX64" s="159"/>
      <c r="UTY64" s="157"/>
      <c r="UTZ64" s="158"/>
      <c r="UUA64" s="159"/>
      <c r="UUB64" s="159"/>
      <c r="UUC64" s="157"/>
      <c r="UUD64" s="158"/>
      <c r="UUE64" s="159"/>
      <c r="UUF64" s="159"/>
      <c r="UUG64" s="157"/>
      <c r="UUH64" s="158"/>
      <c r="UUI64" s="159"/>
      <c r="UUJ64" s="159"/>
      <c r="UUK64" s="157"/>
      <c r="UUL64" s="158"/>
      <c r="UUM64" s="159"/>
      <c r="UUN64" s="159"/>
      <c r="UUO64" s="157"/>
      <c r="UUP64" s="158"/>
      <c r="UUQ64" s="159"/>
      <c r="UUR64" s="159"/>
      <c r="UUS64" s="157"/>
      <c r="UUT64" s="158"/>
      <c r="UUU64" s="159"/>
      <c r="UUV64" s="159"/>
      <c r="UUW64" s="157"/>
      <c r="UUX64" s="158"/>
      <c r="UUY64" s="159"/>
      <c r="UUZ64" s="159"/>
      <c r="UVA64" s="157"/>
      <c r="UVB64" s="158"/>
      <c r="UVC64" s="159"/>
      <c r="UVD64" s="159"/>
      <c r="UVE64" s="157"/>
      <c r="UVF64" s="158"/>
      <c r="UVG64" s="159"/>
      <c r="UVH64" s="159"/>
      <c r="UVI64" s="157"/>
      <c r="UVJ64" s="158"/>
      <c r="UVK64" s="159"/>
      <c r="UVL64" s="159"/>
      <c r="UVM64" s="157"/>
      <c r="UVN64" s="158"/>
      <c r="UVO64" s="159"/>
      <c r="UVP64" s="159"/>
      <c r="UVQ64" s="157"/>
      <c r="UVR64" s="158"/>
      <c r="UVS64" s="159"/>
      <c r="UVT64" s="159"/>
      <c r="UVU64" s="157"/>
      <c r="UVV64" s="158"/>
      <c r="UVW64" s="159"/>
      <c r="UVX64" s="159"/>
      <c r="UVY64" s="157"/>
      <c r="UVZ64" s="158"/>
      <c r="UWA64" s="159"/>
      <c r="UWB64" s="159"/>
      <c r="UWC64" s="157"/>
      <c r="UWD64" s="158"/>
      <c r="UWE64" s="159"/>
      <c r="UWF64" s="159"/>
      <c r="UWG64" s="157"/>
      <c r="UWH64" s="158"/>
      <c r="UWI64" s="159"/>
      <c r="UWJ64" s="159"/>
      <c r="UWK64" s="157"/>
      <c r="UWL64" s="158"/>
      <c r="UWM64" s="159"/>
      <c r="UWN64" s="159"/>
      <c r="UWO64" s="157"/>
      <c r="UWP64" s="158"/>
      <c r="UWQ64" s="159"/>
      <c r="UWR64" s="159"/>
      <c r="UWS64" s="157"/>
      <c r="UWT64" s="158"/>
      <c r="UWU64" s="159"/>
      <c r="UWV64" s="159"/>
      <c r="UWW64" s="157"/>
      <c r="UWX64" s="158"/>
      <c r="UWY64" s="159"/>
      <c r="UWZ64" s="159"/>
      <c r="UXA64" s="157"/>
      <c r="UXB64" s="158"/>
      <c r="UXC64" s="159"/>
      <c r="UXD64" s="159"/>
      <c r="UXE64" s="157"/>
      <c r="UXF64" s="158"/>
      <c r="UXG64" s="159"/>
      <c r="UXH64" s="159"/>
      <c r="UXI64" s="157"/>
      <c r="UXJ64" s="158"/>
      <c r="UXK64" s="159"/>
      <c r="UXL64" s="159"/>
      <c r="UXM64" s="157"/>
      <c r="UXN64" s="158"/>
      <c r="UXO64" s="159"/>
      <c r="UXP64" s="159"/>
      <c r="UXQ64" s="157"/>
      <c r="UXR64" s="158"/>
      <c r="UXS64" s="159"/>
      <c r="UXT64" s="159"/>
      <c r="UXU64" s="157"/>
      <c r="UXV64" s="158"/>
      <c r="UXW64" s="159"/>
      <c r="UXX64" s="159"/>
      <c r="UXY64" s="157"/>
      <c r="UXZ64" s="158"/>
      <c r="UYA64" s="159"/>
      <c r="UYB64" s="159"/>
      <c r="UYC64" s="157"/>
      <c r="UYD64" s="158"/>
      <c r="UYE64" s="159"/>
      <c r="UYF64" s="159"/>
      <c r="UYG64" s="157"/>
      <c r="UYH64" s="158"/>
      <c r="UYI64" s="159"/>
      <c r="UYJ64" s="159"/>
      <c r="UYK64" s="157"/>
      <c r="UYL64" s="158"/>
      <c r="UYM64" s="159"/>
      <c r="UYN64" s="159"/>
      <c r="UYO64" s="157"/>
      <c r="UYP64" s="158"/>
      <c r="UYQ64" s="159"/>
      <c r="UYR64" s="159"/>
      <c r="UYS64" s="157"/>
      <c r="UYT64" s="158"/>
      <c r="UYU64" s="159"/>
      <c r="UYV64" s="159"/>
      <c r="UYW64" s="157"/>
      <c r="UYX64" s="158"/>
      <c r="UYY64" s="159"/>
      <c r="UYZ64" s="159"/>
      <c r="UZA64" s="157"/>
      <c r="UZB64" s="158"/>
      <c r="UZC64" s="159"/>
      <c r="UZD64" s="159"/>
      <c r="UZE64" s="157"/>
      <c r="UZF64" s="158"/>
      <c r="UZG64" s="159"/>
      <c r="UZH64" s="159"/>
      <c r="UZI64" s="157"/>
      <c r="UZJ64" s="158"/>
      <c r="UZK64" s="159"/>
      <c r="UZL64" s="159"/>
      <c r="UZM64" s="157"/>
      <c r="UZN64" s="158"/>
      <c r="UZO64" s="159"/>
      <c r="UZP64" s="159"/>
      <c r="UZQ64" s="157"/>
      <c r="UZR64" s="158"/>
      <c r="UZS64" s="159"/>
      <c r="UZT64" s="159"/>
      <c r="UZU64" s="157"/>
      <c r="UZV64" s="158"/>
      <c r="UZW64" s="159"/>
      <c r="UZX64" s="159"/>
      <c r="UZY64" s="157"/>
      <c r="UZZ64" s="158"/>
      <c r="VAA64" s="159"/>
      <c r="VAB64" s="159"/>
      <c r="VAC64" s="157"/>
      <c r="VAD64" s="158"/>
      <c r="VAE64" s="159"/>
      <c r="VAF64" s="159"/>
      <c r="VAG64" s="157"/>
      <c r="VAH64" s="158"/>
      <c r="VAI64" s="159"/>
      <c r="VAJ64" s="159"/>
      <c r="VAK64" s="157"/>
      <c r="VAL64" s="158"/>
      <c r="VAM64" s="159"/>
      <c r="VAN64" s="159"/>
      <c r="VAO64" s="157"/>
      <c r="VAP64" s="158"/>
      <c r="VAQ64" s="159"/>
      <c r="VAR64" s="159"/>
      <c r="VAS64" s="157"/>
      <c r="VAT64" s="158"/>
      <c r="VAU64" s="159"/>
      <c r="VAV64" s="159"/>
      <c r="VAW64" s="157"/>
      <c r="VAX64" s="158"/>
      <c r="VAY64" s="159"/>
      <c r="VAZ64" s="159"/>
      <c r="VBA64" s="157"/>
      <c r="VBB64" s="158"/>
      <c r="VBC64" s="159"/>
      <c r="VBD64" s="159"/>
      <c r="VBE64" s="157"/>
      <c r="VBF64" s="158"/>
      <c r="VBG64" s="159"/>
      <c r="VBH64" s="159"/>
      <c r="VBI64" s="157"/>
      <c r="VBJ64" s="158"/>
      <c r="VBK64" s="159"/>
      <c r="VBL64" s="159"/>
      <c r="VBM64" s="157"/>
      <c r="VBN64" s="158"/>
      <c r="VBO64" s="159"/>
      <c r="VBP64" s="159"/>
      <c r="VBQ64" s="157"/>
      <c r="VBR64" s="158"/>
      <c r="VBS64" s="159"/>
      <c r="VBT64" s="159"/>
      <c r="VBU64" s="157"/>
      <c r="VBV64" s="158"/>
      <c r="VBW64" s="159"/>
      <c r="VBX64" s="159"/>
      <c r="VBY64" s="157"/>
      <c r="VBZ64" s="158"/>
      <c r="VCA64" s="159"/>
      <c r="VCB64" s="159"/>
      <c r="VCC64" s="157"/>
      <c r="VCD64" s="158"/>
      <c r="VCE64" s="159"/>
      <c r="VCF64" s="159"/>
      <c r="VCG64" s="157"/>
      <c r="VCH64" s="158"/>
      <c r="VCI64" s="159"/>
      <c r="VCJ64" s="159"/>
      <c r="VCK64" s="157"/>
      <c r="VCL64" s="158"/>
      <c r="VCM64" s="159"/>
      <c r="VCN64" s="159"/>
      <c r="VCO64" s="157"/>
      <c r="VCP64" s="158"/>
      <c r="VCQ64" s="159"/>
      <c r="VCR64" s="159"/>
      <c r="VCS64" s="157"/>
      <c r="VCT64" s="158"/>
      <c r="VCU64" s="159"/>
      <c r="VCV64" s="159"/>
      <c r="VCW64" s="157"/>
      <c r="VCX64" s="158"/>
      <c r="VCY64" s="159"/>
      <c r="VCZ64" s="159"/>
      <c r="VDA64" s="157"/>
      <c r="VDB64" s="158"/>
      <c r="VDC64" s="159"/>
      <c r="VDD64" s="159"/>
      <c r="VDE64" s="157"/>
      <c r="VDF64" s="158"/>
      <c r="VDG64" s="159"/>
      <c r="VDH64" s="159"/>
      <c r="VDI64" s="157"/>
      <c r="VDJ64" s="158"/>
      <c r="VDK64" s="159"/>
      <c r="VDL64" s="159"/>
      <c r="VDM64" s="157"/>
      <c r="VDN64" s="158"/>
      <c r="VDO64" s="159"/>
      <c r="VDP64" s="159"/>
      <c r="VDQ64" s="157"/>
      <c r="VDR64" s="158"/>
      <c r="VDS64" s="159"/>
      <c r="VDT64" s="159"/>
      <c r="VDU64" s="157"/>
      <c r="VDV64" s="158"/>
      <c r="VDW64" s="159"/>
      <c r="VDX64" s="159"/>
      <c r="VDY64" s="157"/>
      <c r="VDZ64" s="158"/>
      <c r="VEA64" s="159"/>
      <c r="VEB64" s="159"/>
      <c r="VEC64" s="157"/>
      <c r="VED64" s="158"/>
      <c r="VEE64" s="159"/>
      <c r="VEF64" s="159"/>
      <c r="VEG64" s="157"/>
      <c r="VEH64" s="158"/>
      <c r="VEI64" s="159"/>
      <c r="VEJ64" s="159"/>
      <c r="VEK64" s="157"/>
      <c r="VEL64" s="158"/>
      <c r="VEM64" s="159"/>
      <c r="VEN64" s="159"/>
      <c r="VEO64" s="157"/>
      <c r="VEP64" s="158"/>
      <c r="VEQ64" s="159"/>
      <c r="VER64" s="159"/>
      <c r="VES64" s="157"/>
      <c r="VET64" s="158"/>
      <c r="VEU64" s="159"/>
      <c r="VEV64" s="159"/>
      <c r="VEW64" s="157"/>
      <c r="VEX64" s="158"/>
      <c r="VEY64" s="159"/>
      <c r="VEZ64" s="159"/>
      <c r="VFA64" s="157"/>
      <c r="VFB64" s="158"/>
      <c r="VFC64" s="159"/>
      <c r="VFD64" s="159"/>
      <c r="VFE64" s="157"/>
      <c r="VFF64" s="158"/>
      <c r="VFG64" s="159"/>
      <c r="VFH64" s="159"/>
      <c r="VFI64" s="157"/>
      <c r="VFJ64" s="158"/>
      <c r="VFK64" s="159"/>
      <c r="VFL64" s="159"/>
      <c r="VFM64" s="157"/>
      <c r="VFN64" s="158"/>
      <c r="VFO64" s="159"/>
      <c r="VFP64" s="159"/>
      <c r="VFQ64" s="157"/>
      <c r="VFR64" s="158"/>
      <c r="VFS64" s="159"/>
      <c r="VFT64" s="159"/>
      <c r="VFU64" s="157"/>
      <c r="VFV64" s="158"/>
      <c r="VFW64" s="159"/>
      <c r="VFX64" s="159"/>
      <c r="VFY64" s="157"/>
      <c r="VFZ64" s="158"/>
      <c r="VGA64" s="159"/>
      <c r="VGB64" s="159"/>
      <c r="VGC64" s="157"/>
      <c r="VGD64" s="158"/>
      <c r="VGE64" s="159"/>
      <c r="VGF64" s="159"/>
      <c r="VGG64" s="157"/>
      <c r="VGH64" s="158"/>
      <c r="VGI64" s="159"/>
      <c r="VGJ64" s="159"/>
      <c r="VGK64" s="157"/>
      <c r="VGL64" s="158"/>
      <c r="VGM64" s="159"/>
      <c r="VGN64" s="159"/>
      <c r="VGO64" s="157"/>
      <c r="VGP64" s="158"/>
      <c r="VGQ64" s="159"/>
      <c r="VGR64" s="159"/>
      <c r="VGS64" s="157"/>
      <c r="VGT64" s="158"/>
      <c r="VGU64" s="159"/>
      <c r="VGV64" s="159"/>
      <c r="VGW64" s="157"/>
      <c r="VGX64" s="158"/>
      <c r="VGY64" s="159"/>
      <c r="VGZ64" s="159"/>
      <c r="VHA64" s="157"/>
      <c r="VHB64" s="158"/>
      <c r="VHC64" s="159"/>
      <c r="VHD64" s="159"/>
      <c r="VHE64" s="157"/>
      <c r="VHF64" s="158"/>
      <c r="VHG64" s="159"/>
      <c r="VHH64" s="159"/>
      <c r="VHI64" s="157"/>
      <c r="VHJ64" s="158"/>
      <c r="VHK64" s="159"/>
      <c r="VHL64" s="159"/>
      <c r="VHM64" s="157"/>
      <c r="VHN64" s="158"/>
      <c r="VHO64" s="159"/>
      <c r="VHP64" s="159"/>
      <c r="VHQ64" s="157"/>
      <c r="VHR64" s="158"/>
      <c r="VHS64" s="159"/>
      <c r="VHT64" s="159"/>
      <c r="VHU64" s="157"/>
      <c r="VHV64" s="158"/>
      <c r="VHW64" s="159"/>
      <c r="VHX64" s="159"/>
      <c r="VHY64" s="157"/>
      <c r="VHZ64" s="158"/>
      <c r="VIA64" s="159"/>
      <c r="VIB64" s="159"/>
      <c r="VIC64" s="157"/>
      <c r="VID64" s="158"/>
      <c r="VIE64" s="159"/>
      <c r="VIF64" s="159"/>
      <c r="VIG64" s="157"/>
      <c r="VIH64" s="158"/>
      <c r="VII64" s="159"/>
      <c r="VIJ64" s="159"/>
      <c r="VIK64" s="157"/>
      <c r="VIL64" s="158"/>
      <c r="VIM64" s="159"/>
      <c r="VIN64" s="159"/>
      <c r="VIO64" s="157"/>
      <c r="VIP64" s="158"/>
      <c r="VIQ64" s="159"/>
      <c r="VIR64" s="159"/>
      <c r="VIS64" s="157"/>
      <c r="VIT64" s="158"/>
      <c r="VIU64" s="159"/>
      <c r="VIV64" s="159"/>
      <c r="VIW64" s="157"/>
      <c r="VIX64" s="158"/>
      <c r="VIY64" s="159"/>
      <c r="VIZ64" s="159"/>
      <c r="VJA64" s="157"/>
      <c r="VJB64" s="158"/>
      <c r="VJC64" s="159"/>
      <c r="VJD64" s="159"/>
      <c r="VJE64" s="157"/>
      <c r="VJF64" s="158"/>
      <c r="VJG64" s="159"/>
      <c r="VJH64" s="159"/>
      <c r="VJI64" s="157"/>
      <c r="VJJ64" s="158"/>
      <c r="VJK64" s="159"/>
      <c r="VJL64" s="159"/>
      <c r="VJM64" s="157"/>
      <c r="VJN64" s="158"/>
      <c r="VJO64" s="159"/>
      <c r="VJP64" s="159"/>
      <c r="VJQ64" s="157"/>
      <c r="VJR64" s="158"/>
      <c r="VJS64" s="159"/>
      <c r="VJT64" s="159"/>
      <c r="VJU64" s="157"/>
      <c r="VJV64" s="158"/>
      <c r="VJW64" s="159"/>
      <c r="VJX64" s="159"/>
      <c r="VJY64" s="157"/>
      <c r="VJZ64" s="158"/>
      <c r="VKA64" s="159"/>
      <c r="VKB64" s="159"/>
      <c r="VKC64" s="157"/>
      <c r="VKD64" s="158"/>
      <c r="VKE64" s="159"/>
      <c r="VKF64" s="159"/>
      <c r="VKG64" s="157"/>
      <c r="VKH64" s="158"/>
      <c r="VKI64" s="159"/>
      <c r="VKJ64" s="159"/>
      <c r="VKK64" s="157"/>
      <c r="VKL64" s="158"/>
      <c r="VKM64" s="159"/>
      <c r="VKN64" s="159"/>
      <c r="VKO64" s="157"/>
      <c r="VKP64" s="158"/>
      <c r="VKQ64" s="159"/>
      <c r="VKR64" s="159"/>
      <c r="VKS64" s="157"/>
      <c r="VKT64" s="158"/>
      <c r="VKU64" s="159"/>
      <c r="VKV64" s="159"/>
      <c r="VKW64" s="157"/>
      <c r="VKX64" s="158"/>
      <c r="VKY64" s="159"/>
      <c r="VKZ64" s="159"/>
      <c r="VLA64" s="157"/>
      <c r="VLB64" s="158"/>
      <c r="VLC64" s="159"/>
      <c r="VLD64" s="159"/>
      <c r="VLE64" s="157"/>
      <c r="VLF64" s="158"/>
      <c r="VLG64" s="159"/>
      <c r="VLH64" s="159"/>
      <c r="VLI64" s="157"/>
      <c r="VLJ64" s="158"/>
      <c r="VLK64" s="159"/>
      <c r="VLL64" s="159"/>
      <c r="VLM64" s="157"/>
      <c r="VLN64" s="158"/>
      <c r="VLO64" s="159"/>
      <c r="VLP64" s="159"/>
      <c r="VLQ64" s="157"/>
      <c r="VLR64" s="158"/>
      <c r="VLS64" s="159"/>
      <c r="VLT64" s="159"/>
      <c r="VLU64" s="157"/>
      <c r="VLV64" s="158"/>
      <c r="VLW64" s="159"/>
      <c r="VLX64" s="159"/>
      <c r="VLY64" s="157"/>
      <c r="VLZ64" s="158"/>
      <c r="VMA64" s="159"/>
      <c r="VMB64" s="159"/>
      <c r="VMC64" s="157"/>
      <c r="VMD64" s="158"/>
      <c r="VME64" s="159"/>
      <c r="VMF64" s="159"/>
      <c r="VMG64" s="157"/>
      <c r="VMH64" s="158"/>
      <c r="VMI64" s="159"/>
      <c r="VMJ64" s="159"/>
      <c r="VMK64" s="157"/>
      <c r="VML64" s="158"/>
      <c r="VMM64" s="159"/>
      <c r="VMN64" s="159"/>
      <c r="VMO64" s="157"/>
      <c r="VMP64" s="158"/>
      <c r="VMQ64" s="159"/>
      <c r="VMR64" s="159"/>
      <c r="VMS64" s="157"/>
      <c r="VMT64" s="158"/>
      <c r="VMU64" s="159"/>
      <c r="VMV64" s="159"/>
      <c r="VMW64" s="157"/>
      <c r="VMX64" s="158"/>
      <c r="VMY64" s="159"/>
      <c r="VMZ64" s="159"/>
      <c r="VNA64" s="157"/>
      <c r="VNB64" s="158"/>
      <c r="VNC64" s="159"/>
      <c r="VND64" s="159"/>
      <c r="VNE64" s="157"/>
      <c r="VNF64" s="158"/>
      <c r="VNG64" s="159"/>
      <c r="VNH64" s="159"/>
      <c r="VNI64" s="157"/>
      <c r="VNJ64" s="158"/>
      <c r="VNK64" s="159"/>
      <c r="VNL64" s="159"/>
      <c r="VNM64" s="157"/>
      <c r="VNN64" s="158"/>
      <c r="VNO64" s="159"/>
      <c r="VNP64" s="159"/>
      <c r="VNQ64" s="157"/>
      <c r="VNR64" s="158"/>
      <c r="VNS64" s="159"/>
      <c r="VNT64" s="159"/>
      <c r="VNU64" s="157"/>
      <c r="VNV64" s="158"/>
      <c r="VNW64" s="159"/>
      <c r="VNX64" s="159"/>
      <c r="VNY64" s="157"/>
      <c r="VNZ64" s="158"/>
      <c r="VOA64" s="159"/>
      <c r="VOB64" s="159"/>
      <c r="VOC64" s="157"/>
      <c r="VOD64" s="158"/>
      <c r="VOE64" s="159"/>
      <c r="VOF64" s="159"/>
      <c r="VOG64" s="157"/>
      <c r="VOH64" s="158"/>
      <c r="VOI64" s="159"/>
      <c r="VOJ64" s="159"/>
      <c r="VOK64" s="157"/>
      <c r="VOL64" s="158"/>
      <c r="VOM64" s="159"/>
      <c r="VON64" s="159"/>
      <c r="VOO64" s="157"/>
      <c r="VOP64" s="158"/>
      <c r="VOQ64" s="159"/>
      <c r="VOR64" s="159"/>
      <c r="VOS64" s="157"/>
      <c r="VOT64" s="158"/>
      <c r="VOU64" s="159"/>
      <c r="VOV64" s="159"/>
      <c r="VOW64" s="157"/>
      <c r="VOX64" s="158"/>
      <c r="VOY64" s="159"/>
      <c r="VOZ64" s="159"/>
      <c r="VPA64" s="157"/>
      <c r="VPB64" s="158"/>
      <c r="VPC64" s="159"/>
      <c r="VPD64" s="159"/>
      <c r="VPE64" s="157"/>
      <c r="VPF64" s="158"/>
      <c r="VPG64" s="159"/>
      <c r="VPH64" s="159"/>
      <c r="VPI64" s="157"/>
      <c r="VPJ64" s="158"/>
      <c r="VPK64" s="159"/>
      <c r="VPL64" s="159"/>
      <c r="VPM64" s="157"/>
      <c r="VPN64" s="158"/>
      <c r="VPO64" s="159"/>
      <c r="VPP64" s="159"/>
      <c r="VPQ64" s="157"/>
      <c r="VPR64" s="158"/>
      <c r="VPS64" s="159"/>
      <c r="VPT64" s="159"/>
      <c r="VPU64" s="157"/>
      <c r="VPV64" s="158"/>
      <c r="VPW64" s="159"/>
      <c r="VPX64" s="159"/>
      <c r="VPY64" s="157"/>
      <c r="VPZ64" s="158"/>
      <c r="VQA64" s="159"/>
      <c r="VQB64" s="159"/>
      <c r="VQC64" s="157"/>
      <c r="VQD64" s="158"/>
      <c r="VQE64" s="159"/>
      <c r="VQF64" s="159"/>
      <c r="VQG64" s="157"/>
      <c r="VQH64" s="158"/>
      <c r="VQI64" s="159"/>
      <c r="VQJ64" s="159"/>
      <c r="VQK64" s="157"/>
      <c r="VQL64" s="158"/>
      <c r="VQM64" s="159"/>
      <c r="VQN64" s="159"/>
      <c r="VQO64" s="157"/>
      <c r="VQP64" s="158"/>
      <c r="VQQ64" s="159"/>
      <c r="VQR64" s="159"/>
      <c r="VQS64" s="157"/>
      <c r="VQT64" s="158"/>
      <c r="VQU64" s="159"/>
      <c r="VQV64" s="159"/>
      <c r="VQW64" s="157"/>
      <c r="VQX64" s="158"/>
      <c r="VQY64" s="159"/>
      <c r="VQZ64" s="159"/>
      <c r="VRA64" s="157"/>
      <c r="VRB64" s="158"/>
      <c r="VRC64" s="159"/>
      <c r="VRD64" s="159"/>
      <c r="VRE64" s="157"/>
      <c r="VRF64" s="158"/>
      <c r="VRG64" s="159"/>
      <c r="VRH64" s="159"/>
      <c r="VRI64" s="157"/>
      <c r="VRJ64" s="158"/>
      <c r="VRK64" s="159"/>
      <c r="VRL64" s="159"/>
      <c r="VRM64" s="157"/>
      <c r="VRN64" s="158"/>
      <c r="VRO64" s="159"/>
      <c r="VRP64" s="159"/>
      <c r="VRQ64" s="157"/>
      <c r="VRR64" s="158"/>
      <c r="VRS64" s="159"/>
      <c r="VRT64" s="159"/>
      <c r="VRU64" s="157"/>
      <c r="VRV64" s="158"/>
      <c r="VRW64" s="159"/>
      <c r="VRX64" s="159"/>
      <c r="VRY64" s="157"/>
      <c r="VRZ64" s="158"/>
      <c r="VSA64" s="159"/>
      <c r="VSB64" s="159"/>
      <c r="VSC64" s="157"/>
      <c r="VSD64" s="158"/>
      <c r="VSE64" s="159"/>
      <c r="VSF64" s="159"/>
      <c r="VSG64" s="157"/>
      <c r="VSH64" s="158"/>
      <c r="VSI64" s="159"/>
      <c r="VSJ64" s="159"/>
      <c r="VSK64" s="157"/>
      <c r="VSL64" s="158"/>
      <c r="VSM64" s="159"/>
      <c r="VSN64" s="159"/>
      <c r="VSO64" s="157"/>
      <c r="VSP64" s="158"/>
      <c r="VSQ64" s="159"/>
      <c r="VSR64" s="159"/>
      <c r="VSS64" s="157"/>
      <c r="VST64" s="158"/>
      <c r="VSU64" s="159"/>
      <c r="VSV64" s="159"/>
      <c r="VSW64" s="157"/>
      <c r="VSX64" s="158"/>
      <c r="VSY64" s="159"/>
      <c r="VSZ64" s="159"/>
      <c r="VTA64" s="157"/>
      <c r="VTB64" s="158"/>
      <c r="VTC64" s="159"/>
      <c r="VTD64" s="159"/>
      <c r="VTE64" s="157"/>
      <c r="VTF64" s="158"/>
      <c r="VTG64" s="159"/>
      <c r="VTH64" s="159"/>
      <c r="VTI64" s="157"/>
      <c r="VTJ64" s="158"/>
      <c r="VTK64" s="159"/>
      <c r="VTL64" s="159"/>
      <c r="VTM64" s="157"/>
      <c r="VTN64" s="158"/>
      <c r="VTO64" s="159"/>
      <c r="VTP64" s="159"/>
      <c r="VTQ64" s="157"/>
      <c r="VTR64" s="158"/>
      <c r="VTS64" s="159"/>
      <c r="VTT64" s="159"/>
      <c r="VTU64" s="157"/>
      <c r="VTV64" s="158"/>
      <c r="VTW64" s="159"/>
      <c r="VTX64" s="159"/>
      <c r="VTY64" s="157"/>
      <c r="VTZ64" s="158"/>
      <c r="VUA64" s="159"/>
      <c r="VUB64" s="159"/>
      <c r="VUC64" s="157"/>
      <c r="VUD64" s="158"/>
      <c r="VUE64" s="159"/>
      <c r="VUF64" s="159"/>
      <c r="VUG64" s="157"/>
      <c r="VUH64" s="158"/>
      <c r="VUI64" s="159"/>
      <c r="VUJ64" s="159"/>
      <c r="VUK64" s="157"/>
      <c r="VUL64" s="158"/>
      <c r="VUM64" s="159"/>
      <c r="VUN64" s="159"/>
      <c r="VUO64" s="157"/>
      <c r="VUP64" s="158"/>
      <c r="VUQ64" s="159"/>
      <c r="VUR64" s="159"/>
      <c r="VUS64" s="157"/>
      <c r="VUT64" s="158"/>
      <c r="VUU64" s="159"/>
      <c r="VUV64" s="159"/>
      <c r="VUW64" s="157"/>
      <c r="VUX64" s="158"/>
      <c r="VUY64" s="159"/>
      <c r="VUZ64" s="159"/>
      <c r="VVA64" s="157"/>
      <c r="VVB64" s="158"/>
      <c r="VVC64" s="159"/>
      <c r="VVD64" s="159"/>
      <c r="VVE64" s="157"/>
      <c r="VVF64" s="158"/>
      <c r="VVG64" s="159"/>
      <c r="VVH64" s="159"/>
      <c r="VVI64" s="157"/>
      <c r="VVJ64" s="158"/>
      <c r="VVK64" s="159"/>
      <c r="VVL64" s="159"/>
      <c r="VVM64" s="157"/>
      <c r="VVN64" s="158"/>
      <c r="VVO64" s="159"/>
      <c r="VVP64" s="159"/>
      <c r="VVQ64" s="157"/>
      <c r="VVR64" s="158"/>
      <c r="VVS64" s="159"/>
      <c r="VVT64" s="159"/>
      <c r="VVU64" s="157"/>
      <c r="VVV64" s="158"/>
      <c r="VVW64" s="159"/>
      <c r="VVX64" s="159"/>
      <c r="VVY64" s="157"/>
      <c r="VVZ64" s="158"/>
      <c r="VWA64" s="159"/>
      <c r="VWB64" s="159"/>
      <c r="VWC64" s="157"/>
      <c r="VWD64" s="158"/>
      <c r="VWE64" s="159"/>
      <c r="VWF64" s="159"/>
      <c r="VWG64" s="157"/>
      <c r="VWH64" s="158"/>
      <c r="VWI64" s="159"/>
      <c r="VWJ64" s="159"/>
      <c r="VWK64" s="157"/>
      <c r="VWL64" s="158"/>
      <c r="VWM64" s="159"/>
      <c r="VWN64" s="159"/>
      <c r="VWO64" s="157"/>
      <c r="VWP64" s="158"/>
      <c r="VWQ64" s="159"/>
      <c r="VWR64" s="159"/>
      <c r="VWS64" s="157"/>
      <c r="VWT64" s="158"/>
      <c r="VWU64" s="159"/>
      <c r="VWV64" s="159"/>
      <c r="VWW64" s="157"/>
      <c r="VWX64" s="158"/>
      <c r="VWY64" s="159"/>
      <c r="VWZ64" s="159"/>
      <c r="VXA64" s="157"/>
      <c r="VXB64" s="158"/>
      <c r="VXC64" s="159"/>
      <c r="VXD64" s="159"/>
      <c r="VXE64" s="157"/>
      <c r="VXF64" s="158"/>
      <c r="VXG64" s="159"/>
      <c r="VXH64" s="159"/>
      <c r="VXI64" s="157"/>
      <c r="VXJ64" s="158"/>
      <c r="VXK64" s="159"/>
      <c r="VXL64" s="159"/>
      <c r="VXM64" s="157"/>
      <c r="VXN64" s="158"/>
      <c r="VXO64" s="159"/>
      <c r="VXP64" s="159"/>
      <c r="VXQ64" s="157"/>
      <c r="VXR64" s="158"/>
      <c r="VXS64" s="159"/>
      <c r="VXT64" s="159"/>
      <c r="VXU64" s="157"/>
      <c r="VXV64" s="158"/>
      <c r="VXW64" s="159"/>
      <c r="VXX64" s="159"/>
      <c r="VXY64" s="157"/>
      <c r="VXZ64" s="158"/>
      <c r="VYA64" s="159"/>
      <c r="VYB64" s="159"/>
      <c r="VYC64" s="157"/>
      <c r="VYD64" s="158"/>
      <c r="VYE64" s="159"/>
      <c r="VYF64" s="159"/>
      <c r="VYG64" s="157"/>
      <c r="VYH64" s="158"/>
      <c r="VYI64" s="159"/>
      <c r="VYJ64" s="159"/>
      <c r="VYK64" s="157"/>
      <c r="VYL64" s="158"/>
      <c r="VYM64" s="159"/>
      <c r="VYN64" s="159"/>
      <c r="VYO64" s="157"/>
      <c r="VYP64" s="158"/>
      <c r="VYQ64" s="159"/>
      <c r="VYR64" s="159"/>
      <c r="VYS64" s="157"/>
      <c r="VYT64" s="158"/>
      <c r="VYU64" s="159"/>
      <c r="VYV64" s="159"/>
      <c r="VYW64" s="157"/>
      <c r="VYX64" s="158"/>
      <c r="VYY64" s="159"/>
      <c r="VYZ64" s="159"/>
      <c r="VZA64" s="157"/>
      <c r="VZB64" s="158"/>
      <c r="VZC64" s="159"/>
      <c r="VZD64" s="159"/>
      <c r="VZE64" s="157"/>
      <c r="VZF64" s="158"/>
      <c r="VZG64" s="159"/>
      <c r="VZH64" s="159"/>
      <c r="VZI64" s="157"/>
      <c r="VZJ64" s="158"/>
      <c r="VZK64" s="159"/>
      <c r="VZL64" s="159"/>
      <c r="VZM64" s="157"/>
      <c r="VZN64" s="158"/>
      <c r="VZO64" s="159"/>
      <c r="VZP64" s="159"/>
      <c r="VZQ64" s="157"/>
      <c r="VZR64" s="158"/>
      <c r="VZS64" s="159"/>
      <c r="VZT64" s="159"/>
      <c r="VZU64" s="157"/>
      <c r="VZV64" s="158"/>
      <c r="VZW64" s="159"/>
      <c r="VZX64" s="159"/>
      <c r="VZY64" s="157"/>
      <c r="VZZ64" s="158"/>
      <c r="WAA64" s="159"/>
      <c r="WAB64" s="159"/>
      <c r="WAC64" s="157"/>
      <c r="WAD64" s="158"/>
      <c r="WAE64" s="159"/>
      <c r="WAF64" s="159"/>
      <c r="WAG64" s="157"/>
      <c r="WAH64" s="158"/>
      <c r="WAI64" s="159"/>
      <c r="WAJ64" s="159"/>
      <c r="WAK64" s="157"/>
      <c r="WAL64" s="158"/>
      <c r="WAM64" s="159"/>
      <c r="WAN64" s="159"/>
      <c r="WAO64" s="157"/>
      <c r="WAP64" s="158"/>
      <c r="WAQ64" s="159"/>
      <c r="WAR64" s="159"/>
      <c r="WAS64" s="157"/>
      <c r="WAT64" s="158"/>
      <c r="WAU64" s="159"/>
      <c r="WAV64" s="159"/>
      <c r="WAW64" s="157"/>
      <c r="WAX64" s="158"/>
      <c r="WAY64" s="159"/>
      <c r="WAZ64" s="159"/>
      <c r="WBA64" s="157"/>
      <c r="WBB64" s="158"/>
      <c r="WBC64" s="159"/>
      <c r="WBD64" s="159"/>
      <c r="WBE64" s="157"/>
      <c r="WBF64" s="158"/>
      <c r="WBG64" s="159"/>
      <c r="WBH64" s="159"/>
      <c r="WBI64" s="157"/>
      <c r="WBJ64" s="158"/>
      <c r="WBK64" s="159"/>
      <c r="WBL64" s="159"/>
      <c r="WBM64" s="157"/>
      <c r="WBN64" s="158"/>
      <c r="WBO64" s="159"/>
      <c r="WBP64" s="159"/>
      <c r="WBQ64" s="157"/>
      <c r="WBR64" s="158"/>
      <c r="WBS64" s="159"/>
      <c r="WBT64" s="159"/>
      <c r="WBU64" s="157"/>
      <c r="WBV64" s="158"/>
      <c r="WBW64" s="159"/>
      <c r="WBX64" s="159"/>
      <c r="WBY64" s="157"/>
      <c r="WBZ64" s="158"/>
      <c r="WCA64" s="159"/>
      <c r="WCB64" s="159"/>
      <c r="WCC64" s="157"/>
      <c r="WCD64" s="158"/>
      <c r="WCE64" s="159"/>
      <c r="WCF64" s="159"/>
      <c r="WCG64" s="157"/>
      <c r="WCH64" s="158"/>
      <c r="WCI64" s="159"/>
      <c r="WCJ64" s="159"/>
      <c r="WCK64" s="157"/>
      <c r="WCL64" s="158"/>
      <c r="WCM64" s="159"/>
      <c r="WCN64" s="159"/>
      <c r="WCO64" s="157"/>
      <c r="WCP64" s="158"/>
      <c r="WCQ64" s="159"/>
      <c r="WCR64" s="159"/>
      <c r="WCS64" s="157"/>
      <c r="WCT64" s="158"/>
      <c r="WCU64" s="159"/>
      <c r="WCV64" s="159"/>
      <c r="WCW64" s="157"/>
      <c r="WCX64" s="158"/>
      <c r="WCY64" s="159"/>
      <c r="WCZ64" s="159"/>
      <c r="WDA64" s="157"/>
      <c r="WDB64" s="158"/>
      <c r="WDC64" s="159"/>
      <c r="WDD64" s="159"/>
      <c r="WDE64" s="157"/>
      <c r="WDF64" s="158"/>
      <c r="WDG64" s="159"/>
      <c r="WDH64" s="159"/>
      <c r="WDI64" s="157"/>
      <c r="WDJ64" s="158"/>
      <c r="WDK64" s="159"/>
      <c r="WDL64" s="159"/>
      <c r="WDM64" s="157"/>
      <c r="WDN64" s="158"/>
      <c r="WDO64" s="159"/>
      <c r="WDP64" s="159"/>
      <c r="WDQ64" s="157"/>
      <c r="WDR64" s="158"/>
      <c r="WDS64" s="159"/>
      <c r="WDT64" s="159"/>
      <c r="WDU64" s="157"/>
      <c r="WDV64" s="158"/>
      <c r="WDW64" s="159"/>
      <c r="WDX64" s="159"/>
      <c r="WDY64" s="157"/>
      <c r="WDZ64" s="158"/>
      <c r="WEA64" s="159"/>
      <c r="WEB64" s="159"/>
      <c r="WEC64" s="157"/>
      <c r="WED64" s="158"/>
      <c r="WEE64" s="159"/>
      <c r="WEF64" s="159"/>
      <c r="WEG64" s="157"/>
      <c r="WEH64" s="158"/>
      <c r="WEI64" s="159"/>
      <c r="WEJ64" s="159"/>
      <c r="WEK64" s="157"/>
      <c r="WEL64" s="158"/>
      <c r="WEM64" s="159"/>
      <c r="WEN64" s="159"/>
      <c r="WEO64" s="157"/>
      <c r="WEP64" s="158"/>
      <c r="WEQ64" s="159"/>
      <c r="WER64" s="159"/>
      <c r="WES64" s="157"/>
      <c r="WET64" s="158"/>
      <c r="WEU64" s="159"/>
      <c r="WEV64" s="159"/>
      <c r="WEW64" s="157"/>
      <c r="WEX64" s="158"/>
      <c r="WEY64" s="159"/>
      <c r="WEZ64" s="159"/>
      <c r="WFA64" s="157"/>
      <c r="WFB64" s="158"/>
      <c r="WFC64" s="159"/>
      <c r="WFD64" s="159"/>
      <c r="WFE64" s="157"/>
      <c r="WFF64" s="158"/>
      <c r="WFG64" s="159"/>
      <c r="WFH64" s="159"/>
      <c r="WFI64" s="157"/>
      <c r="WFJ64" s="158"/>
      <c r="WFK64" s="159"/>
      <c r="WFL64" s="159"/>
      <c r="WFM64" s="157"/>
      <c r="WFN64" s="158"/>
      <c r="WFO64" s="159"/>
      <c r="WFP64" s="159"/>
      <c r="WFQ64" s="157"/>
      <c r="WFR64" s="158"/>
      <c r="WFS64" s="159"/>
      <c r="WFT64" s="159"/>
      <c r="WFU64" s="157"/>
      <c r="WFV64" s="158"/>
      <c r="WFW64" s="159"/>
      <c r="WFX64" s="159"/>
      <c r="WFY64" s="157"/>
      <c r="WFZ64" s="158"/>
      <c r="WGA64" s="159"/>
      <c r="WGB64" s="159"/>
      <c r="WGC64" s="157"/>
      <c r="WGD64" s="158"/>
      <c r="WGE64" s="159"/>
      <c r="WGF64" s="159"/>
      <c r="WGG64" s="157"/>
      <c r="WGH64" s="158"/>
      <c r="WGI64" s="159"/>
      <c r="WGJ64" s="159"/>
      <c r="WGK64" s="157"/>
      <c r="WGL64" s="158"/>
      <c r="WGM64" s="159"/>
      <c r="WGN64" s="159"/>
      <c r="WGO64" s="157"/>
      <c r="WGP64" s="158"/>
      <c r="WGQ64" s="159"/>
      <c r="WGR64" s="159"/>
      <c r="WGS64" s="157"/>
      <c r="WGT64" s="158"/>
      <c r="WGU64" s="159"/>
      <c r="WGV64" s="159"/>
      <c r="WGW64" s="157"/>
      <c r="WGX64" s="158"/>
      <c r="WGY64" s="159"/>
      <c r="WGZ64" s="159"/>
      <c r="WHA64" s="157"/>
      <c r="WHB64" s="158"/>
      <c r="WHC64" s="159"/>
      <c r="WHD64" s="159"/>
      <c r="WHE64" s="157"/>
      <c r="WHF64" s="158"/>
      <c r="WHG64" s="159"/>
      <c r="WHH64" s="159"/>
      <c r="WHI64" s="157"/>
      <c r="WHJ64" s="158"/>
      <c r="WHK64" s="159"/>
      <c r="WHL64" s="159"/>
      <c r="WHM64" s="157"/>
      <c r="WHN64" s="158"/>
      <c r="WHO64" s="159"/>
      <c r="WHP64" s="159"/>
      <c r="WHQ64" s="157"/>
      <c r="WHR64" s="158"/>
      <c r="WHS64" s="159"/>
      <c r="WHT64" s="159"/>
      <c r="WHU64" s="157"/>
      <c r="WHV64" s="158"/>
      <c r="WHW64" s="159"/>
      <c r="WHX64" s="159"/>
      <c r="WHY64" s="157"/>
      <c r="WHZ64" s="158"/>
      <c r="WIA64" s="159"/>
      <c r="WIB64" s="159"/>
      <c r="WIC64" s="157"/>
      <c r="WID64" s="158"/>
      <c r="WIE64" s="159"/>
      <c r="WIF64" s="159"/>
      <c r="WIG64" s="157"/>
      <c r="WIH64" s="158"/>
      <c r="WII64" s="159"/>
      <c r="WIJ64" s="159"/>
      <c r="WIK64" s="157"/>
      <c r="WIL64" s="158"/>
      <c r="WIM64" s="159"/>
      <c r="WIN64" s="159"/>
      <c r="WIO64" s="157"/>
      <c r="WIP64" s="158"/>
      <c r="WIQ64" s="159"/>
      <c r="WIR64" s="159"/>
      <c r="WIS64" s="157"/>
      <c r="WIT64" s="158"/>
      <c r="WIU64" s="159"/>
      <c r="WIV64" s="159"/>
      <c r="WIW64" s="157"/>
      <c r="WIX64" s="158"/>
      <c r="WIY64" s="159"/>
      <c r="WIZ64" s="159"/>
      <c r="WJA64" s="157"/>
      <c r="WJB64" s="158"/>
      <c r="WJC64" s="159"/>
      <c r="WJD64" s="159"/>
      <c r="WJE64" s="157"/>
      <c r="WJF64" s="158"/>
      <c r="WJG64" s="159"/>
      <c r="WJH64" s="159"/>
      <c r="WJI64" s="157"/>
      <c r="WJJ64" s="158"/>
      <c r="WJK64" s="159"/>
      <c r="WJL64" s="159"/>
      <c r="WJM64" s="157"/>
      <c r="WJN64" s="158"/>
      <c r="WJO64" s="159"/>
      <c r="WJP64" s="159"/>
      <c r="WJQ64" s="157"/>
      <c r="WJR64" s="158"/>
      <c r="WJS64" s="159"/>
      <c r="WJT64" s="159"/>
      <c r="WJU64" s="157"/>
      <c r="WJV64" s="158"/>
      <c r="WJW64" s="159"/>
      <c r="WJX64" s="159"/>
      <c r="WJY64" s="157"/>
      <c r="WJZ64" s="158"/>
      <c r="WKA64" s="159"/>
      <c r="WKB64" s="159"/>
      <c r="WKC64" s="157"/>
      <c r="WKD64" s="158"/>
      <c r="WKE64" s="159"/>
      <c r="WKF64" s="159"/>
      <c r="WKG64" s="157"/>
      <c r="WKH64" s="158"/>
      <c r="WKI64" s="159"/>
      <c r="WKJ64" s="159"/>
      <c r="WKK64" s="157"/>
      <c r="WKL64" s="158"/>
      <c r="WKM64" s="159"/>
      <c r="WKN64" s="159"/>
      <c r="WKO64" s="157"/>
      <c r="WKP64" s="158"/>
      <c r="WKQ64" s="159"/>
      <c r="WKR64" s="159"/>
      <c r="WKS64" s="157"/>
      <c r="WKT64" s="158"/>
      <c r="WKU64" s="159"/>
      <c r="WKV64" s="159"/>
      <c r="WKW64" s="157"/>
      <c r="WKX64" s="158"/>
      <c r="WKY64" s="159"/>
      <c r="WKZ64" s="159"/>
      <c r="WLA64" s="157"/>
      <c r="WLB64" s="158"/>
      <c r="WLC64" s="159"/>
      <c r="WLD64" s="159"/>
      <c r="WLE64" s="157"/>
      <c r="WLF64" s="158"/>
      <c r="WLG64" s="159"/>
      <c r="WLH64" s="159"/>
      <c r="WLI64" s="157"/>
      <c r="WLJ64" s="158"/>
      <c r="WLK64" s="159"/>
      <c r="WLL64" s="159"/>
      <c r="WLM64" s="157"/>
      <c r="WLN64" s="158"/>
      <c r="WLO64" s="159"/>
      <c r="WLP64" s="159"/>
      <c r="WLQ64" s="157"/>
      <c r="WLR64" s="158"/>
      <c r="WLS64" s="159"/>
      <c r="WLT64" s="159"/>
      <c r="WLU64" s="157"/>
      <c r="WLV64" s="158"/>
      <c r="WLW64" s="159"/>
      <c r="WLX64" s="159"/>
      <c r="WLY64" s="157"/>
      <c r="WLZ64" s="158"/>
      <c r="WMA64" s="159"/>
      <c r="WMB64" s="159"/>
      <c r="WMC64" s="157"/>
      <c r="WMD64" s="158"/>
      <c r="WME64" s="159"/>
      <c r="WMF64" s="159"/>
      <c r="WMG64" s="157"/>
      <c r="WMH64" s="158"/>
      <c r="WMI64" s="159"/>
      <c r="WMJ64" s="159"/>
      <c r="WMK64" s="157"/>
      <c r="WML64" s="158"/>
      <c r="WMM64" s="159"/>
      <c r="WMN64" s="159"/>
      <c r="WMO64" s="157"/>
      <c r="WMP64" s="158"/>
      <c r="WMQ64" s="159"/>
      <c r="WMR64" s="159"/>
      <c r="WMS64" s="157"/>
      <c r="WMT64" s="158"/>
      <c r="WMU64" s="159"/>
      <c r="WMV64" s="159"/>
      <c r="WMW64" s="157"/>
      <c r="WMX64" s="158"/>
      <c r="WMY64" s="159"/>
      <c r="WMZ64" s="159"/>
      <c r="WNA64" s="157"/>
      <c r="WNB64" s="158"/>
      <c r="WNC64" s="159"/>
      <c r="WND64" s="159"/>
      <c r="WNE64" s="157"/>
      <c r="WNF64" s="158"/>
      <c r="WNG64" s="159"/>
      <c r="WNH64" s="159"/>
      <c r="WNI64" s="157"/>
      <c r="WNJ64" s="158"/>
      <c r="WNK64" s="159"/>
      <c r="WNL64" s="159"/>
      <c r="WNM64" s="157"/>
      <c r="WNN64" s="158"/>
      <c r="WNO64" s="159"/>
      <c r="WNP64" s="159"/>
      <c r="WNQ64" s="157"/>
      <c r="WNR64" s="158"/>
      <c r="WNS64" s="159"/>
      <c r="WNT64" s="159"/>
      <c r="WNU64" s="157"/>
      <c r="WNV64" s="158"/>
      <c r="WNW64" s="159"/>
      <c r="WNX64" s="159"/>
      <c r="WNY64" s="157"/>
      <c r="WNZ64" s="158"/>
      <c r="WOA64" s="159"/>
      <c r="WOB64" s="159"/>
      <c r="WOC64" s="157"/>
      <c r="WOD64" s="158"/>
      <c r="WOE64" s="159"/>
      <c r="WOF64" s="159"/>
      <c r="WOG64" s="157"/>
      <c r="WOH64" s="158"/>
      <c r="WOI64" s="159"/>
      <c r="WOJ64" s="159"/>
      <c r="WOK64" s="157"/>
      <c r="WOL64" s="158"/>
      <c r="WOM64" s="159"/>
      <c r="WON64" s="159"/>
      <c r="WOO64" s="157"/>
      <c r="WOP64" s="158"/>
      <c r="WOQ64" s="159"/>
      <c r="WOR64" s="159"/>
      <c r="WOS64" s="157"/>
      <c r="WOT64" s="158"/>
      <c r="WOU64" s="159"/>
      <c r="WOV64" s="159"/>
      <c r="WOW64" s="157"/>
      <c r="WOX64" s="158"/>
      <c r="WOY64" s="159"/>
      <c r="WOZ64" s="159"/>
      <c r="WPA64" s="157"/>
      <c r="WPB64" s="158"/>
      <c r="WPC64" s="159"/>
      <c r="WPD64" s="159"/>
      <c r="WPE64" s="157"/>
      <c r="WPF64" s="158"/>
      <c r="WPG64" s="159"/>
      <c r="WPH64" s="159"/>
      <c r="WPI64" s="157"/>
      <c r="WPJ64" s="158"/>
      <c r="WPK64" s="159"/>
      <c r="WPL64" s="159"/>
      <c r="WPM64" s="157"/>
      <c r="WPN64" s="158"/>
      <c r="WPO64" s="159"/>
      <c r="WPP64" s="159"/>
      <c r="WPQ64" s="157"/>
      <c r="WPR64" s="158"/>
      <c r="WPS64" s="159"/>
      <c r="WPT64" s="159"/>
      <c r="WPU64" s="157"/>
      <c r="WPV64" s="158"/>
      <c r="WPW64" s="159"/>
      <c r="WPX64" s="159"/>
      <c r="WPY64" s="157"/>
      <c r="WPZ64" s="158"/>
      <c r="WQA64" s="159"/>
      <c r="WQB64" s="159"/>
      <c r="WQC64" s="157"/>
      <c r="WQD64" s="158"/>
      <c r="WQE64" s="159"/>
      <c r="WQF64" s="159"/>
      <c r="WQG64" s="157"/>
      <c r="WQH64" s="158"/>
      <c r="WQI64" s="159"/>
      <c r="WQJ64" s="159"/>
      <c r="WQK64" s="157"/>
      <c r="WQL64" s="158"/>
      <c r="WQM64" s="159"/>
      <c r="WQN64" s="159"/>
      <c r="WQO64" s="157"/>
      <c r="WQP64" s="158"/>
      <c r="WQQ64" s="159"/>
      <c r="WQR64" s="159"/>
      <c r="WQS64" s="157"/>
      <c r="WQT64" s="158"/>
      <c r="WQU64" s="159"/>
      <c r="WQV64" s="159"/>
      <c r="WQW64" s="157"/>
      <c r="WQX64" s="158"/>
      <c r="WQY64" s="159"/>
      <c r="WQZ64" s="159"/>
      <c r="WRA64" s="157"/>
      <c r="WRB64" s="158"/>
      <c r="WRC64" s="159"/>
      <c r="WRD64" s="159"/>
      <c r="WRE64" s="157"/>
      <c r="WRF64" s="158"/>
      <c r="WRG64" s="159"/>
      <c r="WRH64" s="159"/>
      <c r="WRI64" s="157"/>
      <c r="WRJ64" s="158"/>
      <c r="WRK64" s="159"/>
      <c r="WRL64" s="159"/>
      <c r="WRM64" s="157"/>
      <c r="WRN64" s="158"/>
      <c r="WRO64" s="159"/>
      <c r="WRP64" s="159"/>
      <c r="WRQ64" s="157"/>
      <c r="WRR64" s="158"/>
      <c r="WRS64" s="159"/>
      <c r="WRT64" s="159"/>
      <c r="WRU64" s="157"/>
      <c r="WRV64" s="158"/>
      <c r="WRW64" s="159"/>
      <c r="WRX64" s="159"/>
      <c r="WRY64" s="157"/>
      <c r="WRZ64" s="158"/>
      <c r="WSA64" s="159"/>
      <c r="WSB64" s="159"/>
      <c r="WSC64" s="157"/>
      <c r="WSD64" s="158"/>
      <c r="WSE64" s="159"/>
      <c r="WSF64" s="159"/>
      <c r="WSG64" s="157"/>
      <c r="WSH64" s="158"/>
      <c r="WSI64" s="159"/>
      <c r="WSJ64" s="159"/>
      <c r="WSK64" s="157"/>
      <c r="WSL64" s="158"/>
      <c r="WSM64" s="159"/>
      <c r="WSN64" s="159"/>
      <c r="WSO64" s="157"/>
      <c r="WSP64" s="158"/>
      <c r="WSQ64" s="159"/>
      <c r="WSR64" s="159"/>
      <c r="WSS64" s="157"/>
      <c r="WST64" s="158"/>
      <c r="WSU64" s="159"/>
      <c r="WSV64" s="159"/>
      <c r="WSW64" s="157"/>
      <c r="WSX64" s="158"/>
      <c r="WSY64" s="159"/>
      <c r="WSZ64" s="159"/>
      <c r="WTA64" s="157"/>
      <c r="WTB64" s="158"/>
      <c r="WTC64" s="159"/>
      <c r="WTD64" s="159"/>
      <c r="WTE64" s="157"/>
      <c r="WTF64" s="158"/>
      <c r="WTG64" s="159"/>
      <c r="WTH64" s="159"/>
      <c r="WTI64" s="157"/>
      <c r="WTJ64" s="158"/>
      <c r="WTK64" s="159"/>
      <c r="WTL64" s="159"/>
      <c r="WTM64" s="157"/>
      <c r="WTN64" s="158"/>
      <c r="WTO64" s="159"/>
      <c r="WTP64" s="159"/>
      <c r="WTQ64" s="157"/>
      <c r="WTR64" s="158"/>
      <c r="WTS64" s="159"/>
      <c r="WTT64" s="159"/>
      <c r="WTU64" s="157"/>
      <c r="WTV64" s="158"/>
      <c r="WTW64" s="159"/>
      <c r="WTX64" s="159"/>
      <c r="WTY64" s="157"/>
      <c r="WTZ64" s="158"/>
      <c r="WUA64" s="159"/>
      <c r="WUB64" s="159"/>
      <c r="WUC64" s="157"/>
      <c r="WUD64" s="158"/>
      <c r="WUE64" s="159"/>
      <c r="WUF64" s="159"/>
      <c r="WUG64" s="157"/>
      <c r="WUH64" s="158"/>
      <c r="WUI64" s="159"/>
      <c r="WUJ64" s="159"/>
      <c r="WUK64" s="157"/>
      <c r="WUL64" s="158"/>
      <c r="WUM64" s="159"/>
      <c r="WUN64" s="159"/>
      <c r="WUO64" s="157"/>
      <c r="WUP64" s="158"/>
      <c r="WUQ64" s="159"/>
      <c r="WUR64" s="159"/>
      <c r="WUS64" s="157"/>
      <c r="WUT64" s="158"/>
      <c r="WUU64" s="159"/>
      <c r="WUV64" s="159"/>
      <c r="WUW64" s="157"/>
      <c r="WUX64" s="158"/>
      <c r="WUY64" s="159"/>
      <c r="WUZ64" s="159"/>
      <c r="WVA64" s="157"/>
      <c r="WVB64" s="158"/>
      <c r="WVC64" s="159"/>
      <c r="WVD64" s="159"/>
      <c r="WVE64" s="157"/>
      <c r="WVF64" s="158"/>
      <c r="WVG64" s="159"/>
      <c r="WVH64" s="159"/>
      <c r="WVI64" s="157"/>
      <c r="WVJ64" s="158"/>
      <c r="WVK64" s="159"/>
      <c r="WVL64" s="159"/>
      <c r="WVM64" s="157"/>
      <c r="WVN64" s="158"/>
      <c r="WVO64" s="159"/>
      <c r="WVP64" s="159"/>
      <c r="WVQ64" s="157"/>
      <c r="WVR64" s="158"/>
      <c r="WVS64" s="159"/>
      <c r="WVT64" s="159"/>
      <c r="WVU64" s="157"/>
      <c r="WVV64" s="158"/>
      <c r="WVW64" s="159"/>
      <c r="WVX64" s="159"/>
      <c r="WVY64" s="157"/>
      <c r="WVZ64" s="158"/>
      <c r="WWA64" s="159"/>
      <c r="WWB64" s="159"/>
      <c r="WWC64" s="157"/>
      <c r="WWD64" s="158"/>
      <c r="WWE64" s="159"/>
      <c r="WWF64" s="159"/>
      <c r="WWG64" s="157"/>
      <c r="WWH64" s="158"/>
      <c r="WWI64" s="159"/>
      <c r="WWJ64" s="159"/>
      <c r="WWK64" s="157"/>
      <c r="WWL64" s="158"/>
      <c r="WWM64" s="159"/>
      <c r="WWN64" s="159"/>
      <c r="WWO64" s="157"/>
      <c r="WWP64" s="158"/>
      <c r="WWQ64" s="159"/>
      <c r="WWR64" s="159"/>
      <c r="WWS64" s="157"/>
      <c r="WWT64" s="158"/>
      <c r="WWU64" s="159"/>
      <c r="WWV64" s="159"/>
      <c r="WWW64" s="157"/>
      <c r="WWX64" s="158"/>
      <c r="WWY64" s="159"/>
      <c r="WWZ64" s="159"/>
      <c r="WXA64" s="157"/>
      <c r="WXB64" s="158"/>
      <c r="WXC64" s="159"/>
      <c r="WXD64" s="159"/>
      <c r="WXE64" s="157"/>
      <c r="WXF64" s="158"/>
      <c r="WXG64" s="159"/>
      <c r="WXH64" s="159"/>
      <c r="WXI64" s="157"/>
      <c r="WXJ64" s="158"/>
      <c r="WXK64" s="159"/>
      <c r="WXL64" s="159"/>
      <c r="WXM64" s="157"/>
      <c r="WXN64" s="158"/>
      <c r="WXO64" s="159"/>
      <c r="WXP64" s="159"/>
      <c r="WXQ64" s="157"/>
      <c r="WXR64" s="158"/>
      <c r="WXS64" s="159"/>
      <c r="WXT64" s="159"/>
      <c r="WXU64" s="157"/>
      <c r="WXV64" s="158"/>
      <c r="WXW64" s="159"/>
      <c r="WXX64" s="159"/>
      <c r="WXY64" s="157"/>
      <c r="WXZ64" s="158"/>
      <c r="WYA64" s="159"/>
      <c r="WYB64" s="159"/>
      <c r="WYC64" s="157"/>
      <c r="WYD64" s="158"/>
      <c r="WYE64" s="159"/>
      <c r="WYF64" s="159"/>
      <c r="WYG64" s="157"/>
      <c r="WYH64" s="158"/>
      <c r="WYI64" s="159"/>
      <c r="WYJ64" s="159"/>
      <c r="WYK64" s="157"/>
      <c r="WYL64" s="158"/>
      <c r="WYM64" s="159"/>
      <c r="WYN64" s="159"/>
      <c r="WYO64" s="157"/>
      <c r="WYP64" s="158"/>
      <c r="WYQ64" s="159"/>
      <c r="WYR64" s="159"/>
      <c r="WYS64" s="157"/>
      <c r="WYT64" s="158"/>
      <c r="WYU64" s="159"/>
      <c r="WYV64" s="159"/>
      <c r="WYW64" s="157"/>
      <c r="WYX64" s="158"/>
      <c r="WYY64" s="159"/>
      <c r="WYZ64" s="159"/>
      <c r="WZA64" s="157"/>
      <c r="WZB64" s="158"/>
      <c r="WZC64" s="159"/>
      <c r="WZD64" s="159"/>
      <c r="WZE64" s="157"/>
      <c r="WZF64" s="158"/>
      <c r="WZG64" s="159"/>
      <c r="WZH64" s="159"/>
      <c r="WZI64" s="157"/>
      <c r="WZJ64" s="158"/>
      <c r="WZK64" s="159"/>
      <c r="WZL64" s="159"/>
      <c r="WZM64" s="157"/>
      <c r="WZN64" s="158"/>
      <c r="WZO64" s="159"/>
      <c r="WZP64" s="159"/>
      <c r="WZQ64" s="157"/>
      <c r="WZR64" s="158"/>
      <c r="WZS64" s="159"/>
      <c r="WZT64" s="159"/>
      <c r="WZU64" s="157"/>
      <c r="WZV64" s="158"/>
      <c r="WZW64" s="159"/>
      <c r="WZX64" s="159"/>
      <c r="WZY64" s="157"/>
      <c r="WZZ64" s="158"/>
      <c r="XAA64" s="159"/>
      <c r="XAB64" s="159"/>
      <c r="XAC64" s="157"/>
      <c r="XAD64" s="158"/>
      <c r="XAE64" s="159"/>
      <c r="XAF64" s="159"/>
      <c r="XAG64" s="157"/>
      <c r="XAH64" s="158"/>
      <c r="XAI64" s="159"/>
      <c r="XAJ64" s="159"/>
      <c r="XAK64" s="157"/>
      <c r="XAL64" s="158"/>
      <c r="XAM64" s="159"/>
      <c r="XAN64" s="159"/>
      <c r="XAO64" s="157"/>
      <c r="XAP64" s="158"/>
      <c r="XAQ64" s="159"/>
      <c r="XAR64" s="159"/>
      <c r="XAS64" s="157"/>
      <c r="XAT64" s="158"/>
      <c r="XAU64" s="159"/>
      <c r="XAV64" s="159"/>
      <c r="XAW64" s="157"/>
      <c r="XAX64" s="158"/>
      <c r="XAY64" s="159"/>
      <c r="XAZ64" s="159"/>
      <c r="XBA64" s="157"/>
      <c r="XBB64" s="158"/>
      <c r="XBC64" s="159"/>
      <c r="XBD64" s="159"/>
      <c r="XBE64" s="157"/>
      <c r="XBF64" s="158"/>
      <c r="XBG64" s="159"/>
      <c r="XBH64" s="159"/>
      <c r="XBI64" s="157"/>
      <c r="XBJ64" s="158"/>
      <c r="XBK64" s="159"/>
      <c r="XBL64" s="159"/>
      <c r="XBM64" s="157"/>
      <c r="XBN64" s="158"/>
      <c r="XBO64" s="159"/>
      <c r="XBP64" s="159"/>
      <c r="XBQ64" s="157"/>
      <c r="XBR64" s="158"/>
      <c r="XBS64" s="159"/>
      <c r="XBT64" s="159"/>
      <c r="XBU64" s="157"/>
      <c r="XBV64" s="158"/>
      <c r="XBW64" s="159"/>
      <c r="XBX64" s="159"/>
      <c r="XBY64" s="157"/>
      <c r="XBZ64" s="158"/>
      <c r="XCA64" s="159"/>
      <c r="XCB64" s="159"/>
      <c r="XCC64" s="157"/>
      <c r="XCD64" s="158"/>
      <c r="XCE64" s="159"/>
      <c r="XCF64" s="159"/>
      <c r="XCG64" s="157"/>
      <c r="XCH64" s="158"/>
      <c r="XCI64" s="159"/>
      <c r="XCJ64" s="159"/>
      <c r="XCK64" s="157"/>
      <c r="XCL64" s="158"/>
      <c r="XCM64" s="159"/>
      <c r="XCN64" s="159"/>
      <c r="XCO64" s="157"/>
      <c r="XCP64" s="158"/>
      <c r="XCQ64" s="159"/>
      <c r="XCR64" s="159"/>
      <c r="XCS64" s="157"/>
      <c r="XCT64" s="158"/>
      <c r="XCU64" s="159"/>
      <c r="XCV64" s="159"/>
      <c r="XCW64" s="157"/>
      <c r="XCX64" s="158"/>
      <c r="XCY64" s="159"/>
      <c r="XCZ64" s="159"/>
      <c r="XDA64" s="157"/>
      <c r="XDB64" s="158"/>
      <c r="XDC64" s="159"/>
      <c r="XDD64" s="159"/>
      <c r="XDE64" s="157"/>
      <c r="XDF64" s="158"/>
      <c r="XDG64" s="159"/>
      <c r="XDH64" s="159"/>
      <c r="XDI64" s="157"/>
      <c r="XDJ64" s="158"/>
      <c r="XDK64" s="159"/>
      <c r="XDL64" s="159"/>
      <c r="XDM64" s="157"/>
      <c r="XDN64" s="158"/>
      <c r="XDO64" s="159"/>
      <c r="XDP64" s="159"/>
      <c r="XDQ64" s="157"/>
      <c r="XDR64" s="158"/>
      <c r="XDS64" s="159"/>
      <c r="XDT64" s="159"/>
      <c r="XDU64" s="157"/>
      <c r="XDV64" s="158"/>
      <c r="XDW64" s="159"/>
      <c r="XDX64" s="159"/>
      <c r="XDY64" s="157"/>
      <c r="XDZ64" s="158"/>
      <c r="XEA64" s="159"/>
      <c r="XEB64" s="159"/>
      <c r="XEC64" s="157"/>
      <c r="XED64" s="158"/>
      <c r="XEE64" s="159"/>
      <c r="XEF64" s="159"/>
      <c r="XEG64" s="157"/>
      <c r="XEH64" s="158"/>
      <c r="XEI64" s="159"/>
      <c r="XEJ64" s="159"/>
      <c r="XEK64" s="157"/>
      <c r="XEL64" s="158"/>
      <c r="XEM64" s="159"/>
      <c r="XEN64" s="159"/>
      <c r="XEO64" s="157"/>
      <c r="XEP64" s="158"/>
      <c r="XEQ64" s="159"/>
      <c r="XER64" s="159"/>
      <c r="XES64" s="157"/>
      <c r="XET64" s="158"/>
      <c r="XEU64" s="159"/>
      <c r="XEV64" s="159"/>
      <c r="XEW64" s="157"/>
      <c r="XEX64" s="158"/>
      <c r="XEY64" s="159"/>
      <c r="XEZ64" s="159"/>
      <c r="XFA64" s="157"/>
      <c r="XFB64" s="158"/>
      <c r="XFC64" s="159"/>
      <c r="XFD64" s="159"/>
    </row>
    <row r="65" spans="1:16384" s="87" customFormat="1" x14ac:dyDescent="0.2">
      <c r="A65" s="157">
        <v>44050</v>
      </c>
      <c r="B65" s="158">
        <f>'GL Transactions'!D13+'GL Transactions'!D79</f>
        <v>15.85</v>
      </c>
      <c r="C65" s="159" t="s">
        <v>384</v>
      </c>
      <c r="D65" s="159" t="s">
        <v>363</v>
      </c>
      <c r="E65" s="157"/>
      <c r="F65" s="1"/>
      <c r="G65" s="159"/>
      <c r="H65" s="159"/>
      <c r="I65" s="157"/>
      <c r="J65" s="158"/>
      <c r="K65" s="159"/>
      <c r="L65" s="159"/>
      <c r="M65" s="157"/>
      <c r="N65" s="158"/>
      <c r="O65" s="159"/>
      <c r="P65" s="159"/>
      <c r="Q65" s="157"/>
      <c r="R65" s="158"/>
      <c r="S65" s="159"/>
      <c r="T65" s="159"/>
      <c r="U65" s="157"/>
      <c r="V65" s="158"/>
      <c r="W65" s="159"/>
      <c r="X65" s="159"/>
      <c r="Y65" s="157"/>
      <c r="Z65" s="158"/>
      <c r="AA65" s="159"/>
      <c r="AB65" s="159"/>
      <c r="AC65" s="157"/>
      <c r="AD65" s="158"/>
      <c r="AE65" s="159"/>
      <c r="AF65" s="159"/>
      <c r="AG65" s="157"/>
      <c r="AH65" s="158"/>
      <c r="AI65" s="159"/>
      <c r="AJ65" s="159"/>
      <c r="AK65" s="157"/>
      <c r="AL65" s="158"/>
      <c r="AM65" s="159"/>
      <c r="AN65" s="159"/>
      <c r="AO65" s="157"/>
      <c r="AP65" s="158"/>
      <c r="AQ65" s="159"/>
      <c r="AR65" s="159"/>
      <c r="AS65" s="157"/>
      <c r="AT65" s="158"/>
      <c r="AU65" s="159"/>
      <c r="AV65" s="159"/>
      <c r="AW65" s="157"/>
      <c r="AX65" s="158"/>
      <c r="AY65" s="159"/>
      <c r="AZ65" s="159"/>
      <c r="BA65" s="157"/>
      <c r="BB65" s="158"/>
      <c r="BC65" s="159"/>
      <c r="BD65" s="159"/>
      <c r="BE65" s="157"/>
      <c r="BF65" s="158"/>
      <c r="BG65" s="159"/>
      <c r="BH65" s="159"/>
      <c r="BI65" s="157"/>
      <c r="BJ65" s="158"/>
      <c r="BK65" s="159"/>
      <c r="BL65" s="159"/>
      <c r="BM65" s="157"/>
      <c r="BN65" s="158"/>
      <c r="BO65" s="159"/>
      <c r="BP65" s="159"/>
      <c r="BQ65" s="157"/>
      <c r="BR65" s="158"/>
      <c r="BS65" s="159"/>
      <c r="BT65" s="159"/>
      <c r="BU65" s="157"/>
      <c r="BV65" s="158"/>
      <c r="BW65" s="159"/>
      <c r="BX65" s="159"/>
      <c r="BY65" s="157"/>
      <c r="BZ65" s="158"/>
      <c r="CA65" s="159"/>
      <c r="CB65" s="159"/>
      <c r="CC65" s="157"/>
      <c r="CD65" s="158"/>
      <c r="CE65" s="159"/>
      <c r="CF65" s="159"/>
      <c r="CG65" s="157"/>
      <c r="CH65" s="158"/>
      <c r="CI65" s="159"/>
      <c r="CJ65" s="159"/>
      <c r="CK65" s="157"/>
      <c r="CL65" s="158"/>
      <c r="CM65" s="159"/>
      <c r="CN65" s="159"/>
      <c r="CO65" s="157"/>
      <c r="CP65" s="158"/>
      <c r="CQ65" s="159"/>
      <c r="CR65" s="159"/>
      <c r="CS65" s="157"/>
      <c r="CT65" s="158"/>
      <c r="CU65" s="159"/>
      <c r="CV65" s="159"/>
      <c r="CW65" s="157"/>
      <c r="CX65" s="158"/>
      <c r="CY65" s="159"/>
      <c r="CZ65" s="159"/>
      <c r="DA65" s="157"/>
      <c r="DB65" s="158"/>
      <c r="DC65" s="159"/>
      <c r="DD65" s="159"/>
      <c r="DE65" s="157"/>
      <c r="DF65" s="158"/>
      <c r="DG65" s="159"/>
      <c r="DH65" s="159"/>
      <c r="DI65" s="157"/>
      <c r="DJ65" s="158"/>
      <c r="DK65" s="159"/>
      <c r="DL65" s="159"/>
      <c r="DM65" s="157"/>
      <c r="DN65" s="158"/>
      <c r="DO65" s="159"/>
      <c r="DP65" s="159"/>
      <c r="DQ65" s="157"/>
      <c r="DR65" s="158"/>
      <c r="DS65" s="159"/>
      <c r="DT65" s="159"/>
      <c r="DU65" s="157"/>
      <c r="DV65" s="158"/>
      <c r="DW65" s="159"/>
      <c r="DX65" s="159"/>
      <c r="DY65" s="157"/>
      <c r="DZ65" s="158"/>
      <c r="EA65" s="159"/>
      <c r="EB65" s="159"/>
      <c r="EC65" s="157"/>
      <c r="ED65" s="158"/>
      <c r="EE65" s="159"/>
      <c r="EF65" s="159"/>
      <c r="EG65" s="157"/>
      <c r="EH65" s="158"/>
      <c r="EI65" s="159"/>
      <c r="EJ65" s="159"/>
      <c r="EK65" s="157"/>
      <c r="EL65" s="158"/>
      <c r="EM65" s="159"/>
      <c r="EN65" s="159"/>
      <c r="EO65" s="157"/>
      <c r="EP65" s="158"/>
      <c r="EQ65" s="159"/>
      <c r="ER65" s="159"/>
      <c r="ES65" s="157"/>
      <c r="ET65" s="158"/>
      <c r="EU65" s="159"/>
      <c r="EV65" s="159"/>
      <c r="EW65" s="157"/>
      <c r="EX65" s="158"/>
      <c r="EY65" s="159"/>
      <c r="EZ65" s="159"/>
      <c r="FA65" s="157"/>
      <c r="FB65" s="158"/>
      <c r="FC65" s="159"/>
      <c r="FD65" s="159"/>
      <c r="FE65" s="157"/>
      <c r="FF65" s="158"/>
      <c r="FG65" s="159"/>
      <c r="FH65" s="159"/>
      <c r="FI65" s="157"/>
      <c r="FJ65" s="158"/>
      <c r="FK65" s="159"/>
      <c r="FL65" s="159"/>
      <c r="FM65" s="157"/>
      <c r="FN65" s="158"/>
      <c r="FO65" s="159"/>
      <c r="FP65" s="159"/>
      <c r="FQ65" s="157"/>
      <c r="FR65" s="158"/>
      <c r="FS65" s="159"/>
      <c r="FT65" s="159"/>
      <c r="FU65" s="157"/>
      <c r="FV65" s="158"/>
      <c r="FW65" s="159"/>
      <c r="FX65" s="159"/>
      <c r="FY65" s="157"/>
      <c r="FZ65" s="158"/>
      <c r="GA65" s="159"/>
      <c r="GB65" s="159"/>
      <c r="GC65" s="157"/>
      <c r="GD65" s="158"/>
      <c r="GE65" s="159"/>
      <c r="GF65" s="159"/>
      <c r="GG65" s="157"/>
      <c r="GH65" s="158"/>
      <c r="GI65" s="159"/>
      <c r="GJ65" s="159"/>
      <c r="GK65" s="157"/>
      <c r="GL65" s="158"/>
      <c r="GM65" s="159"/>
      <c r="GN65" s="159"/>
      <c r="GO65" s="157"/>
      <c r="GP65" s="158"/>
      <c r="GQ65" s="159"/>
      <c r="GR65" s="159"/>
      <c r="GS65" s="157"/>
      <c r="GT65" s="158"/>
      <c r="GU65" s="159"/>
      <c r="GV65" s="159"/>
      <c r="GW65" s="157"/>
      <c r="GX65" s="158"/>
      <c r="GY65" s="159"/>
      <c r="GZ65" s="159"/>
      <c r="HA65" s="157"/>
      <c r="HB65" s="158"/>
      <c r="HC65" s="159"/>
      <c r="HD65" s="159"/>
      <c r="HE65" s="157"/>
      <c r="HF65" s="158"/>
      <c r="HG65" s="159"/>
      <c r="HH65" s="159"/>
      <c r="HI65" s="157"/>
      <c r="HJ65" s="158"/>
      <c r="HK65" s="159"/>
      <c r="HL65" s="159"/>
      <c r="HM65" s="157"/>
      <c r="HN65" s="158"/>
      <c r="HO65" s="159"/>
      <c r="HP65" s="159"/>
      <c r="HQ65" s="157"/>
      <c r="HR65" s="158"/>
      <c r="HS65" s="159"/>
      <c r="HT65" s="159"/>
      <c r="HU65" s="157"/>
      <c r="HV65" s="158"/>
      <c r="HW65" s="159"/>
      <c r="HX65" s="159"/>
      <c r="HY65" s="157"/>
      <c r="HZ65" s="158"/>
      <c r="IA65" s="159"/>
      <c r="IB65" s="159"/>
      <c r="IC65" s="157"/>
      <c r="ID65" s="158"/>
      <c r="IE65" s="159"/>
      <c r="IF65" s="159"/>
      <c r="IG65" s="157"/>
      <c r="IH65" s="158"/>
      <c r="II65" s="159"/>
      <c r="IJ65" s="159"/>
      <c r="IK65" s="157"/>
      <c r="IL65" s="158"/>
      <c r="IM65" s="159"/>
      <c r="IN65" s="159"/>
      <c r="IO65" s="157"/>
      <c r="IP65" s="158"/>
      <c r="IQ65" s="159"/>
      <c r="IR65" s="159"/>
      <c r="IS65" s="157"/>
      <c r="IT65" s="158"/>
      <c r="IU65" s="159"/>
      <c r="IV65" s="159"/>
      <c r="IW65" s="157"/>
      <c r="IX65" s="158"/>
      <c r="IY65" s="159"/>
      <c r="IZ65" s="159"/>
      <c r="JA65" s="157"/>
      <c r="JB65" s="158"/>
      <c r="JC65" s="159"/>
      <c r="JD65" s="159"/>
      <c r="JE65" s="157"/>
      <c r="JF65" s="158"/>
      <c r="JG65" s="159"/>
      <c r="JH65" s="159"/>
      <c r="JI65" s="157"/>
      <c r="JJ65" s="158"/>
      <c r="JK65" s="159"/>
      <c r="JL65" s="159"/>
      <c r="JM65" s="157"/>
      <c r="JN65" s="158"/>
      <c r="JO65" s="159"/>
      <c r="JP65" s="159"/>
      <c r="JQ65" s="157"/>
      <c r="JR65" s="158"/>
      <c r="JS65" s="159"/>
      <c r="JT65" s="159"/>
      <c r="JU65" s="157"/>
      <c r="JV65" s="158"/>
      <c r="JW65" s="159"/>
      <c r="JX65" s="159"/>
      <c r="JY65" s="157"/>
      <c r="JZ65" s="158"/>
      <c r="KA65" s="159"/>
      <c r="KB65" s="159"/>
      <c r="KC65" s="157"/>
      <c r="KD65" s="158"/>
      <c r="KE65" s="159"/>
      <c r="KF65" s="159"/>
      <c r="KG65" s="157"/>
      <c r="KH65" s="158"/>
      <c r="KI65" s="159"/>
      <c r="KJ65" s="159"/>
      <c r="KK65" s="157"/>
      <c r="KL65" s="158"/>
      <c r="KM65" s="159"/>
      <c r="KN65" s="159"/>
      <c r="KO65" s="157"/>
      <c r="KP65" s="158"/>
      <c r="KQ65" s="159"/>
      <c r="KR65" s="159"/>
      <c r="KS65" s="157"/>
      <c r="KT65" s="158"/>
      <c r="KU65" s="159"/>
      <c r="KV65" s="159"/>
      <c r="KW65" s="157"/>
      <c r="KX65" s="158"/>
      <c r="KY65" s="159"/>
      <c r="KZ65" s="159"/>
      <c r="LA65" s="157"/>
      <c r="LB65" s="158"/>
      <c r="LC65" s="159"/>
      <c r="LD65" s="159"/>
      <c r="LE65" s="157"/>
      <c r="LF65" s="158"/>
      <c r="LG65" s="159"/>
      <c r="LH65" s="159"/>
      <c r="LI65" s="157"/>
      <c r="LJ65" s="158"/>
      <c r="LK65" s="159"/>
      <c r="LL65" s="159"/>
      <c r="LM65" s="157"/>
      <c r="LN65" s="158"/>
      <c r="LO65" s="159"/>
      <c r="LP65" s="159"/>
      <c r="LQ65" s="157"/>
      <c r="LR65" s="158"/>
      <c r="LS65" s="159"/>
      <c r="LT65" s="159"/>
      <c r="LU65" s="157"/>
      <c r="LV65" s="158"/>
      <c r="LW65" s="159"/>
      <c r="LX65" s="159"/>
      <c r="LY65" s="157"/>
      <c r="LZ65" s="158"/>
      <c r="MA65" s="159"/>
      <c r="MB65" s="159"/>
      <c r="MC65" s="157"/>
      <c r="MD65" s="158"/>
      <c r="ME65" s="159"/>
      <c r="MF65" s="159"/>
      <c r="MG65" s="157"/>
      <c r="MH65" s="158"/>
      <c r="MI65" s="159"/>
      <c r="MJ65" s="159"/>
      <c r="MK65" s="157"/>
      <c r="ML65" s="158"/>
      <c r="MM65" s="159"/>
      <c r="MN65" s="159"/>
      <c r="MO65" s="157"/>
      <c r="MP65" s="158"/>
      <c r="MQ65" s="159"/>
      <c r="MR65" s="159"/>
      <c r="MS65" s="157"/>
      <c r="MT65" s="158"/>
      <c r="MU65" s="159"/>
      <c r="MV65" s="159"/>
      <c r="MW65" s="157"/>
      <c r="MX65" s="158"/>
      <c r="MY65" s="159"/>
      <c r="MZ65" s="159"/>
      <c r="NA65" s="157"/>
      <c r="NB65" s="158"/>
      <c r="NC65" s="159"/>
      <c r="ND65" s="159"/>
      <c r="NE65" s="157"/>
      <c r="NF65" s="158"/>
      <c r="NG65" s="159"/>
      <c r="NH65" s="159"/>
      <c r="NI65" s="157"/>
      <c r="NJ65" s="158"/>
      <c r="NK65" s="159"/>
      <c r="NL65" s="159"/>
      <c r="NM65" s="157"/>
      <c r="NN65" s="158"/>
      <c r="NO65" s="159"/>
      <c r="NP65" s="159"/>
      <c r="NQ65" s="157"/>
      <c r="NR65" s="158"/>
      <c r="NS65" s="159"/>
      <c r="NT65" s="159"/>
      <c r="NU65" s="157"/>
      <c r="NV65" s="158"/>
      <c r="NW65" s="159"/>
      <c r="NX65" s="159"/>
      <c r="NY65" s="157"/>
      <c r="NZ65" s="158"/>
      <c r="OA65" s="159"/>
      <c r="OB65" s="159"/>
      <c r="OC65" s="157"/>
      <c r="OD65" s="158"/>
      <c r="OE65" s="159"/>
      <c r="OF65" s="159"/>
      <c r="OG65" s="157"/>
      <c r="OH65" s="158"/>
      <c r="OI65" s="159"/>
      <c r="OJ65" s="159"/>
      <c r="OK65" s="157"/>
      <c r="OL65" s="158"/>
      <c r="OM65" s="159"/>
      <c r="ON65" s="159"/>
      <c r="OO65" s="157"/>
      <c r="OP65" s="158"/>
      <c r="OQ65" s="159"/>
      <c r="OR65" s="159"/>
      <c r="OS65" s="157"/>
      <c r="OT65" s="158"/>
      <c r="OU65" s="159"/>
      <c r="OV65" s="159"/>
      <c r="OW65" s="157"/>
      <c r="OX65" s="158"/>
      <c r="OY65" s="159"/>
      <c r="OZ65" s="159"/>
      <c r="PA65" s="157"/>
      <c r="PB65" s="158"/>
      <c r="PC65" s="159"/>
      <c r="PD65" s="159"/>
      <c r="PE65" s="157"/>
      <c r="PF65" s="158"/>
      <c r="PG65" s="159"/>
      <c r="PH65" s="159"/>
      <c r="PI65" s="157"/>
      <c r="PJ65" s="158"/>
      <c r="PK65" s="159"/>
      <c r="PL65" s="159"/>
      <c r="PM65" s="157"/>
      <c r="PN65" s="158"/>
      <c r="PO65" s="159"/>
      <c r="PP65" s="159"/>
      <c r="PQ65" s="157"/>
      <c r="PR65" s="158"/>
      <c r="PS65" s="159"/>
      <c r="PT65" s="159"/>
      <c r="PU65" s="157"/>
      <c r="PV65" s="158"/>
      <c r="PW65" s="159"/>
      <c r="PX65" s="159"/>
      <c r="PY65" s="157"/>
      <c r="PZ65" s="158"/>
      <c r="QA65" s="159"/>
      <c r="QB65" s="159"/>
      <c r="QC65" s="157"/>
      <c r="QD65" s="158"/>
      <c r="QE65" s="159"/>
      <c r="QF65" s="159"/>
      <c r="QG65" s="157"/>
      <c r="QH65" s="158"/>
      <c r="QI65" s="159"/>
      <c r="QJ65" s="159"/>
      <c r="QK65" s="157"/>
      <c r="QL65" s="158"/>
      <c r="QM65" s="159"/>
      <c r="QN65" s="159"/>
      <c r="QO65" s="157"/>
      <c r="QP65" s="158"/>
      <c r="QQ65" s="159"/>
      <c r="QR65" s="159"/>
      <c r="QS65" s="157"/>
      <c r="QT65" s="158"/>
      <c r="QU65" s="159"/>
      <c r="QV65" s="159"/>
      <c r="QW65" s="157"/>
      <c r="QX65" s="158"/>
      <c r="QY65" s="159"/>
      <c r="QZ65" s="159"/>
      <c r="RA65" s="157"/>
      <c r="RB65" s="158"/>
      <c r="RC65" s="159"/>
      <c r="RD65" s="159"/>
      <c r="RE65" s="157"/>
      <c r="RF65" s="158"/>
      <c r="RG65" s="159"/>
      <c r="RH65" s="159"/>
      <c r="RI65" s="157"/>
      <c r="RJ65" s="158"/>
      <c r="RK65" s="159"/>
      <c r="RL65" s="159"/>
      <c r="RM65" s="157"/>
      <c r="RN65" s="158"/>
      <c r="RO65" s="159"/>
      <c r="RP65" s="159"/>
      <c r="RQ65" s="157"/>
      <c r="RR65" s="158"/>
      <c r="RS65" s="159"/>
      <c r="RT65" s="159"/>
      <c r="RU65" s="157"/>
      <c r="RV65" s="158"/>
      <c r="RW65" s="159"/>
      <c r="RX65" s="159"/>
      <c r="RY65" s="157"/>
      <c r="RZ65" s="158"/>
      <c r="SA65" s="159"/>
      <c r="SB65" s="159"/>
      <c r="SC65" s="157"/>
      <c r="SD65" s="158"/>
      <c r="SE65" s="159"/>
      <c r="SF65" s="159"/>
      <c r="SG65" s="157"/>
      <c r="SH65" s="158"/>
      <c r="SI65" s="159"/>
      <c r="SJ65" s="159"/>
      <c r="SK65" s="157"/>
      <c r="SL65" s="158"/>
      <c r="SM65" s="159"/>
      <c r="SN65" s="159"/>
      <c r="SO65" s="157"/>
      <c r="SP65" s="158"/>
      <c r="SQ65" s="159"/>
      <c r="SR65" s="159"/>
      <c r="SS65" s="157"/>
      <c r="ST65" s="158"/>
      <c r="SU65" s="159"/>
      <c r="SV65" s="159"/>
      <c r="SW65" s="157"/>
      <c r="SX65" s="158"/>
      <c r="SY65" s="159"/>
      <c r="SZ65" s="159"/>
      <c r="TA65" s="157"/>
      <c r="TB65" s="158"/>
      <c r="TC65" s="159"/>
      <c r="TD65" s="159"/>
      <c r="TE65" s="157"/>
      <c r="TF65" s="158"/>
      <c r="TG65" s="159"/>
      <c r="TH65" s="159"/>
      <c r="TI65" s="157"/>
      <c r="TJ65" s="158"/>
      <c r="TK65" s="159"/>
      <c r="TL65" s="159"/>
      <c r="TM65" s="157"/>
      <c r="TN65" s="158"/>
      <c r="TO65" s="159"/>
      <c r="TP65" s="159"/>
      <c r="TQ65" s="157"/>
      <c r="TR65" s="158"/>
      <c r="TS65" s="159"/>
      <c r="TT65" s="159"/>
      <c r="TU65" s="157"/>
      <c r="TV65" s="158"/>
      <c r="TW65" s="159"/>
      <c r="TX65" s="159"/>
      <c r="TY65" s="157"/>
      <c r="TZ65" s="158"/>
      <c r="UA65" s="159"/>
      <c r="UB65" s="159"/>
      <c r="UC65" s="157"/>
      <c r="UD65" s="158"/>
      <c r="UE65" s="159"/>
      <c r="UF65" s="159"/>
      <c r="UG65" s="157"/>
      <c r="UH65" s="158"/>
      <c r="UI65" s="159"/>
      <c r="UJ65" s="159"/>
      <c r="UK65" s="157"/>
      <c r="UL65" s="158"/>
      <c r="UM65" s="159"/>
      <c r="UN65" s="159"/>
      <c r="UO65" s="157"/>
      <c r="UP65" s="158"/>
      <c r="UQ65" s="159"/>
      <c r="UR65" s="159"/>
      <c r="US65" s="157"/>
      <c r="UT65" s="158"/>
      <c r="UU65" s="159"/>
      <c r="UV65" s="159"/>
      <c r="UW65" s="157"/>
      <c r="UX65" s="158"/>
      <c r="UY65" s="159"/>
      <c r="UZ65" s="159"/>
      <c r="VA65" s="157"/>
      <c r="VB65" s="158"/>
      <c r="VC65" s="159"/>
      <c r="VD65" s="159"/>
      <c r="VE65" s="157"/>
      <c r="VF65" s="158"/>
      <c r="VG65" s="159"/>
      <c r="VH65" s="159"/>
      <c r="VI65" s="157"/>
      <c r="VJ65" s="158"/>
      <c r="VK65" s="159"/>
      <c r="VL65" s="159"/>
      <c r="VM65" s="157"/>
      <c r="VN65" s="158"/>
      <c r="VO65" s="159"/>
      <c r="VP65" s="159"/>
      <c r="VQ65" s="157"/>
      <c r="VR65" s="158"/>
      <c r="VS65" s="159"/>
      <c r="VT65" s="159"/>
      <c r="VU65" s="157"/>
      <c r="VV65" s="158"/>
      <c r="VW65" s="159"/>
      <c r="VX65" s="159"/>
      <c r="VY65" s="157"/>
      <c r="VZ65" s="158"/>
      <c r="WA65" s="159"/>
      <c r="WB65" s="159"/>
      <c r="WC65" s="157"/>
      <c r="WD65" s="158"/>
      <c r="WE65" s="159"/>
      <c r="WF65" s="159"/>
      <c r="WG65" s="157"/>
      <c r="WH65" s="158"/>
      <c r="WI65" s="159"/>
      <c r="WJ65" s="159"/>
      <c r="WK65" s="157"/>
      <c r="WL65" s="158"/>
      <c r="WM65" s="159"/>
      <c r="WN65" s="159"/>
      <c r="WO65" s="157"/>
      <c r="WP65" s="158"/>
      <c r="WQ65" s="159"/>
      <c r="WR65" s="159"/>
      <c r="WS65" s="157"/>
      <c r="WT65" s="158"/>
      <c r="WU65" s="159"/>
      <c r="WV65" s="159"/>
      <c r="WW65" s="157"/>
      <c r="WX65" s="158"/>
      <c r="WY65" s="159"/>
      <c r="WZ65" s="159"/>
      <c r="XA65" s="157"/>
      <c r="XB65" s="158"/>
      <c r="XC65" s="159"/>
      <c r="XD65" s="159"/>
      <c r="XE65" s="157"/>
      <c r="XF65" s="158"/>
      <c r="XG65" s="159"/>
      <c r="XH65" s="159"/>
      <c r="XI65" s="157"/>
      <c r="XJ65" s="158"/>
      <c r="XK65" s="159"/>
      <c r="XL65" s="159"/>
      <c r="XM65" s="157"/>
      <c r="XN65" s="158"/>
      <c r="XO65" s="159"/>
      <c r="XP65" s="159"/>
      <c r="XQ65" s="157"/>
      <c r="XR65" s="158"/>
      <c r="XS65" s="159"/>
      <c r="XT65" s="159"/>
      <c r="XU65" s="157"/>
      <c r="XV65" s="158"/>
      <c r="XW65" s="159"/>
      <c r="XX65" s="159"/>
      <c r="XY65" s="157"/>
      <c r="XZ65" s="158"/>
      <c r="YA65" s="159"/>
      <c r="YB65" s="159"/>
      <c r="YC65" s="157"/>
      <c r="YD65" s="158"/>
      <c r="YE65" s="159"/>
      <c r="YF65" s="159"/>
      <c r="YG65" s="157"/>
      <c r="YH65" s="158"/>
      <c r="YI65" s="159"/>
      <c r="YJ65" s="159"/>
      <c r="YK65" s="157"/>
      <c r="YL65" s="158"/>
      <c r="YM65" s="159"/>
      <c r="YN65" s="159"/>
      <c r="YO65" s="157"/>
      <c r="YP65" s="158"/>
      <c r="YQ65" s="159"/>
      <c r="YR65" s="159"/>
      <c r="YS65" s="157"/>
      <c r="YT65" s="158"/>
      <c r="YU65" s="159"/>
      <c r="YV65" s="159"/>
      <c r="YW65" s="157"/>
      <c r="YX65" s="158"/>
      <c r="YY65" s="159"/>
      <c r="YZ65" s="159"/>
      <c r="ZA65" s="157"/>
      <c r="ZB65" s="158"/>
      <c r="ZC65" s="159"/>
      <c r="ZD65" s="159"/>
      <c r="ZE65" s="157"/>
      <c r="ZF65" s="158"/>
      <c r="ZG65" s="159"/>
      <c r="ZH65" s="159"/>
      <c r="ZI65" s="157"/>
      <c r="ZJ65" s="158"/>
      <c r="ZK65" s="159"/>
      <c r="ZL65" s="159"/>
      <c r="ZM65" s="157"/>
      <c r="ZN65" s="158"/>
      <c r="ZO65" s="159"/>
      <c r="ZP65" s="159"/>
      <c r="ZQ65" s="157"/>
      <c r="ZR65" s="158"/>
      <c r="ZS65" s="159"/>
      <c r="ZT65" s="159"/>
      <c r="ZU65" s="157"/>
      <c r="ZV65" s="158"/>
      <c r="ZW65" s="159"/>
      <c r="ZX65" s="159"/>
      <c r="ZY65" s="157"/>
      <c r="ZZ65" s="158"/>
      <c r="AAA65" s="159"/>
      <c r="AAB65" s="159"/>
      <c r="AAC65" s="157"/>
      <c r="AAD65" s="158"/>
      <c r="AAE65" s="159"/>
      <c r="AAF65" s="159"/>
      <c r="AAG65" s="157"/>
      <c r="AAH65" s="158"/>
      <c r="AAI65" s="159"/>
      <c r="AAJ65" s="159"/>
      <c r="AAK65" s="157"/>
      <c r="AAL65" s="158"/>
      <c r="AAM65" s="159"/>
      <c r="AAN65" s="159"/>
      <c r="AAO65" s="157"/>
      <c r="AAP65" s="158"/>
      <c r="AAQ65" s="159"/>
      <c r="AAR65" s="159"/>
      <c r="AAS65" s="157"/>
      <c r="AAT65" s="158"/>
      <c r="AAU65" s="159"/>
      <c r="AAV65" s="159"/>
      <c r="AAW65" s="157"/>
      <c r="AAX65" s="158"/>
      <c r="AAY65" s="159"/>
      <c r="AAZ65" s="159"/>
      <c r="ABA65" s="157"/>
      <c r="ABB65" s="158"/>
      <c r="ABC65" s="159"/>
      <c r="ABD65" s="159"/>
      <c r="ABE65" s="157"/>
      <c r="ABF65" s="158"/>
      <c r="ABG65" s="159"/>
      <c r="ABH65" s="159"/>
      <c r="ABI65" s="157"/>
      <c r="ABJ65" s="158"/>
      <c r="ABK65" s="159"/>
      <c r="ABL65" s="159"/>
      <c r="ABM65" s="157"/>
      <c r="ABN65" s="158"/>
      <c r="ABO65" s="159"/>
      <c r="ABP65" s="159"/>
      <c r="ABQ65" s="157"/>
      <c r="ABR65" s="158"/>
      <c r="ABS65" s="159"/>
      <c r="ABT65" s="159"/>
      <c r="ABU65" s="157"/>
      <c r="ABV65" s="158"/>
      <c r="ABW65" s="159"/>
      <c r="ABX65" s="159"/>
      <c r="ABY65" s="157"/>
      <c r="ABZ65" s="158"/>
      <c r="ACA65" s="159"/>
      <c r="ACB65" s="159"/>
      <c r="ACC65" s="157"/>
      <c r="ACD65" s="158"/>
      <c r="ACE65" s="159"/>
      <c r="ACF65" s="159"/>
      <c r="ACG65" s="157"/>
      <c r="ACH65" s="158"/>
      <c r="ACI65" s="159"/>
      <c r="ACJ65" s="159"/>
      <c r="ACK65" s="157"/>
      <c r="ACL65" s="158"/>
      <c r="ACM65" s="159"/>
      <c r="ACN65" s="159"/>
      <c r="ACO65" s="157"/>
      <c r="ACP65" s="158"/>
      <c r="ACQ65" s="159"/>
      <c r="ACR65" s="159"/>
      <c r="ACS65" s="157"/>
      <c r="ACT65" s="158"/>
      <c r="ACU65" s="159"/>
      <c r="ACV65" s="159"/>
      <c r="ACW65" s="157"/>
      <c r="ACX65" s="158"/>
      <c r="ACY65" s="159"/>
      <c r="ACZ65" s="159"/>
      <c r="ADA65" s="157"/>
      <c r="ADB65" s="158"/>
      <c r="ADC65" s="159"/>
      <c r="ADD65" s="159"/>
      <c r="ADE65" s="157"/>
      <c r="ADF65" s="158"/>
      <c r="ADG65" s="159"/>
      <c r="ADH65" s="159"/>
      <c r="ADI65" s="157"/>
      <c r="ADJ65" s="158"/>
      <c r="ADK65" s="159"/>
      <c r="ADL65" s="159"/>
      <c r="ADM65" s="157"/>
      <c r="ADN65" s="158"/>
      <c r="ADO65" s="159"/>
      <c r="ADP65" s="159"/>
      <c r="ADQ65" s="157"/>
      <c r="ADR65" s="158"/>
      <c r="ADS65" s="159"/>
      <c r="ADT65" s="159"/>
      <c r="ADU65" s="157"/>
      <c r="ADV65" s="158"/>
      <c r="ADW65" s="159"/>
      <c r="ADX65" s="159"/>
      <c r="ADY65" s="157"/>
      <c r="ADZ65" s="158"/>
      <c r="AEA65" s="159"/>
      <c r="AEB65" s="159"/>
      <c r="AEC65" s="157"/>
      <c r="AED65" s="158"/>
      <c r="AEE65" s="159"/>
      <c r="AEF65" s="159"/>
      <c r="AEG65" s="157"/>
      <c r="AEH65" s="158"/>
      <c r="AEI65" s="159"/>
      <c r="AEJ65" s="159"/>
      <c r="AEK65" s="157"/>
      <c r="AEL65" s="158"/>
      <c r="AEM65" s="159"/>
      <c r="AEN65" s="159"/>
      <c r="AEO65" s="157"/>
      <c r="AEP65" s="158"/>
      <c r="AEQ65" s="159"/>
      <c r="AER65" s="159"/>
      <c r="AES65" s="157"/>
      <c r="AET65" s="158"/>
      <c r="AEU65" s="159"/>
      <c r="AEV65" s="159"/>
      <c r="AEW65" s="157"/>
      <c r="AEX65" s="158"/>
      <c r="AEY65" s="159"/>
      <c r="AEZ65" s="159"/>
      <c r="AFA65" s="157"/>
      <c r="AFB65" s="158"/>
      <c r="AFC65" s="159"/>
      <c r="AFD65" s="159"/>
      <c r="AFE65" s="157"/>
      <c r="AFF65" s="158"/>
      <c r="AFG65" s="159"/>
      <c r="AFH65" s="159"/>
      <c r="AFI65" s="157"/>
      <c r="AFJ65" s="158"/>
      <c r="AFK65" s="159"/>
      <c r="AFL65" s="159"/>
      <c r="AFM65" s="157"/>
      <c r="AFN65" s="158"/>
      <c r="AFO65" s="159"/>
      <c r="AFP65" s="159"/>
      <c r="AFQ65" s="157"/>
      <c r="AFR65" s="158"/>
      <c r="AFS65" s="159"/>
      <c r="AFT65" s="159"/>
      <c r="AFU65" s="157"/>
      <c r="AFV65" s="158"/>
      <c r="AFW65" s="159"/>
      <c r="AFX65" s="159"/>
      <c r="AFY65" s="157"/>
      <c r="AFZ65" s="158"/>
      <c r="AGA65" s="159"/>
      <c r="AGB65" s="159"/>
      <c r="AGC65" s="157"/>
      <c r="AGD65" s="158"/>
      <c r="AGE65" s="159"/>
      <c r="AGF65" s="159"/>
      <c r="AGG65" s="157"/>
      <c r="AGH65" s="158"/>
      <c r="AGI65" s="159"/>
      <c r="AGJ65" s="159"/>
      <c r="AGK65" s="157"/>
      <c r="AGL65" s="158"/>
      <c r="AGM65" s="159"/>
      <c r="AGN65" s="159"/>
      <c r="AGO65" s="157"/>
      <c r="AGP65" s="158"/>
      <c r="AGQ65" s="159"/>
      <c r="AGR65" s="159"/>
      <c r="AGS65" s="157"/>
      <c r="AGT65" s="158"/>
      <c r="AGU65" s="159"/>
      <c r="AGV65" s="159"/>
      <c r="AGW65" s="157"/>
      <c r="AGX65" s="158"/>
      <c r="AGY65" s="159"/>
      <c r="AGZ65" s="159"/>
      <c r="AHA65" s="157"/>
      <c r="AHB65" s="158"/>
      <c r="AHC65" s="159"/>
      <c r="AHD65" s="159"/>
      <c r="AHE65" s="157"/>
      <c r="AHF65" s="158"/>
      <c r="AHG65" s="159"/>
      <c r="AHH65" s="159"/>
      <c r="AHI65" s="157"/>
      <c r="AHJ65" s="158"/>
      <c r="AHK65" s="159"/>
      <c r="AHL65" s="159"/>
      <c r="AHM65" s="157"/>
      <c r="AHN65" s="158"/>
      <c r="AHO65" s="159"/>
      <c r="AHP65" s="159"/>
      <c r="AHQ65" s="157"/>
      <c r="AHR65" s="158"/>
      <c r="AHS65" s="159"/>
      <c r="AHT65" s="159"/>
      <c r="AHU65" s="157"/>
      <c r="AHV65" s="158"/>
      <c r="AHW65" s="159"/>
      <c r="AHX65" s="159"/>
      <c r="AHY65" s="157"/>
      <c r="AHZ65" s="158"/>
      <c r="AIA65" s="159"/>
      <c r="AIB65" s="159"/>
      <c r="AIC65" s="157"/>
      <c r="AID65" s="158"/>
      <c r="AIE65" s="159"/>
      <c r="AIF65" s="159"/>
      <c r="AIG65" s="157"/>
      <c r="AIH65" s="158"/>
      <c r="AII65" s="159"/>
      <c r="AIJ65" s="159"/>
      <c r="AIK65" s="157"/>
      <c r="AIL65" s="158"/>
      <c r="AIM65" s="159"/>
      <c r="AIN65" s="159"/>
      <c r="AIO65" s="157"/>
      <c r="AIP65" s="158"/>
      <c r="AIQ65" s="159"/>
      <c r="AIR65" s="159"/>
      <c r="AIS65" s="157"/>
      <c r="AIT65" s="158"/>
      <c r="AIU65" s="159"/>
      <c r="AIV65" s="159"/>
      <c r="AIW65" s="157"/>
      <c r="AIX65" s="158"/>
      <c r="AIY65" s="159"/>
      <c r="AIZ65" s="159"/>
      <c r="AJA65" s="157"/>
      <c r="AJB65" s="158"/>
      <c r="AJC65" s="159"/>
      <c r="AJD65" s="159"/>
      <c r="AJE65" s="157"/>
      <c r="AJF65" s="158"/>
      <c r="AJG65" s="159"/>
      <c r="AJH65" s="159"/>
      <c r="AJI65" s="157"/>
      <c r="AJJ65" s="158"/>
      <c r="AJK65" s="159"/>
      <c r="AJL65" s="159"/>
      <c r="AJM65" s="157"/>
      <c r="AJN65" s="158"/>
      <c r="AJO65" s="159"/>
      <c r="AJP65" s="159"/>
      <c r="AJQ65" s="157"/>
      <c r="AJR65" s="158"/>
      <c r="AJS65" s="159"/>
      <c r="AJT65" s="159"/>
      <c r="AJU65" s="157"/>
      <c r="AJV65" s="158"/>
      <c r="AJW65" s="159"/>
      <c r="AJX65" s="159"/>
      <c r="AJY65" s="157"/>
      <c r="AJZ65" s="158"/>
      <c r="AKA65" s="159"/>
      <c r="AKB65" s="159"/>
      <c r="AKC65" s="157"/>
      <c r="AKD65" s="158"/>
      <c r="AKE65" s="159"/>
      <c r="AKF65" s="159"/>
      <c r="AKG65" s="157"/>
      <c r="AKH65" s="158"/>
      <c r="AKI65" s="159"/>
      <c r="AKJ65" s="159"/>
      <c r="AKK65" s="157"/>
      <c r="AKL65" s="158"/>
      <c r="AKM65" s="159"/>
      <c r="AKN65" s="159"/>
      <c r="AKO65" s="157"/>
      <c r="AKP65" s="158"/>
      <c r="AKQ65" s="159"/>
      <c r="AKR65" s="159"/>
      <c r="AKS65" s="157"/>
      <c r="AKT65" s="158"/>
      <c r="AKU65" s="159"/>
      <c r="AKV65" s="159"/>
      <c r="AKW65" s="157"/>
      <c r="AKX65" s="158"/>
      <c r="AKY65" s="159"/>
      <c r="AKZ65" s="159"/>
      <c r="ALA65" s="157"/>
      <c r="ALB65" s="158"/>
      <c r="ALC65" s="159"/>
      <c r="ALD65" s="159"/>
      <c r="ALE65" s="157"/>
      <c r="ALF65" s="158"/>
      <c r="ALG65" s="159"/>
      <c r="ALH65" s="159"/>
      <c r="ALI65" s="157"/>
      <c r="ALJ65" s="158"/>
      <c r="ALK65" s="159"/>
      <c r="ALL65" s="159"/>
      <c r="ALM65" s="157"/>
      <c r="ALN65" s="158"/>
      <c r="ALO65" s="159"/>
      <c r="ALP65" s="159"/>
      <c r="ALQ65" s="157"/>
      <c r="ALR65" s="158"/>
      <c r="ALS65" s="159"/>
      <c r="ALT65" s="159"/>
      <c r="ALU65" s="157"/>
      <c r="ALV65" s="158"/>
      <c r="ALW65" s="159"/>
      <c r="ALX65" s="159"/>
      <c r="ALY65" s="157"/>
      <c r="ALZ65" s="158"/>
      <c r="AMA65" s="159"/>
      <c r="AMB65" s="159"/>
      <c r="AMC65" s="157"/>
      <c r="AMD65" s="158"/>
      <c r="AME65" s="159"/>
      <c r="AMF65" s="159"/>
      <c r="AMG65" s="157"/>
      <c r="AMH65" s="158"/>
      <c r="AMI65" s="159"/>
      <c r="AMJ65" s="159"/>
      <c r="AMK65" s="157"/>
      <c r="AML65" s="158"/>
      <c r="AMM65" s="159"/>
      <c r="AMN65" s="159"/>
      <c r="AMO65" s="157"/>
      <c r="AMP65" s="158"/>
      <c r="AMQ65" s="159"/>
      <c r="AMR65" s="159"/>
      <c r="AMS65" s="157"/>
      <c r="AMT65" s="158"/>
      <c r="AMU65" s="159"/>
      <c r="AMV65" s="159"/>
      <c r="AMW65" s="157"/>
      <c r="AMX65" s="158"/>
      <c r="AMY65" s="159"/>
      <c r="AMZ65" s="159"/>
      <c r="ANA65" s="157"/>
      <c r="ANB65" s="158"/>
      <c r="ANC65" s="159"/>
      <c r="AND65" s="159"/>
      <c r="ANE65" s="157"/>
      <c r="ANF65" s="158"/>
      <c r="ANG65" s="159"/>
      <c r="ANH65" s="159"/>
      <c r="ANI65" s="157"/>
      <c r="ANJ65" s="158"/>
      <c r="ANK65" s="159"/>
      <c r="ANL65" s="159"/>
      <c r="ANM65" s="157"/>
      <c r="ANN65" s="158"/>
      <c r="ANO65" s="159"/>
      <c r="ANP65" s="159"/>
      <c r="ANQ65" s="157"/>
      <c r="ANR65" s="158"/>
      <c r="ANS65" s="159"/>
      <c r="ANT65" s="159"/>
      <c r="ANU65" s="157"/>
      <c r="ANV65" s="158"/>
      <c r="ANW65" s="159"/>
      <c r="ANX65" s="159"/>
      <c r="ANY65" s="157"/>
      <c r="ANZ65" s="158"/>
      <c r="AOA65" s="159"/>
      <c r="AOB65" s="159"/>
      <c r="AOC65" s="157"/>
      <c r="AOD65" s="158"/>
      <c r="AOE65" s="159"/>
      <c r="AOF65" s="159"/>
      <c r="AOG65" s="157"/>
      <c r="AOH65" s="158"/>
      <c r="AOI65" s="159"/>
      <c r="AOJ65" s="159"/>
      <c r="AOK65" s="157"/>
      <c r="AOL65" s="158"/>
      <c r="AOM65" s="159"/>
      <c r="AON65" s="159"/>
      <c r="AOO65" s="157"/>
      <c r="AOP65" s="158"/>
      <c r="AOQ65" s="159"/>
      <c r="AOR65" s="159"/>
      <c r="AOS65" s="157"/>
      <c r="AOT65" s="158"/>
      <c r="AOU65" s="159"/>
      <c r="AOV65" s="159"/>
      <c r="AOW65" s="157"/>
      <c r="AOX65" s="158"/>
      <c r="AOY65" s="159"/>
      <c r="AOZ65" s="159"/>
      <c r="APA65" s="157"/>
      <c r="APB65" s="158"/>
      <c r="APC65" s="159"/>
      <c r="APD65" s="159"/>
      <c r="APE65" s="157"/>
      <c r="APF65" s="158"/>
      <c r="APG65" s="159"/>
      <c r="APH65" s="159"/>
      <c r="API65" s="157"/>
      <c r="APJ65" s="158"/>
      <c r="APK65" s="159"/>
      <c r="APL65" s="159"/>
      <c r="APM65" s="157"/>
      <c r="APN65" s="158"/>
      <c r="APO65" s="159"/>
      <c r="APP65" s="159"/>
      <c r="APQ65" s="157"/>
      <c r="APR65" s="158"/>
      <c r="APS65" s="159"/>
      <c r="APT65" s="159"/>
      <c r="APU65" s="157"/>
      <c r="APV65" s="158"/>
      <c r="APW65" s="159"/>
      <c r="APX65" s="159"/>
      <c r="APY65" s="157"/>
      <c r="APZ65" s="158"/>
      <c r="AQA65" s="159"/>
      <c r="AQB65" s="159"/>
      <c r="AQC65" s="157"/>
      <c r="AQD65" s="158"/>
      <c r="AQE65" s="159"/>
      <c r="AQF65" s="159"/>
      <c r="AQG65" s="157"/>
      <c r="AQH65" s="158"/>
      <c r="AQI65" s="159"/>
      <c r="AQJ65" s="159"/>
      <c r="AQK65" s="157"/>
      <c r="AQL65" s="158"/>
      <c r="AQM65" s="159"/>
      <c r="AQN65" s="159"/>
      <c r="AQO65" s="157"/>
      <c r="AQP65" s="158"/>
      <c r="AQQ65" s="159"/>
      <c r="AQR65" s="159"/>
      <c r="AQS65" s="157"/>
      <c r="AQT65" s="158"/>
      <c r="AQU65" s="159"/>
      <c r="AQV65" s="159"/>
      <c r="AQW65" s="157"/>
      <c r="AQX65" s="158"/>
      <c r="AQY65" s="159"/>
      <c r="AQZ65" s="159"/>
      <c r="ARA65" s="157"/>
      <c r="ARB65" s="158"/>
      <c r="ARC65" s="159"/>
      <c r="ARD65" s="159"/>
      <c r="ARE65" s="157"/>
      <c r="ARF65" s="158"/>
      <c r="ARG65" s="159"/>
      <c r="ARH65" s="159"/>
      <c r="ARI65" s="157"/>
      <c r="ARJ65" s="158"/>
      <c r="ARK65" s="159"/>
      <c r="ARL65" s="159"/>
      <c r="ARM65" s="157"/>
      <c r="ARN65" s="158"/>
      <c r="ARO65" s="159"/>
      <c r="ARP65" s="159"/>
      <c r="ARQ65" s="157"/>
      <c r="ARR65" s="158"/>
      <c r="ARS65" s="159"/>
      <c r="ART65" s="159"/>
      <c r="ARU65" s="157"/>
      <c r="ARV65" s="158"/>
      <c r="ARW65" s="159"/>
      <c r="ARX65" s="159"/>
      <c r="ARY65" s="157"/>
      <c r="ARZ65" s="158"/>
      <c r="ASA65" s="159"/>
      <c r="ASB65" s="159"/>
      <c r="ASC65" s="157"/>
      <c r="ASD65" s="158"/>
      <c r="ASE65" s="159"/>
      <c r="ASF65" s="159"/>
      <c r="ASG65" s="157"/>
      <c r="ASH65" s="158"/>
      <c r="ASI65" s="159"/>
      <c r="ASJ65" s="159"/>
      <c r="ASK65" s="157"/>
      <c r="ASL65" s="158"/>
      <c r="ASM65" s="159"/>
      <c r="ASN65" s="159"/>
      <c r="ASO65" s="157"/>
      <c r="ASP65" s="158"/>
      <c r="ASQ65" s="159"/>
      <c r="ASR65" s="159"/>
      <c r="ASS65" s="157"/>
      <c r="AST65" s="158"/>
      <c r="ASU65" s="159"/>
      <c r="ASV65" s="159"/>
      <c r="ASW65" s="157"/>
      <c r="ASX65" s="158"/>
      <c r="ASY65" s="159"/>
      <c r="ASZ65" s="159"/>
      <c r="ATA65" s="157"/>
      <c r="ATB65" s="158"/>
      <c r="ATC65" s="159"/>
      <c r="ATD65" s="159"/>
      <c r="ATE65" s="157"/>
      <c r="ATF65" s="158"/>
      <c r="ATG65" s="159"/>
      <c r="ATH65" s="159"/>
      <c r="ATI65" s="157"/>
      <c r="ATJ65" s="158"/>
      <c r="ATK65" s="159"/>
      <c r="ATL65" s="159"/>
      <c r="ATM65" s="157"/>
      <c r="ATN65" s="158"/>
      <c r="ATO65" s="159"/>
      <c r="ATP65" s="159"/>
      <c r="ATQ65" s="157"/>
      <c r="ATR65" s="158"/>
      <c r="ATS65" s="159"/>
      <c r="ATT65" s="159"/>
      <c r="ATU65" s="157"/>
      <c r="ATV65" s="158"/>
      <c r="ATW65" s="159"/>
      <c r="ATX65" s="159"/>
      <c r="ATY65" s="157"/>
      <c r="ATZ65" s="158"/>
      <c r="AUA65" s="159"/>
      <c r="AUB65" s="159"/>
      <c r="AUC65" s="157"/>
      <c r="AUD65" s="158"/>
      <c r="AUE65" s="159"/>
      <c r="AUF65" s="159"/>
      <c r="AUG65" s="157"/>
      <c r="AUH65" s="158"/>
      <c r="AUI65" s="159"/>
      <c r="AUJ65" s="159"/>
      <c r="AUK65" s="157"/>
      <c r="AUL65" s="158"/>
      <c r="AUM65" s="159"/>
      <c r="AUN65" s="159"/>
      <c r="AUO65" s="157"/>
      <c r="AUP65" s="158"/>
      <c r="AUQ65" s="159"/>
      <c r="AUR65" s="159"/>
      <c r="AUS65" s="157"/>
      <c r="AUT65" s="158"/>
      <c r="AUU65" s="159"/>
      <c r="AUV65" s="159"/>
      <c r="AUW65" s="157"/>
      <c r="AUX65" s="158"/>
      <c r="AUY65" s="159"/>
      <c r="AUZ65" s="159"/>
      <c r="AVA65" s="157"/>
      <c r="AVB65" s="158"/>
      <c r="AVC65" s="159"/>
      <c r="AVD65" s="159"/>
      <c r="AVE65" s="157"/>
      <c r="AVF65" s="158"/>
      <c r="AVG65" s="159"/>
      <c r="AVH65" s="159"/>
      <c r="AVI65" s="157"/>
      <c r="AVJ65" s="158"/>
      <c r="AVK65" s="159"/>
      <c r="AVL65" s="159"/>
      <c r="AVM65" s="157"/>
      <c r="AVN65" s="158"/>
      <c r="AVO65" s="159"/>
      <c r="AVP65" s="159"/>
      <c r="AVQ65" s="157"/>
      <c r="AVR65" s="158"/>
      <c r="AVS65" s="159"/>
      <c r="AVT65" s="159"/>
      <c r="AVU65" s="157"/>
      <c r="AVV65" s="158"/>
      <c r="AVW65" s="159"/>
      <c r="AVX65" s="159"/>
      <c r="AVY65" s="157"/>
      <c r="AVZ65" s="158"/>
      <c r="AWA65" s="159"/>
      <c r="AWB65" s="159"/>
      <c r="AWC65" s="157"/>
      <c r="AWD65" s="158"/>
      <c r="AWE65" s="159"/>
      <c r="AWF65" s="159"/>
      <c r="AWG65" s="157"/>
      <c r="AWH65" s="158"/>
      <c r="AWI65" s="159"/>
      <c r="AWJ65" s="159"/>
      <c r="AWK65" s="157"/>
      <c r="AWL65" s="158"/>
      <c r="AWM65" s="159"/>
      <c r="AWN65" s="159"/>
      <c r="AWO65" s="157"/>
      <c r="AWP65" s="158"/>
      <c r="AWQ65" s="159"/>
      <c r="AWR65" s="159"/>
      <c r="AWS65" s="157"/>
      <c r="AWT65" s="158"/>
      <c r="AWU65" s="159"/>
      <c r="AWV65" s="159"/>
      <c r="AWW65" s="157"/>
      <c r="AWX65" s="158"/>
      <c r="AWY65" s="159"/>
      <c r="AWZ65" s="159"/>
      <c r="AXA65" s="157"/>
      <c r="AXB65" s="158"/>
      <c r="AXC65" s="159"/>
      <c r="AXD65" s="159"/>
      <c r="AXE65" s="157"/>
      <c r="AXF65" s="158"/>
      <c r="AXG65" s="159"/>
      <c r="AXH65" s="159"/>
      <c r="AXI65" s="157"/>
      <c r="AXJ65" s="158"/>
      <c r="AXK65" s="159"/>
      <c r="AXL65" s="159"/>
      <c r="AXM65" s="157"/>
      <c r="AXN65" s="158"/>
      <c r="AXO65" s="159"/>
      <c r="AXP65" s="159"/>
      <c r="AXQ65" s="157"/>
      <c r="AXR65" s="158"/>
      <c r="AXS65" s="159"/>
      <c r="AXT65" s="159"/>
      <c r="AXU65" s="157"/>
      <c r="AXV65" s="158"/>
      <c r="AXW65" s="159"/>
      <c r="AXX65" s="159"/>
      <c r="AXY65" s="157"/>
      <c r="AXZ65" s="158"/>
      <c r="AYA65" s="159"/>
      <c r="AYB65" s="159"/>
      <c r="AYC65" s="157"/>
      <c r="AYD65" s="158"/>
      <c r="AYE65" s="159"/>
      <c r="AYF65" s="159"/>
      <c r="AYG65" s="157"/>
      <c r="AYH65" s="158"/>
      <c r="AYI65" s="159"/>
      <c r="AYJ65" s="159"/>
      <c r="AYK65" s="157"/>
      <c r="AYL65" s="158"/>
      <c r="AYM65" s="159"/>
      <c r="AYN65" s="159"/>
      <c r="AYO65" s="157"/>
      <c r="AYP65" s="158"/>
      <c r="AYQ65" s="159"/>
      <c r="AYR65" s="159"/>
      <c r="AYS65" s="157"/>
      <c r="AYT65" s="158"/>
      <c r="AYU65" s="159"/>
      <c r="AYV65" s="159"/>
      <c r="AYW65" s="157"/>
      <c r="AYX65" s="158"/>
      <c r="AYY65" s="159"/>
      <c r="AYZ65" s="159"/>
      <c r="AZA65" s="157"/>
      <c r="AZB65" s="158"/>
      <c r="AZC65" s="159"/>
      <c r="AZD65" s="159"/>
      <c r="AZE65" s="157"/>
      <c r="AZF65" s="158"/>
      <c r="AZG65" s="159"/>
      <c r="AZH65" s="159"/>
      <c r="AZI65" s="157"/>
      <c r="AZJ65" s="158"/>
      <c r="AZK65" s="159"/>
      <c r="AZL65" s="159"/>
      <c r="AZM65" s="157"/>
      <c r="AZN65" s="158"/>
      <c r="AZO65" s="159"/>
      <c r="AZP65" s="159"/>
      <c r="AZQ65" s="157"/>
      <c r="AZR65" s="158"/>
      <c r="AZS65" s="159"/>
      <c r="AZT65" s="159"/>
      <c r="AZU65" s="157"/>
      <c r="AZV65" s="158"/>
      <c r="AZW65" s="159"/>
      <c r="AZX65" s="159"/>
      <c r="AZY65" s="157"/>
      <c r="AZZ65" s="158"/>
      <c r="BAA65" s="159"/>
      <c r="BAB65" s="159"/>
      <c r="BAC65" s="157"/>
      <c r="BAD65" s="158"/>
      <c r="BAE65" s="159"/>
      <c r="BAF65" s="159"/>
      <c r="BAG65" s="157"/>
      <c r="BAH65" s="158"/>
      <c r="BAI65" s="159"/>
      <c r="BAJ65" s="159"/>
      <c r="BAK65" s="157"/>
      <c r="BAL65" s="158"/>
      <c r="BAM65" s="159"/>
      <c r="BAN65" s="159"/>
      <c r="BAO65" s="157"/>
      <c r="BAP65" s="158"/>
      <c r="BAQ65" s="159"/>
      <c r="BAR65" s="159"/>
      <c r="BAS65" s="157"/>
      <c r="BAT65" s="158"/>
      <c r="BAU65" s="159"/>
      <c r="BAV65" s="159"/>
      <c r="BAW65" s="157"/>
      <c r="BAX65" s="158"/>
      <c r="BAY65" s="159"/>
      <c r="BAZ65" s="159"/>
      <c r="BBA65" s="157"/>
      <c r="BBB65" s="158"/>
      <c r="BBC65" s="159"/>
      <c r="BBD65" s="159"/>
      <c r="BBE65" s="157"/>
      <c r="BBF65" s="158"/>
      <c r="BBG65" s="159"/>
      <c r="BBH65" s="159"/>
      <c r="BBI65" s="157"/>
      <c r="BBJ65" s="158"/>
      <c r="BBK65" s="159"/>
      <c r="BBL65" s="159"/>
      <c r="BBM65" s="157"/>
      <c r="BBN65" s="158"/>
      <c r="BBO65" s="159"/>
      <c r="BBP65" s="159"/>
      <c r="BBQ65" s="157"/>
      <c r="BBR65" s="158"/>
      <c r="BBS65" s="159"/>
      <c r="BBT65" s="159"/>
      <c r="BBU65" s="157"/>
      <c r="BBV65" s="158"/>
      <c r="BBW65" s="159"/>
      <c r="BBX65" s="159"/>
      <c r="BBY65" s="157"/>
      <c r="BBZ65" s="158"/>
      <c r="BCA65" s="159"/>
      <c r="BCB65" s="159"/>
      <c r="BCC65" s="157"/>
      <c r="BCD65" s="158"/>
      <c r="BCE65" s="159"/>
      <c r="BCF65" s="159"/>
      <c r="BCG65" s="157"/>
      <c r="BCH65" s="158"/>
      <c r="BCI65" s="159"/>
      <c r="BCJ65" s="159"/>
      <c r="BCK65" s="157"/>
      <c r="BCL65" s="158"/>
      <c r="BCM65" s="159"/>
      <c r="BCN65" s="159"/>
      <c r="BCO65" s="157"/>
      <c r="BCP65" s="158"/>
      <c r="BCQ65" s="159"/>
      <c r="BCR65" s="159"/>
      <c r="BCS65" s="157"/>
      <c r="BCT65" s="158"/>
      <c r="BCU65" s="159"/>
      <c r="BCV65" s="159"/>
      <c r="BCW65" s="157"/>
      <c r="BCX65" s="158"/>
      <c r="BCY65" s="159"/>
      <c r="BCZ65" s="159"/>
      <c r="BDA65" s="157"/>
      <c r="BDB65" s="158"/>
      <c r="BDC65" s="159"/>
      <c r="BDD65" s="159"/>
      <c r="BDE65" s="157"/>
      <c r="BDF65" s="158"/>
      <c r="BDG65" s="159"/>
      <c r="BDH65" s="159"/>
      <c r="BDI65" s="157"/>
      <c r="BDJ65" s="158"/>
      <c r="BDK65" s="159"/>
      <c r="BDL65" s="159"/>
      <c r="BDM65" s="157"/>
      <c r="BDN65" s="158"/>
      <c r="BDO65" s="159"/>
      <c r="BDP65" s="159"/>
      <c r="BDQ65" s="157"/>
      <c r="BDR65" s="158"/>
      <c r="BDS65" s="159"/>
      <c r="BDT65" s="159"/>
      <c r="BDU65" s="157"/>
      <c r="BDV65" s="158"/>
      <c r="BDW65" s="159"/>
      <c r="BDX65" s="159"/>
      <c r="BDY65" s="157"/>
      <c r="BDZ65" s="158"/>
      <c r="BEA65" s="159"/>
      <c r="BEB65" s="159"/>
      <c r="BEC65" s="157"/>
      <c r="BED65" s="158"/>
      <c r="BEE65" s="159"/>
      <c r="BEF65" s="159"/>
      <c r="BEG65" s="157"/>
      <c r="BEH65" s="158"/>
      <c r="BEI65" s="159"/>
      <c r="BEJ65" s="159"/>
      <c r="BEK65" s="157"/>
      <c r="BEL65" s="158"/>
      <c r="BEM65" s="159"/>
      <c r="BEN65" s="159"/>
      <c r="BEO65" s="157"/>
      <c r="BEP65" s="158"/>
      <c r="BEQ65" s="159"/>
      <c r="BER65" s="159"/>
      <c r="BES65" s="157"/>
      <c r="BET65" s="158"/>
      <c r="BEU65" s="159"/>
      <c r="BEV65" s="159"/>
      <c r="BEW65" s="157"/>
      <c r="BEX65" s="158"/>
      <c r="BEY65" s="159"/>
      <c r="BEZ65" s="159"/>
      <c r="BFA65" s="157"/>
      <c r="BFB65" s="158"/>
      <c r="BFC65" s="159"/>
      <c r="BFD65" s="159"/>
      <c r="BFE65" s="157"/>
      <c r="BFF65" s="158"/>
      <c r="BFG65" s="159"/>
      <c r="BFH65" s="159"/>
      <c r="BFI65" s="157"/>
      <c r="BFJ65" s="158"/>
      <c r="BFK65" s="159"/>
      <c r="BFL65" s="159"/>
      <c r="BFM65" s="157"/>
      <c r="BFN65" s="158"/>
      <c r="BFO65" s="159"/>
      <c r="BFP65" s="159"/>
      <c r="BFQ65" s="157"/>
      <c r="BFR65" s="158"/>
      <c r="BFS65" s="159"/>
      <c r="BFT65" s="159"/>
      <c r="BFU65" s="157"/>
      <c r="BFV65" s="158"/>
      <c r="BFW65" s="159"/>
      <c r="BFX65" s="159"/>
      <c r="BFY65" s="157"/>
      <c r="BFZ65" s="158"/>
      <c r="BGA65" s="159"/>
      <c r="BGB65" s="159"/>
      <c r="BGC65" s="157"/>
      <c r="BGD65" s="158"/>
      <c r="BGE65" s="159"/>
      <c r="BGF65" s="159"/>
      <c r="BGG65" s="157"/>
      <c r="BGH65" s="158"/>
      <c r="BGI65" s="159"/>
      <c r="BGJ65" s="159"/>
      <c r="BGK65" s="157"/>
      <c r="BGL65" s="158"/>
      <c r="BGM65" s="159"/>
      <c r="BGN65" s="159"/>
      <c r="BGO65" s="157"/>
      <c r="BGP65" s="158"/>
      <c r="BGQ65" s="159"/>
      <c r="BGR65" s="159"/>
      <c r="BGS65" s="157"/>
      <c r="BGT65" s="158"/>
      <c r="BGU65" s="159"/>
      <c r="BGV65" s="159"/>
      <c r="BGW65" s="157"/>
      <c r="BGX65" s="158"/>
      <c r="BGY65" s="159"/>
      <c r="BGZ65" s="159"/>
      <c r="BHA65" s="157"/>
      <c r="BHB65" s="158"/>
      <c r="BHC65" s="159"/>
      <c r="BHD65" s="159"/>
      <c r="BHE65" s="157"/>
      <c r="BHF65" s="158"/>
      <c r="BHG65" s="159"/>
      <c r="BHH65" s="159"/>
      <c r="BHI65" s="157"/>
      <c r="BHJ65" s="158"/>
      <c r="BHK65" s="159"/>
      <c r="BHL65" s="159"/>
      <c r="BHM65" s="157"/>
      <c r="BHN65" s="158"/>
      <c r="BHO65" s="159"/>
      <c r="BHP65" s="159"/>
      <c r="BHQ65" s="157"/>
      <c r="BHR65" s="158"/>
      <c r="BHS65" s="159"/>
      <c r="BHT65" s="159"/>
      <c r="BHU65" s="157"/>
      <c r="BHV65" s="158"/>
      <c r="BHW65" s="159"/>
      <c r="BHX65" s="159"/>
      <c r="BHY65" s="157"/>
      <c r="BHZ65" s="158"/>
      <c r="BIA65" s="159"/>
      <c r="BIB65" s="159"/>
      <c r="BIC65" s="157"/>
      <c r="BID65" s="158"/>
      <c r="BIE65" s="159"/>
      <c r="BIF65" s="159"/>
      <c r="BIG65" s="157"/>
      <c r="BIH65" s="158"/>
      <c r="BII65" s="159"/>
      <c r="BIJ65" s="159"/>
      <c r="BIK65" s="157"/>
      <c r="BIL65" s="158"/>
      <c r="BIM65" s="159"/>
      <c r="BIN65" s="159"/>
      <c r="BIO65" s="157"/>
      <c r="BIP65" s="158"/>
      <c r="BIQ65" s="159"/>
      <c r="BIR65" s="159"/>
      <c r="BIS65" s="157"/>
      <c r="BIT65" s="158"/>
      <c r="BIU65" s="159"/>
      <c r="BIV65" s="159"/>
      <c r="BIW65" s="157"/>
      <c r="BIX65" s="158"/>
      <c r="BIY65" s="159"/>
      <c r="BIZ65" s="159"/>
      <c r="BJA65" s="157"/>
      <c r="BJB65" s="158"/>
      <c r="BJC65" s="159"/>
      <c r="BJD65" s="159"/>
      <c r="BJE65" s="157"/>
      <c r="BJF65" s="158"/>
      <c r="BJG65" s="159"/>
      <c r="BJH65" s="159"/>
      <c r="BJI65" s="157"/>
      <c r="BJJ65" s="158"/>
      <c r="BJK65" s="159"/>
      <c r="BJL65" s="159"/>
      <c r="BJM65" s="157"/>
      <c r="BJN65" s="158"/>
      <c r="BJO65" s="159"/>
      <c r="BJP65" s="159"/>
      <c r="BJQ65" s="157"/>
      <c r="BJR65" s="158"/>
      <c r="BJS65" s="159"/>
      <c r="BJT65" s="159"/>
      <c r="BJU65" s="157"/>
      <c r="BJV65" s="158"/>
      <c r="BJW65" s="159"/>
      <c r="BJX65" s="159"/>
      <c r="BJY65" s="157"/>
      <c r="BJZ65" s="158"/>
      <c r="BKA65" s="159"/>
      <c r="BKB65" s="159"/>
      <c r="BKC65" s="157"/>
      <c r="BKD65" s="158"/>
      <c r="BKE65" s="159"/>
      <c r="BKF65" s="159"/>
      <c r="BKG65" s="157"/>
      <c r="BKH65" s="158"/>
      <c r="BKI65" s="159"/>
      <c r="BKJ65" s="159"/>
      <c r="BKK65" s="157"/>
      <c r="BKL65" s="158"/>
      <c r="BKM65" s="159"/>
      <c r="BKN65" s="159"/>
      <c r="BKO65" s="157"/>
      <c r="BKP65" s="158"/>
      <c r="BKQ65" s="159"/>
      <c r="BKR65" s="159"/>
      <c r="BKS65" s="157"/>
      <c r="BKT65" s="158"/>
      <c r="BKU65" s="159"/>
      <c r="BKV65" s="159"/>
      <c r="BKW65" s="157"/>
      <c r="BKX65" s="158"/>
      <c r="BKY65" s="159"/>
      <c r="BKZ65" s="159"/>
      <c r="BLA65" s="157"/>
      <c r="BLB65" s="158"/>
      <c r="BLC65" s="159"/>
      <c r="BLD65" s="159"/>
      <c r="BLE65" s="157"/>
      <c r="BLF65" s="158"/>
      <c r="BLG65" s="159"/>
      <c r="BLH65" s="159"/>
      <c r="BLI65" s="157"/>
      <c r="BLJ65" s="158"/>
      <c r="BLK65" s="159"/>
      <c r="BLL65" s="159"/>
      <c r="BLM65" s="157"/>
      <c r="BLN65" s="158"/>
      <c r="BLO65" s="159"/>
      <c r="BLP65" s="159"/>
      <c r="BLQ65" s="157"/>
      <c r="BLR65" s="158"/>
      <c r="BLS65" s="159"/>
      <c r="BLT65" s="159"/>
      <c r="BLU65" s="157"/>
      <c r="BLV65" s="158"/>
      <c r="BLW65" s="159"/>
      <c r="BLX65" s="159"/>
      <c r="BLY65" s="157"/>
      <c r="BLZ65" s="158"/>
      <c r="BMA65" s="159"/>
      <c r="BMB65" s="159"/>
      <c r="BMC65" s="157"/>
      <c r="BMD65" s="158"/>
      <c r="BME65" s="159"/>
      <c r="BMF65" s="159"/>
      <c r="BMG65" s="157"/>
      <c r="BMH65" s="158"/>
      <c r="BMI65" s="159"/>
      <c r="BMJ65" s="159"/>
      <c r="BMK65" s="157"/>
      <c r="BML65" s="158"/>
      <c r="BMM65" s="159"/>
      <c r="BMN65" s="159"/>
      <c r="BMO65" s="157"/>
      <c r="BMP65" s="158"/>
      <c r="BMQ65" s="159"/>
      <c r="BMR65" s="159"/>
      <c r="BMS65" s="157"/>
      <c r="BMT65" s="158"/>
      <c r="BMU65" s="159"/>
      <c r="BMV65" s="159"/>
      <c r="BMW65" s="157"/>
      <c r="BMX65" s="158"/>
      <c r="BMY65" s="159"/>
      <c r="BMZ65" s="159"/>
      <c r="BNA65" s="157"/>
      <c r="BNB65" s="158"/>
      <c r="BNC65" s="159"/>
      <c r="BND65" s="159"/>
      <c r="BNE65" s="157"/>
      <c r="BNF65" s="158"/>
      <c r="BNG65" s="159"/>
      <c r="BNH65" s="159"/>
      <c r="BNI65" s="157"/>
      <c r="BNJ65" s="158"/>
      <c r="BNK65" s="159"/>
      <c r="BNL65" s="159"/>
      <c r="BNM65" s="157"/>
      <c r="BNN65" s="158"/>
      <c r="BNO65" s="159"/>
      <c r="BNP65" s="159"/>
      <c r="BNQ65" s="157"/>
      <c r="BNR65" s="158"/>
      <c r="BNS65" s="159"/>
      <c r="BNT65" s="159"/>
      <c r="BNU65" s="157"/>
      <c r="BNV65" s="158"/>
      <c r="BNW65" s="159"/>
      <c r="BNX65" s="159"/>
      <c r="BNY65" s="157"/>
      <c r="BNZ65" s="158"/>
      <c r="BOA65" s="159"/>
      <c r="BOB65" s="159"/>
      <c r="BOC65" s="157"/>
      <c r="BOD65" s="158"/>
      <c r="BOE65" s="159"/>
      <c r="BOF65" s="159"/>
      <c r="BOG65" s="157"/>
      <c r="BOH65" s="158"/>
      <c r="BOI65" s="159"/>
      <c r="BOJ65" s="159"/>
      <c r="BOK65" s="157"/>
      <c r="BOL65" s="158"/>
      <c r="BOM65" s="159"/>
      <c r="BON65" s="159"/>
      <c r="BOO65" s="157"/>
      <c r="BOP65" s="158"/>
      <c r="BOQ65" s="159"/>
      <c r="BOR65" s="159"/>
      <c r="BOS65" s="157"/>
      <c r="BOT65" s="158"/>
      <c r="BOU65" s="159"/>
      <c r="BOV65" s="159"/>
      <c r="BOW65" s="157"/>
      <c r="BOX65" s="158"/>
      <c r="BOY65" s="159"/>
      <c r="BOZ65" s="159"/>
      <c r="BPA65" s="157"/>
      <c r="BPB65" s="158"/>
      <c r="BPC65" s="159"/>
      <c r="BPD65" s="159"/>
      <c r="BPE65" s="157"/>
      <c r="BPF65" s="158"/>
      <c r="BPG65" s="159"/>
      <c r="BPH65" s="159"/>
      <c r="BPI65" s="157"/>
      <c r="BPJ65" s="158"/>
      <c r="BPK65" s="159"/>
      <c r="BPL65" s="159"/>
      <c r="BPM65" s="157"/>
      <c r="BPN65" s="158"/>
      <c r="BPO65" s="159"/>
      <c r="BPP65" s="159"/>
      <c r="BPQ65" s="157"/>
      <c r="BPR65" s="158"/>
      <c r="BPS65" s="159"/>
      <c r="BPT65" s="159"/>
      <c r="BPU65" s="157"/>
      <c r="BPV65" s="158"/>
      <c r="BPW65" s="159"/>
      <c r="BPX65" s="159"/>
      <c r="BPY65" s="157"/>
      <c r="BPZ65" s="158"/>
      <c r="BQA65" s="159"/>
      <c r="BQB65" s="159"/>
      <c r="BQC65" s="157"/>
      <c r="BQD65" s="158"/>
      <c r="BQE65" s="159"/>
      <c r="BQF65" s="159"/>
      <c r="BQG65" s="157"/>
      <c r="BQH65" s="158"/>
      <c r="BQI65" s="159"/>
      <c r="BQJ65" s="159"/>
      <c r="BQK65" s="157"/>
      <c r="BQL65" s="158"/>
      <c r="BQM65" s="159"/>
      <c r="BQN65" s="159"/>
      <c r="BQO65" s="157"/>
      <c r="BQP65" s="158"/>
      <c r="BQQ65" s="159"/>
      <c r="BQR65" s="159"/>
      <c r="BQS65" s="157"/>
      <c r="BQT65" s="158"/>
      <c r="BQU65" s="159"/>
      <c r="BQV65" s="159"/>
      <c r="BQW65" s="157"/>
      <c r="BQX65" s="158"/>
      <c r="BQY65" s="159"/>
      <c r="BQZ65" s="159"/>
      <c r="BRA65" s="157"/>
      <c r="BRB65" s="158"/>
      <c r="BRC65" s="159"/>
      <c r="BRD65" s="159"/>
      <c r="BRE65" s="157"/>
      <c r="BRF65" s="158"/>
      <c r="BRG65" s="159"/>
      <c r="BRH65" s="159"/>
      <c r="BRI65" s="157"/>
      <c r="BRJ65" s="158"/>
      <c r="BRK65" s="159"/>
      <c r="BRL65" s="159"/>
      <c r="BRM65" s="157"/>
      <c r="BRN65" s="158"/>
      <c r="BRO65" s="159"/>
      <c r="BRP65" s="159"/>
      <c r="BRQ65" s="157"/>
      <c r="BRR65" s="158"/>
      <c r="BRS65" s="159"/>
      <c r="BRT65" s="159"/>
      <c r="BRU65" s="157"/>
      <c r="BRV65" s="158"/>
      <c r="BRW65" s="159"/>
      <c r="BRX65" s="159"/>
      <c r="BRY65" s="157"/>
      <c r="BRZ65" s="158"/>
      <c r="BSA65" s="159"/>
      <c r="BSB65" s="159"/>
      <c r="BSC65" s="157"/>
      <c r="BSD65" s="158"/>
      <c r="BSE65" s="159"/>
      <c r="BSF65" s="159"/>
      <c r="BSG65" s="157"/>
      <c r="BSH65" s="158"/>
      <c r="BSI65" s="159"/>
      <c r="BSJ65" s="159"/>
      <c r="BSK65" s="157"/>
      <c r="BSL65" s="158"/>
      <c r="BSM65" s="159"/>
      <c r="BSN65" s="159"/>
      <c r="BSO65" s="157"/>
      <c r="BSP65" s="158"/>
      <c r="BSQ65" s="159"/>
      <c r="BSR65" s="159"/>
      <c r="BSS65" s="157"/>
      <c r="BST65" s="158"/>
      <c r="BSU65" s="159"/>
      <c r="BSV65" s="159"/>
      <c r="BSW65" s="157"/>
      <c r="BSX65" s="158"/>
      <c r="BSY65" s="159"/>
      <c r="BSZ65" s="159"/>
      <c r="BTA65" s="157"/>
      <c r="BTB65" s="158"/>
      <c r="BTC65" s="159"/>
      <c r="BTD65" s="159"/>
      <c r="BTE65" s="157"/>
      <c r="BTF65" s="158"/>
      <c r="BTG65" s="159"/>
      <c r="BTH65" s="159"/>
      <c r="BTI65" s="157"/>
      <c r="BTJ65" s="158"/>
      <c r="BTK65" s="159"/>
      <c r="BTL65" s="159"/>
      <c r="BTM65" s="157"/>
      <c r="BTN65" s="158"/>
      <c r="BTO65" s="159"/>
      <c r="BTP65" s="159"/>
      <c r="BTQ65" s="157"/>
      <c r="BTR65" s="158"/>
      <c r="BTS65" s="159"/>
      <c r="BTT65" s="159"/>
      <c r="BTU65" s="157"/>
      <c r="BTV65" s="158"/>
      <c r="BTW65" s="159"/>
      <c r="BTX65" s="159"/>
      <c r="BTY65" s="157"/>
      <c r="BTZ65" s="158"/>
      <c r="BUA65" s="159"/>
      <c r="BUB65" s="159"/>
      <c r="BUC65" s="157"/>
      <c r="BUD65" s="158"/>
      <c r="BUE65" s="159"/>
      <c r="BUF65" s="159"/>
      <c r="BUG65" s="157"/>
      <c r="BUH65" s="158"/>
      <c r="BUI65" s="159"/>
      <c r="BUJ65" s="159"/>
      <c r="BUK65" s="157"/>
      <c r="BUL65" s="158"/>
      <c r="BUM65" s="159"/>
      <c r="BUN65" s="159"/>
      <c r="BUO65" s="157"/>
      <c r="BUP65" s="158"/>
      <c r="BUQ65" s="159"/>
      <c r="BUR65" s="159"/>
      <c r="BUS65" s="157"/>
      <c r="BUT65" s="158"/>
      <c r="BUU65" s="159"/>
      <c r="BUV65" s="159"/>
      <c r="BUW65" s="157"/>
      <c r="BUX65" s="158"/>
      <c r="BUY65" s="159"/>
      <c r="BUZ65" s="159"/>
      <c r="BVA65" s="157"/>
      <c r="BVB65" s="158"/>
      <c r="BVC65" s="159"/>
      <c r="BVD65" s="159"/>
      <c r="BVE65" s="157"/>
      <c r="BVF65" s="158"/>
      <c r="BVG65" s="159"/>
      <c r="BVH65" s="159"/>
      <c r="BVI65" s="157"/>
      <c r="BVJ65" s="158"/>
      <c r="BVK65" s="159"/>
      <c r="BVL65" s="159"/>
      <c r="BVM65" s="157"/>
      <c r="BVN65" s="158"/>
      <c r="BVO65" s="159"/>
      <c r="BVP65" s="159"/>
      <c r="BVQ65" s="157"/>
      <c r="BVR65" s="158"/>
      <c r="BVS65" s="159"/>
      <c r="BVT65" s="159"/>
      <c r="BVU65" s="157"/>
      <c r="BVV65" s="158"/>
      <c r="BVW65" s="159"/>
      <c r="BVX65" s="159"/>
      <c r="BVY65" s="157"/>
      <c r="BVZ65" s="158"/>
      <c r="BWA65" s="159"/>
      <c r="BWB65" s="159"/>
      <c r="BWC65" s="157"/>
      <c r="BWD65" s="158"/>
      <c r="BWE65" s="159"/>
      <c r="BWF65" s="159"/>
      <c r="BWG65" s="157"/>
      <c r="BWH65" s="158"/>
      <c r="BWI65" s="159"/>
      <c r="BWJ65" s="159"/>
      <c r="BWK65" s="157"/>
      <c r="BWL65" s="158"/>
      <c r="BWM65" s="159"/>
      <c r="BWN65" s="159"/>
      <c r="BWO65" s="157"/>
      <c r="BWP65" s="158"/>
      <c r="BWQ65" s="159"/>
      <c r="BWR65" s="159"/>
      <c r="BWS65" s="157"/>
      <c r="BWT65" s="158"/>
      <c r="BWU65" s="159"/>
      <c r="BWV65" s="159"/>
      <c r="BWW65" s="157"/>
      <c r="BWX65" s="158"/>
      <c r="BWY65" s="159"/>
      <c r="BWZ65" s="159"/>
      <c r="BXA65" s="157"/>
      <c r="BXB65" s="158"/>
      <c r="BXC65" s="159"/>
      <c r="BXD65" s="159"/>
      <c r="BXE65" s="157"/>
      <c r="BXF65" s="158"/>
      <c r="BXG65" s="159"/>
      <c r="BXH65" s="159"/>
      <c r="BXI65" s="157"/>
      <c r="BXJ65" s="158"/>
      <c r="BXK65" s="159"/>
      <c r="BXL65" s="159"/>
      <c r="BXM65" s="157"/>
      <c r="BXN65" s="158"/>
      <c r="BXO65" s="159"/>
      <c r="BXP65" s="159"/>
      <c r="BXQ65" s="157"/>
      <c r="BXR65" s="158"/>
      <c r="BXS65" s="159"/>
      <c r="BXT65" s="159"/>
      <c r="BXU65" s="157"/>
      <c r="BXV65" s="158"/>
      <c r="BXW65" s="159"/>
      <c r="BXX65" s="159"/>
      <c r="BXY65" s="157"/>
      <c r="BXZ65" s="158"/>
      <c r="BYA65" s="159"/>
      <c r="BYB65" s="159"/>
      <c r="BYC65" s="157"/>
      <c r="BYD65" s="158"/>
      <c r="BYE65" s="159"/>
      <c r="BYF65" s="159"/>
      <c r="BYG65" s="157"/>
      <c r="BYH65" s="158"/>
      <c r="BYI65" s="159"/>
      <c r="BYJ65" s="159"/>
      <c r="BYK65" s="157"/>
      <c r="BYL65" s="158"/>
      <c r="BYM65" s="159"/>
      <c r="BYN65" s="159"/>
      <c r="BYO65" s="157"/>
      <c r="BYP65" s="158"/>
      <c r="BYQ65" s="159"/>
      <c r="BYR65" s="159"/>
      <c r="BYS65" s="157"/>
      <c r="BYT65" s="158"/>
      <c r="BYU65" s="159"/>
      <c r="BYV65" s="159"/>
      <c r="BYW65" s="157"/>
      <c r="BYX65" s="158"/>
      <c r="BYY65" s="159"/>
      <c r="BYZ65" s="159"/>
      <c r="BZA65" s="157"/>
      <c r="BZB65" s="158"/>
      <c r="BZC65" s="159"/>
      <c r="BZD65" s="159"/>
      <c r="BZE65" s="157"/>
      <c r="BZF65" s="158"/>
      <c r="BZG65" s="159"/>
      <c r="BZH65" s="159"/>
      <c r="BZI65" s="157"/>
      <c r="BZJ65" s="158"/>
      <c r="BZK65" s="159"/>
      <c r="BZL65" s="159"/>
      <c r="BZM65" s="157"/>
      <c r="BZN65" s="158"/>
      <c r="BZO65" s="159"/>
      <c r="BZP65" s="159"/>
      <c r="BZQ65" s="157"/>
      <c r="BZR65" s="158"/>
      <c r="BZS65" s="159"/>
      <c r="BZT65" s="159"/>
      <c r="BZU65" s="157"/>
      <c r="BZV65" s="158"/>
      <c r="BZW65" s="159"/>
      <c r="BZX65" s="159"/>
      <c r="BZY65" s="157"/>
      <c r="BZZ65" s="158"/>
      <c r="CAA65" s="159"/>
      <c r="CAB65" s="159"/>
      <c r="CAC65" s="157"/>
      <c r="CAD65" s="158"/>
      <c r="CAE65" s="159"/>
      <c r="CAF65" s="159"/>
      <c r="CAG65" s="157"/>
      <c r="CAH65" s="158"/>
      <c r="CAI65" s="159"/>
      <c r="CAJ65" s="159"/>
      <c r="CAK65" s="157"/>
      <c r="CAL65" s="158"/>
      <c r="CAM65" s="159"/>
      <c r="CAN65" s="159"/>
      <c r="CAO65" s="157"/>
      <c r="CAP65" s="158"/>
      <c r="CAQ65" s="159"/>
      <c r="CAR65" s="159"/>
      <c r="CAS65" s="157"/>
      <c r="CAT65" s="158"/>
      <c r="CAU65" s="159"/>
      <c r="CAV65" s="159"/>
      <c r="CAW65" s="157"/>
      <c r="CAX65" s="158"/>
      <c r="CAY65" s="159"/>
      <c r="CAZ65" s="159"/>
      <c r="CBA65" s="157"/>
      <c r="CBB65" s="158"/>
      <c r="CBC65" s="159"/>
      <c r="CBD65" s="159"/>
      <c r="CBE65" s="157"/>
      <c r="CBF65" s="158"/>
      <c r="CBG65" s="159"/>
      <c r="CBH65" s="159"/>
      <c r="CBI65" s="157"/>
      <c r="CBJ65" s="158"/>
      <c r="CBK65" s="159"/>
      <c r="CBL65" s="159"/>
      <c r="CBM65" s="157"/>
      <c r="CBN65" s="158"/>
      <c r="CBO65" s="159"/>
      <c r="CBP65" s="159"/>
      <c r="CBQ65" s="157"/>
      <c r="CBR65" s="158"/>
      <c r="CBS65" s="159"/>
      <c r="CBT65" s="159"/>
      <c r="CBU65" s="157"/>
      <c r="CBV65" s="158"/>
      <c r="CBW65" s="159"/>
      <c r="CBX65" s="159"/>
      <c r="CBY65" s="157"/>
      <c r="CBZ65" s="158"/>
      <c r="CCA65" s="159"/>
      <c r="CCB65" s="159"/>
      <c r="CCC65" s="157"/>
      <c r="CCD65" s="158"/>
      <c r="CCE65" s="159"/>
      <c r="CCF65" s="159"/>
      <c r="CCG65" s="157"/>
      <c r="CCH65" s="158"/>
      <c r="CCI65" s="159"/>
      <c r="CCJ65" s="159"/>
      <c r="CCK65" s="157"/>
      <c r="CCL65" s="158"/>
      <c r="CCM65" s="159"/>
      <c r="CCN65" s="159"/>
      <c r="CCO65" s="157"/>
      <c r="CCP65" s="158"/>
      <c r="CCQ65" s="159"/>
      <c r="CCR65" s="159"/>
      <c r="CCS65" s="157"/>
      <c r="CCT65" s="158"/>
      <c r="CCU65" s="159"/>
      <c r="CCV65" s="159"/>
      <c r="CCW65" s="157"/>
      <c r="CCX65" s="158"/>
      <c r="CCY65" s="159"/>
      <c r="CCZ65" s="159"/>
      <c r="CDA65" s="157"/>
      <c r="CDB65" s="158"/>
      <c r="CDC65" s="159"/>
      <c r="CDD65" s="159"/>
      <c r="CDE65" s="157"/>
      <c r="CDF65" s="158"/>
      <c r="CDG65" s="159"/>
      <c r="CDH65" s="159"/>
      <c r="CDI65" s="157"/>
      <c r="CDJ65" s="158"/>
      <c r="CDK65" s="159"/>
      <c r="CDL65" s="159"/>
      <c r="CDM65" s="157"/>
      <c r="CDN65" s="158"/>
      <c r="CDO65" s="159"/>
      <c r="CDP65" s="159"/>
      <c r="CDQ65" s="157"/>
      <c r="CDR65" s="158"/>
      <c r="CDS65" s="159"/>
      <c r="CDT65" s="159"/>
      <c r="CDU65" s="157"/>
      <c r="CDV65" s="158"/>
      <c r="CDW65" s="159"/>
      <c r="CDX65" s="159"/>
      <c r="CDY65" s="157"/>
      <c r="CDZ65" s="158"/>
      <c r="CEA65" s="159"/>
      <c r="CEB65" s="159"/>
      <c r="CEC65" s="157"/>
      <c r="CED65" s="158"/>
      <c r="CEE65" s="159"/>
      <c r="CEF65" s="159"/>
      <c r="CEG65" s="157"/>
      <c r="CEH65" s="158"/>
      <c r="CEI65" s="159"/>
      <c r="CEJ65" s="159"/>
      <c r="CEK65" s="157"/>
      <c r="CEL65" s="158"/>
      <c r="CEM65" s="159"/>
      <c r="CEN65" s="159"/>
      <c r="CEO65" s="157"/>
      <c r="CEP65" s="158"/>
      <c r="CEQ65" s="159"/>
      <c r="CER65" s="159"/>
      <c r="CES65" s="157"/>
      <c r="CET65" s="158"/>
      <c r="CEU65" s="159"/>
      <c r="CEV65" s="159"/>
      <c r="CEW65" s="157"/>
      <c r="CEX65" s="158"/>
      <c r="CEY65" s="159"/>
      <c r="CEZ65" s="159"/>
      <c r="CFA65" s="157"/>
      <c r="CFB65" s="158"/>
      <c r="CFC65" s="159"/>
      <c r="CFD65" s="159"/>
      <c r="CFE65" s="157"/>
      <c r="CFF65" s="158"/>
      <c r="CFG65" s="159"/>
      <c r="CFH65" s="159"/>
      <c r="CFI65" s="157"/>
      <c r="CFJ65" s="158"/>
      <c r="CFK65" s="159"/>
      <c r="CFL65" s="159"/>
      <c r="CFM65" s="157"/>
      <c r="CFN65" s="158"/>
      <c r="CFO65" s="159"/>
      <c r="CFP65" s="159"/>
      <c r="CFQ65" s="157"/>
      <c r="CFR65" s="158"/>
      <c r="CFS65" s="159"/>
      <c r="CFT65" s="159"/>
      <c r="CFU65" s="157"/>
      <c r="CFV65" s="158"/>
      <c r="CFW65" s="159"/>
      <c r="CFX65" s="159"/>
      <c r="CFY65" s="157"/>
      <c r="CFZ65" s="158"/>
      <c r="CGA65" s="159"/>
      <c r="CGB65" s="159"/>
      <c r="CGC65" s="157"/>
      <c r="CGD65" s="158"/>
      <c r="CGE65" s="159"/>
      <c r="CGF65" s="159"/>
      <c r="CGG65" s="157"/>
      <c r="CGH65" s="158"/>
      <c r="CGI65" s="159"/>
      <c r="CGJ65" s="159"/>
      <c r="CGK65" s="157"/>
      <c r="CGL65" s="158"/>
      <c r="CGM65" s="159"/>
      <c r="CGN65" s="159"/>
      <c r="CGO65" s="157"/>
      <c r="CGP65" s="158"/>
      <c r="CGQ65" s="159"/>
      <c r="CGR65" s="159"/>
      <c r="CGS65" s="157"/>
      <c r="CGT65" s="158"/>
      <c r="CGU65" s="159"/>
      <c r="CGV65" s="159"/>
      <c r="CGW65" s="157"/>
      <c r="CGX65" s="158"/>
      <c r="CGY65" s="159"/>
      <c r="CGZ65" s="159"/>
      <c r="CHA65" s="157"/>
      <c r="CHB65" s="158"/>
      <c r="CHC65" s="159"/>
      <c r="CHD65" s="159"/>
      <c r="CHE65" s="157"/>
      <c r="CHF65" s="158"/>
      <c r="CHG65" s="159"/>
      <c r="CHH65" s="159"/>
      <c r="CHI65" s="157"/>
      <c r="CHJ65" s="158"/>
      <c r="CHK65" s="159"/>
      <c r="CHL65" s="159"/>
      <c r="CHM65" s="157"/>
      <c r="CHN65" s="158"/>
      <c r="CHO65" s="159"/>
      <c r="CHP65" s="159"/>
      <c r="CHQ65" s="157"/>
      <c r="CHR65" s="158"/>
      <c r="CHS65" s="159"/>
      <c r="CHT65" s="159"/>
      <c r="CHU65" s="157"/>
      <c r="CHV65" s="158"/>
      <c r="CHW65" s="159"/>
      <c r="CHX65" s="159"/>
      <c r="CHY65" s="157"/>
      <c r="CHZ65" s="158"/>
      <c r="CIA65" s="159"/>
      <c r="CIB65" s="159"/>
      <c r="CIC65" s="157"/>
      <c r="CID65" s="158"/>
      <c r="CIE65" s="159"/>
      <c r="CIF65" s="159"/>
      <c r="CIG65" s="157"/>
      <c r="CIH65" s="158"/>
      <c r="CII65" s="159"/>
      <c r="CIJ65" s="159"/>
      <c r="CIK65" s="157"/>
      <c r="CIL65" s="158"/>
      <c r="CIM65" s="159"/>
      <c r="CIN65" s="159"/>
      <c r="CIO65" s="157"/>
      <c r="CIP65" s="158"/>
      <c r="CIQ65" s="159"/>
      <c r="CIR65" s="159"/>
      <c r="CIS65" s="157"/>
      <c r="CIT65" s="158"/>
      <c r="CIU65" s="159"/>
      <c r="CIV65" s="159"/>
      <c r="CIW65" s="157"/>
      <c r="CIX65" s="158"/>
      <c r="CIY65" s="159"/>
      <c r="CIZ65" s="159"/>
      <c r="CJA65" s="157"/>
      <c r="CJB65" s="158"/>
      <c r="CJC65" s="159"/>
      <c r="CJD65" s="159"/>
      <c r="CJE65" s="157"/>
      <c r="CJF65" s="158"/>
      <c r="CJG65" s="159"/>
      <c r="CJH65" s="159"/>
      <c r="CJI65" s="157"/>
      <c r="CJJ65" s="158"/>
      <c r="CJK65" s="159"/>
      <c r="CJL65" s="159"/>
      <c r="CJM65" s="157"/>
      <c r="CJN65" s="158"/>
      <c r="CJO65" s="159"/>
      <c r="CJP65" s="159"/>
      <c r="CJQ65" s="157"/>
      <c r="CJR65" s="158"/>
      <c r="CJS65" s="159"/>
      <c r="CJT65" s="159"/>
      <c r="CJU65" s="157"/>
      <c r="CJV65" s="158"/>
      <c r="CJW65" s="159"/>
      <c r="CJX65" s="159"/>
      <c r="CJY65" s="157"/>
      <c r="CJZ65" s="158"/>
      <c r="CKA65" s="159"/>
      <c r="CKB65" s="159"/>
      <c r="CKC65" s="157"/>
      <c r="CKD65" s="158"/>
      <c r="CKE65" s="159"/>
      <c r="CKF65" s="159"/>
      <c r="CKG65" s="157"/>
      <c r="CKH65" s="158"/>
      <c r="CKI65" s="159"/>
      <c r="CKJ65" s="159"/>
      <c r="CKK65" s="157"/>
      <c r="CKL65" s="158"/>
      <c r="CKM65" s="159"/>
      <c r="CKN65" s="159"/>
      <c r="CKO65" s="157"/>
      <c r="CKP65" s="158"/>
      <c r="CKQ65" s="159"/>
      <c r="CKR65" s="159"/>
      <c r="CKS65" s="157"/>
      <c r="CKT65" s="158"/>
      <c r="CKU65" s="159"/>
      <c r="CKV65" s="159"/>
      <c r="CKW65" s="157"/>
      <c r="CKX65" s="158"/>
      <c r="CKY65" s="159"/>
      <c r="CKZ65" s="159"/>
      <c r="CLA65" s="157"/>
      <c r="CLB65" s="158"/>
      <c r="CLC65" s="159"/>
      <c r="CLD65" s="159"/>
      <c r="CLE65" s="157"/>
      <c r="CLF65" s="158"/>
      <c r="CLG65" s="159"/>
      <c r="CLH65" s="159"/>
      <c r="CLI65" s="157"/>
      <c r="CLJ65" s="158"/>
      <c r="CLK65" s="159"/>
      <c r="CLL65" s="159"/>
      <c r="CLM65" s="157"/>
      <c r="CLN65" s="158"/>
      <c r="CLO65" s="159"/>
      <c r="CLP65" s="159"/>
      <c r="CLQ65" s="157"/>
      <c r="CLR65" s="158"/>
      <c r="CLS65" s="159"/>
      <c r="CLT65" s="159"/>
      <c r="CLU65" s="157"/>
      <c r="CLV65" s="158"/>
      <c r="CLW65" s="159"/>
      <c r="CLX65" s="159"/>
      <c r="CLY65" s="157"/>
      <c r="CLZ65" s="158"/>
      <c r="CMA65" s="159"/>
      <c r="CMB65" s="159"/>
      <c r="CMC65" s="157"/>
      <c r="CMD65" s="158"/>
      <c r="CME65" s="159"/>
      <c r="CMF65" s="159"/>
      <c r="CMG65" s="157"/>
      <c r="CMH65" s="158"/>
      <c r="CMI65" s="159"/>
      <c r="CMJ65" s="159"/>
      <c r="CMK65" s="157"/>
      <c r="CML65" s="158"/>
      <c r="CMM65" s="159"/>
      <c r="CMN65" s="159"/>
      <c r="CMO65" s="157"/>
      <c r="CMP65" s="158"/>
      <c r="CMQ65" s="159"/>
      <c r="CMR65" s="159"/>
      <c r="CMS65" s="157"/>
      <c r="CMT65" s="158"/>
      <c r="CMU65" s="159"/>
      <c r="CMV65" s="159"/>
      <c r="CMW65" s="157"/>
      <c r="CMX65" s="158"/>
      <c r="CMY65" s="159"/>
      <c r="CMZ65" s="159"/>
      <c r="CNA65" s="157"/>
      <c r="CNB65" s="158"/>
      <c r="CNC65" s="159"/>
      <c r="CND65" s="159"/>
      <c r="CNE65" s="157"/>
      <c r="CNF65" s="158"/>
      <c r="CNG65" s="159"/>
      <c r="CNH65" s="159"/>
      <c r="CNI65" s="157"/>
      <c r="CNJ65" s="158"/>
      <c r="CNK65" s="159"/>
      <c r="CNL65" s="159"/>
      <c r="CNM65" s="157"/>
      <c r="CNN65" s="158"/>
      <c r="CNO65" s="159"/>
      <c r="CNP65" s="159"/>
      <c r="CNQ65" s="157"/>
      <c r="CNR65" s="158"/>
      <c r="CNS65" s="159"/>
      <c r="CNT65" s="159"/>
      <c r="CNU65" s="157"/>
      <c r="CNV65" s="158"/>
      <c r="CNW65" s="159"/>
      <c r="CNX65" s="159"/>
      <c r="CNY65" s="157"/>
      <c r="CNZ65" s="158"/>
      <c r="COA65" s="159"/>
      <c r="COB65" s="159"/>
      <c r="COC65" s="157"/>
      <c r="COD65" s="158"/>
      <c r="COE65" s="159"/>
      <c r="COF65" s="159"/>
      <c r="COG65" s="157"/>
      <c r="COH65" s="158"/>
      <c r="COI65" s="159"/>
      <c r="COJ65" s="159"/>
      <c r="COK65" s="157"/>
      <c r="COL65" s="158"/>
      <c r="COM65" s="159"/>
      <c r="CON65" s="159"/>
      <c r="COO65" s="157"/>
      <c r="COP65" s="158"/>
      <c r="COQ65" s="159"/>
      <c r="COR65" s="159"/>
      <c r="COS65" s="157"/>
      <c r="COT65" s="158"/>
      <c r="COU65" s="159"/>
      <c r="COV65" s="159"/>
      <c r="COW65" s="157"/>
      <c r="COX65" s="158"/>
      <c r="COY65" s="159"/>
      <c r="COZ65" s="159"/>
      <c r="CPA65" s="157"/>
      <c r="CPB65" s="158"/>
      <c r="CPC65" s="159"/>
      <c r="CPD65" s="159"/>
      <c r="CPE65" s="157"/>
      <c r="CPF65" s="158"/>
      <c r="CPG65" s="159"/>
      <c r="CPH65" s="159"/>
      <c r="CPI65" s="157"/>
      <c r="CPJ65" s="158"/>
      <c r="CPK65" s="159"/>
      <c r="CPL65" s="159"/>
      <c r="CPM65" s="157"/>
      <c r="CPN65" s="158"/>
      <c r="CPO65" s="159"/>
      <c r="CPP65" s="159"/>
      <c r="CPQ65" s="157"/>
      <c r="CPR65" s="158"/>
      <c r="CPS65" s="159"/>
      <c r="CPT65" s="159"/>
      <c r="CPU65" s="157"/>
      <c r="CPV65" s="158"/>
      <c r="CPW65" s="159"/>
      <c r="CPX65" s="159"/>
      <c r="CPY65" s="157"/>
      <c r="CPZ65" s="158"/>
      <c r="CQA65" s="159"/>
      <c r="CQB65" s="159"/>
      <c r="CQC65" s="157"/>
      <c r="CQD65" s="158"/>
      <c r="CQE65" s="159"/>
      <c r="CQF65" s="159"/>
      <c r="CQG65" s="157"/>
      <c r="CQH65" s="158"/>
      <c r="CQI65" s="159"/>
      <c r="CQJ65" s="159"/>
      <c r="CQK65" s="157"/>
      <c r="CQL65" s="158"/>
      <c r="CQM65" s="159"/>
      <c r="CQN65" s="159"/>
      <c r="CQO65" s="157"/>
      <c r="CQP65" s="158"/>
      <c r="CQQ65" s="159"/>
      <c r="CQR65" s="159"/>
      <c r="CQS65" s="157"/>
      <c r="CQT65" s="158"/>
      <c r="CQU65" s="159"/>
      <c r="CQV65" s="159"/>
      <c r="CQW65" s="157"/>
      <c r="CQX65" s="158"/>
      <c r="CQY65" s="159"/>
      <c r="CQZ65" s="159"/>
      <c r="CRA65" s="157"/>
      <c r="CRB65" s="158"/>
      <c r="CRC65" s="159"/>
      <c r="CRD65" s="159"/>
      <c r="CRE65" s="157"/>
      <c r="CRF65" s="158"/>
      <c r="CRG65" s="159"/>
      <c r="CRH65" s="159"/>
      <c r="CRI65" s="157"/>
      <c r="CRJ65" s="158"/>
      <c r="CRK65" s="159"/>
      <c r="CRL65" s="159"/>
      <c r="CRM65" s="157"/>
      <c r="CRN65" s="158"/>
      <c r="CRO65" s="159"/>
      <c r="CRP65" s="159"/>
      <c r="CRQ65" s="157"/>
      <c r="CRR65" s="158"/>
      <c r="CRS65" s="159"/>
      <c r="CRT65" s="159"/>
      <c r="CRU65" s="157"/>
      <c r="CRV65" s="158"/>
      <c r="CRW65" s="159"/>
      <c r="CRX65" s="159"/>
      <c r="CRY65" s="157"/>
      <c r="CRZ65" s="158"/>
      <c r="CSA65" s="159"/>
      <c r="CSB65" s="159"/>
      <c r="CSC65" s="157"/>
      <c r="CSD65" s="158"/>
      <c r="CSE65" s="159"/>
      <c r="CSF65" s="159"/>
      <c r="CSG65" s="157"/>
      <c r="CSH65" s="158"/>
      <c r="CSI65" s="159"/>
      <c r="CSJ65" s="159"/>
      <c r="CSK65" s="157"/>
      <c r="CSL65" s="158"/>
      <c r="CSM65" s="159"/>
      <c r="CSN65" s="159"/>
      <c r="CSO65" s="157"/>
      <c r="CSP65" s="158"/>
      <c r="CSQ65" s="159"/>
      <c r="CSR65" s="159"/>
      <c r="CSS65" s="157"/>
      <c r="CST65" s="158"/>
      <c r="CSU65" s="159"/>
      <c r="CSV65" s="159"/>
      <c r="CSW65" s="157"/>
      <c r="CSX65" s="158"/>
      <c r="CSY65" s="159"/>
      <c r="CSZ65" s="159"/>
      <c r="CTA65" s="157"/>
      <c r="CTB65" s="158"/>
      <c r="CTC65" s="159"/>
      <c r="CTD65" s="159"/>
      <c r="CTE65" s="157"/>
      <c r="CTF65" s="158"/>
      <c r="CTG65" s="159"/>
      <c r="CTH65" s="159"/>
      <c r="CTI65" s="157"/>
      <c r="CTJ65" s="158"/>
      <c r="CTK65" s="159"/>
      <c r="CTL65" s="159"/>
      <c r="CTM65" s="157"/>
      <c r="CTN65" s="158"/>
      <c r="CTO65" s="159"/>
      <c r="CTP65" s="159"/>
      <c r="CTQ65" s="157"/>
      <c r="CTR65" s="158"/>
      <c r="CTS65" s="159"/>
      <c r="CTT65" s="159"/>
      <c r="CTU65" s="157"/>
      <c r="CTV65" s="158"/>
      <c r="CTW65" s="159"/>
      <c r="CTX65" s="159"/>
      <c r="CTY65" s="157"/>
      <c r="CTZ65" s="158"/>
      <c r="CUA65" s="159"/>
      <c r="CUB65" s="159"/>
      <c r="CUC65" s="157"/>
      <c r="CUD65" s="158"/>
      <c r="CUE65" s="159"/>
      <c r="CUF65" s="159"/>
      <c r="CUG65" s="157"/>
      <c r="CUH65" s="158"/>
      <c r="CUI65" s="159"/>
      <c r="CUJ65" s="159"/>
      <c r="CUK65" s="157"/>
      <c r="CUL65" s="158"/>
      <c r="CUM65" s="159"/>
      <c r="CUN65" s="159"/>
      <c r="CUO65" s="157"/>
      <c r="CUP65" s="158"/>
      <c r="CUQ65" s="159"/>
      <c r="CUR65" s="159"/>
      <c r="CUS65" s="157"/>
      <c r="CUT65" s="158"/>
      <c r="CUU65" s="159"/>
      <c r="CUV65" s="159"/>
      <c r="CUW65" s="157"/>
      <c r="CUX65" s="158"/>
      <c r="CUY65" s="159"/>
      <c r="CUZ65" s="159"/>
      <c r="CVA65" s="157"/>
      <c r="CVB65" s="158"/>
      <c r="CVC65" s="159"/>
      <c r="CVD65" s="159"/>
      <c r="CVE65" s="157"/>
      <c r="CVF65" s="158"/>
      <c r="CVG65" s="159"/>
      <c r="CVH65" s="159"/>
      <c r="CVI65" s="157"/>
      <c r="CVJ65" s="158"/>
      <c r="CVK65" s="159"/>
      <c r="CVL65" s="159"/>
      <c r="CVM65" s="157"/>
      <c r="CVN65" s="158"/>
      <c r="CVO65" s="159"/>
      <c r="CVP65" s="159"/>
      <c r="CVQ65" s="157"/>
      <c r="CVR65" s="158"/>
      <c r="CVS65" s="159"/>
      <c r="CVT65" s="159"/>
      <c r="CVU65" s="157"/>
      <c r="CVV65" s="158"/>
      <c r="CVW65" s="159"/>
      <c r="CVX65" s="159"/>
      <c r="CVY65" s="157"/>
      <c r="CVZ65" s="158"/>
      <c r="CWA65" s="159"/>
      <c r="CWB65" s="159"/>
      <c r="CWC65" s="157"/>
      <c r="CWD65" s="158"/>
      <c r="CWE65" s="159"/>
      <c r="CWF65" s="159"/>
      <c r="CWG65" s="157"/>
      <c r="CWH65" s="158"/>
      <c r="CWI65" s="159"/>
      <c r="CWJ65" s="159"/>
      <c r="CWK65" s="157"/>
      <c r="CWL65" s="158"/>
      <c r="CWM65" s="159"/>
      <c r="CWN65" s="159"/>
      <c r="CWO65" s="157"/>
      <c r="CWP65" s="158"/>
      <c r="CWQ65" s="159"/>
      <c r="CWR65" s="159"/>
      <c r="CWS65" s="157"/>
      <c r="CWT65" s="158"/>
      <c r="CWU65" s="159"/>
      <c r="CWV65" s="159"/>
      <c r="CWW65" s="157"/>
      <c r="CWX65" s="158"/>
      <c r="CWY65" s="159"/>
      <c r="CWZ65" s="159"/>
      <c r="CXA65" s="157"/>
      <c r="CXB65" s="158"/>
      <c r="CXC65" s="159"/>
      <c r="CXD65" s="159"/>
      <c r="CXE65" s="157"/>
      <c r="CXF65" s="158"/>
      <c r="CXG65" s="159"/>
      <c r="CXH65" s="159"/>
      <c r="CXI65" s="157"/>
      <c r="CXJ65" s="158"/>
      <c r="CXK65" s="159"/>
      <c r="CXL65" s="159"/>
      <c r="CXM65" s="157"/>
      <c r="CXN65" s="158"/>
      <c r="CXO65" s="159"/>
      <c r="CXP65" s="159"/>
      <c r="CXQ65" s="157"/>
      <c r="CXR65" s="158"/>
      <c r="CXS65" s="159"/>
      <c r="CXT65" s="159"/>
      <c r="CXU65" s="157"/>
      <c r="CXV65" s="158"/>
      <c r="CXW65" s="159"/>
      <c r="CXX65" s="159"/>
      <c r="CXY65" s="157"/>
      <c r="CXZ65" s="158"/>
      <c r="CYA65" s="159"/>
      <c r="CYB65" s="159"/>
      <c r="CYC65" s="157"/>
      <c r="CYD65" s="158"/>
      <c r="CYE65" s="159"/>
      <c r="CYF65" s="159"/>
      <c r="CYG65" s="157"/>
      <c r="CYH65" s="158"/>
      <c r="CYI65" s="159"/>
      <c r="CYJ65" s="159"/>
      <c r="CYK65" s="157"/>
      <c r="CYL65" s="158"/>
      <c r="CYM65" s="159"/>
      <c r="CYN65" s="159"/>
      <c r="CYO65" s="157"/>
      <c r="CYP65" s="158"/>
      <c r="CYQ65" s="159"/>
      <c r="CYR65" s="159"/>
      <c r="CYS65" s="157"/>
      <c r="CYT65" s="158"/>
      <c r="CYU65" s="159"/>
      <c r="CYV65" s="159"/>
      <c r="CYW65" s="157"/>
      <c r="CYX65" s="158"/>
      <c r="CYY65" s="159"/>
      <c r="CYZ65" s="159"/>
      <c r="CZA65" s="157"/>
      <c r="CZB65" s="158"/>
      <c r="CZC65" s="159"/>
      <c r="CZD65" s="159"/>
      <c r="CZE65" s="157"/>
      <c r="CZF65" s="158"/>
      <c r="CZG65" s="159"/>
      <c r="CZH65" s="159"/>
      <c r="CZI65" s="157"/>
      <c r="CZJ65" s="158"/>
      <c r="CZK65" s="159"/>
      <c r="CZL65" s="159"/>
      <c r="CZM65" s="157"/>
      <c r="CZN65" s="158"/>
      <c r="CZO65" s="159"/>
      <c r="CZP65" s="159"/>
      <c r="CZQ65" s="157"/>
      <c r="CZR65" s="158"/>
      <c r="CZS65" s="159"/>
      <c r="CZT65" s="159"/>
      <c r="CZU65" s="157"/>
      <c r="CZV65" s="158"/>
      <c r="CZW65" s="159"/>
      <c r="CZX65" s="159"/>
      <c r="CZY65" s="157"/>
      <c r="CZZ65" s="158"/>
      <c r="DAA65" s="159"/>
      <c r="DAB65" s="159"/>
      <c r="DAC65" s="157"/>
      <c r="DAD65" s="158"/>
      <c r="DAE65" s="159"/>
      <c r="DAF65" s="159"/>
      <c r="DAG65" s="157"/>
      <c r="DAH65" s="158"/>
      <c r="DAI65" s="159"/>
      <c r="DAJ65" s="159"/>
      <c r="DAK65" s="157"/>
      <c r="DAL65" s="158"/>
      <c r="DAM65" s="159"/>
      <c r="DAN65" s="159"/>
      <c r="DAO65" s="157"/>
      <c r="DAP65" s="158"/>
      <c r="DAQ65" s="159"/>
      <c r="DAR65" s="159"/>
      <c r="DAS65" s="157"/>
      <c r="DAT65" s="158"/>
      <c r="DAU65" s="159"/>
      <c r="DAV65" s="159"/>
      <c r="DAW65" s="157"/>
      <c r="DAX65" s="158"/>
      <c r="DAY65" s="159"/>
      <c r="DAZ65" s="159"/>
      <c r="DBA65" s="157"/>
      <c r="DBB65" s="158"/>
      <c r="DBC65" s="159"/>
      <c r="DBD65" s="159"/>
      <c r="DBE65" s="157"/>
      <c r="DBF65" s="158"/>
      <c r="DBG65" s="159"/>
      <c r="DBH65" s="159"/>
      <c r="DBI65" s="157"/>
      <c r="DBJ65" s="158"/>
      <c r="DBK65" s="159"/>
      <c r="DBL65" s="159"/>
      <c r="DBM65" s="157"/>
      <c r="DBN65" s="158"/>
      <c r="DBO65" s="159"/>
      <c r="DBP65" s="159"/>
      <c r="DBQ65" s="157"/>
      <c r="DBR65" s="158"/>
      <c r="DBS65" s="159"/>
      <c r="DBT65" s="159"/>
      <c r="DBU65" s="157"/>
      <c r="DBV65" s="158"/>
      <c r="DBW65" s="159"/>
      <c r="DBX65" s="159"/>
      <c r="DBY65" s="157"/>
      <c r="DBZ65" s="158"/>
      <c r="DCA65" s="159"/>
      <c r="DCB65" s="159"/>
      <c r="DCC65" s="157"/>
      <c r="DCD65" s="158"/>
      <c r="DCE65" s="159"/>
      <c r="DCF65" s="159"/>
      <c r="DCG65" s="157"/>
      <c r="DCH65" s="158"/>
      <c r="DCI65" s="159"/>
      <c r="DCJ65" s="159"/>
      <c r="DCK65" s="157"/>
      <c r="DCL65" s="158"/>
      <c r="DCM65" s="159"/>
      <c r="DCN65" s="159"/>
      <c r="DCO65" s="157"/>
      <c r="DCP65" s="158"/>
      <c r="DCQ65" s="159"/>
      <c r="DCR65" s="159"/>
      <c r="DCS65" s="157"/>
      <c r="DCT65" s="158"/>
      <c r="DCU65" s="159"/>
      <c r="DCV65" s="159"/>
      <c r="DCW65" s="157"/>
      <c r="DCX65" s="158"/>
      <c r="DCY65" s="159"/>
      <c r="DCZ65" s="159"/>
      <c r="DDA65" s="157"/>
      <c r="DDB65" s="158"/>
      <c r="DDC65" s="159"/>
      <c r="DDD65" s="159"/>
      <c r="DDE65" s="157"/>
      <c r="DDF65" s="158"/>
      <c r="DDG65" s="159"/>
      <c r="DDH65" s="159"/>
      <c r="DDI65" s="157"/>
      <c r="DDJ65" s="158"/>
      <c r="DDK65" s="159"/>
      <c r="DDL65" s="159"/>
      <c r="DDM65" s="157"/>
      <c r="DDN65" s="158"/>
      <c r="DDO65" s="159"/>
      <c r="DDP65" s="159"/>
      <c r="DDQ65" s="157"/>
      <c r="DDR65" s="158"/>
      <c r="DDS65" s="159"/>
      <c r="DDT65" s="159"/>
      <c r="DDU65" s="157"/>
      <c r="DDV65" s="158"/>
      <c r="DDW65" s="159"/>
      <c r="DDX65" s="159"/>
      <c r="DDY65" s="157"/>
      <c r="DDZ65" s="158"/>
      <c r="DEA65" s="159"/>
      <c r="DEB65" s="159"/>
      <c r="DEC65" s="157"/>
      <c r="DED65" s="158"/>
      <c r="DEE65" s="159"/>
      <c r="DEF65" s="159"/>
      <c r="DEG65" s="157"/>
      <c r="DEH65" s="158"/>
      <c r="DEI65" s="159"/>
      <c r="DEJ65" s="159"/>
      <c r="DEK65" s="157"/>
      <c r="DEL65" s="158"/>
      <c r="DEM65" s="159"/>
      <c r="DEN65" s="159"/>
      <c r="DEO65" s="157"/>
      <c r="DEP65" s="158"/>
      <c r="DEQ65" s="159"/>
      <c r="DER65" s="159"/>
      <c r="DES65" s="157"/>
      <c r="DET65" s="158"/>
      <c r="DEU65" s="159"/>
      <c r="DEV65" s="159"/>
      <c r="DEW65" s="157"/>
      <c r="DEX65" s="158"/>
      <c r="DEY65" s="159"/>
      <c r="DEZ65" s="159"/>
      <c r="DFA65" s="157"/>
      <c r="DFB65" s="158"/>
      <c r="DFC65" s="159"/>
      <c r="DFD65" s="159"/>
      <c r="DFE65" s="157"/>
      <c r="DFF65" s="158"/>
      <c r="DFG65" s="159"/>
      <c r="DFH65" s="159"/>
      <c r="DFI65" s="157"/>
      <c r="DFJ65" s="158"/>
      <c r="DFK65" s="159"/>
      <c r="DFL65" s="159"/>
      <c r="DFM65" s="157"/>
      <c r="DFN65" s="158"/>
      <c r="DFO65" s="159"/>
      <c r="DFP65" s="159"/>
      <c r="DFQ65" s="157"/>
      <c r="DFR65" s="158"/>
      <c r="DFS65" s="159"/>
      <c r="DFT65" s="159"/>
      <c r="DFU65" s="157"/>
      <c r="DFV65" s="158"/>
      <c r="DFW65" s="159"/>
      <c r="DFX65" s="159"/>
      <c r="DFY65" s="157"/>
      <c r="DFZ65" s="158"/>
      <c r="DGA65" s="159"/>
      <c r="DGB65" s="159"/>
      <c r="DGC65" s="157"/>
      <c r="DGD65" s="158"/>
      <c r="DGE65" s="159"/>
      <c r="DGF65" s="159"/>
      <c r="DGG65" s="157"/>
      <c r="DGH65" s="158"/>
      <c r="DGI65" s="159"/>
      <c r="DGJ65" s="159"/>
      <c r="DGK65" s="157"/>
      <c r="DGL65" s="158"/>
      <c r="DGM65" s="159"/>
      <c r="DGN65" s="159"/>
      <c r="DGO65" s="157"/>
      <c r="DGP65" s="158"/>
      <c r="DGQ65" s="159"/>
      <c r="DGR65" s="159"/>
      <c r="DGS65" s="157"/>
      <c r="DGT65" s="158"/>
      <c r="DGU65" s="159"/>
      <c r="DGV65" s="159"/>
      <c r="DGW65" s="157"/>
      <c r="DGX65" s="158"/>
      <c r="DGY65" s="159"/>
      <c r="DGZ65" s="159"/>
      <c r="DHA65" s="157"/>
      <c r="DHB65" s="158"/>
      <c r="DHC65" s="159"/>
      <c r="DHD65" s="159"/>
      <c r="DHE65" s="157"/>
      <c r="DHF65" s="158"/>
      <c r="DHG65" s="159"/>
      <c r="DHH65" s="159"/>
      <c r="DHI65" s="157"/>
      <c r="DHJ65" s="158"/>
      <c r="DHK65" s="159"/>
      <c r="DHL65" s="159"/>
      <c r="DHM65" s="157"/>
      <c r="DHN65" s="158"/>
      <c r="DHO65" s="159"/>
      <c r="DHP65" s="159"/>
      <c r="DHQ65" s="157"/>
      <c r="DHR65" s="158"/>
      <c r="DHS65" s="159"/>
      <c r="DHT65" s="159"/>
      <c r="DHU65" s="157"/>
      <c r="DHV65" s="158"/>
      <c r="DHW65" s="159"/>
      <c r="DHX65" s="159"/>
      <c r="DHY65" s="157"/>
      <c r="DHZ65" s="158"/>
      <c r="DIA65" s="159"/>
      <c r="DIB65" s="159"/>
      <c r="DIC65" s="157"/>
      <c r="DID65" s="158"/>
      <c r="DIE65" s="159"/>
      <c r="DIF65" s="159"/>
      <c r="DIG65" s="157"/>
      <c r="DIH65" s="158"/>
      <c r="DII65" s="159"/>
      <c r="DIJ65" s="159"/>
      <c r="DIK65" s="157"/>
      <c r="DIL65" s="158"/>
      <c r="DIM65" s="159"/>
      <c r="DIN65" s="159"/>
      <c r="DIO65" s="157"/>
      <c r="DIP65" s="158"/>
      <c r="DIQ65" s="159"/>
      <c r="DIR65" s="159"/>
      <c r="DIS65" s="157"/>
      <c r="DIT65" s="158"/>
      <c r="DIU65" s="159"/>
      <c r="DIV65" s="159"/>
      <c r="DIW65" s="157"/>
      <c r="DIX65" s="158"/>
      <c r="DIY65" s="159"/>
      <c r="DIZ65" s="159"/>
      <c r="DJA65" s="157"/>
      <c r="DJB65" s="158"/>
      <c r="DJC65" s="159"/>
      <c r="DJD65" s="159"/>
      <c r="DJE65" s="157"/>
      <c r="DJF65" s="158"/>
      <c r="DJG65" s="159"/>
      <c r="DJH65" s="159"/>
      <c r="DJI65" s="157"/>
      <c r="DJJ65" s="158"/>
      <c r="DJK65" s="159"/>
      <c r="DJL65" s="159"/>
      <c r="DJM65" s="157"/>
      <c r="DJN65" s="158"/>
      <c r="DJO65" s="159"/>
      <c r="DJP65" s="159"/>
      <c r="DJQ65" s="157"/>
      <c r="DJR65" s="158"/>
      <c r="DJS65" s="159"/>
      <c r="DJT65" s="159"/>
      <c r="DJU65" s="157"/>
      <c r="DJV65" s="158"/>
      <c r="DJW65" s="159"/>
      <c r="DJX65" s="159"/>
      <c r="DJY65" s="157"/>
      <c r="DJZ65" s="158"/>
      <c r="DKA65" s="159"/>
      <c r="DKB65" s="159"/>
      <c r="DKC65" s="157"/>
      <c r="DKD65" s="158"/>
      <c r="DKE65" s="159"/>
      <c r="DKF65" s="159"/>
      <c r="DKG65" s="157"/>
      <c r="DKH65" s="158"/>
      <c r="DKI65" s="159"/>
      <c r="DKJ65" s="159"/>
      <c r="DKK65" s="157"/>
      <c r="DKL65" s="158"/>
      <c r="DKM65" s="159"/>
      <c r="DKN65" s="159"/>
      <c r="DKO65" s="157"/>
      <c r="DKP65" s="158"/>
      <c r="DKQ65" s="159"/>
      <c r="DKR65" s="159"/>
      <c r="DKS65" s="157"/>
      <c r="DKT65" s="158"/>
      <c r="DKU65" s="159"/>
      <c r="DKV65" s="159"/>
      <c r="DKW65" s="157"/>
      <c r="DKX65" s="158"/>
      <c r="DKY65" s="159"/>
      <c r="DKZ65" s="159"/>
      <c r="DLA65" s="157"/>
      <c r="DLB65" s="158"/>
      <c r="DLC65" s="159"/>
      <c r="DLD65" s="159"/>
      <c r="DLE65" s="157"/>
      <c r="DLF65" s="158"/>
      <c r="DLG65" s="159"/>
      <c r="DLH65" s="159"/>
      <c r="DLI65" s="157"/>
      <c r="DLJ65" s="158"/>
      <c r="DLK65" s="159"/>
      <c r="DLL65" s="159"/>
      <c r="DLM65" s="157"/>
      <c r="DLN65" s="158"/>
      <c r="DLO65" s="159"/>
      <c r="DLP65" s="159"/>
      <c r="DLQ65" s="157"/>
      <c r="DLR65" s="158"/>
      <c r="DLS65" s="159"/>
      <c r="DLT65" s="159"/>
      <c r="DLU65" s="157"/>
      <c r="DLV65" s="158"/>
      <c r="DLW65" s="159"/>
      <c r="DLX65" s="159"/>
      <c r="DLY65" s="157"/>
      <c r="DLZ65" s="158"/>
      <c r="DMA65" s="159"/>
      <c r="DMB65" s="159"/>
      <c r="DMC65" s="157"/>
      <c r="DMD65" s="158"/>
      <c r="DME65" s="159"/>
      <c r="DMF65" s="159"/>
      <c r="DMG65" s="157"/>
      <c r="DMH65" s="158"/>
      <c r="DMI65" s="159"/>
      <c r="DMJ65" s="159"/>
      <c r="DMK65" s="157"/>
      <c r="DML65" s="158"/>
      <c r="DMM65" s="159"/>
      <c r="DMN65" s="159"/>
      <c r="DMO65" s="157"/>
      <c r="DMP65" s="158"/>
      <c r="DMQ65" s="159"/>
      <c r="DMR65" s="159"/>
      <c r="DMS65" s="157"/>
      <c r="DMT65" s="158"/>
      <c r="DMU65" s="159"/>
      <c r="DMV65" s="159"/>
      <c r="DMW65" s="157"/>
      <c r="DMX65" s="158"/>
      <c r="DMY65" s="159"/>
      <c r="DMZ65" s="159"/>
      <c r="DNA65" s="157"/>
      <c r="DNB65" s="158"/>
      <c r="DNC65" s="159"/>
      <c r="DND65" s="159"/>
      <c r="DNE65" s="157"/>
      <c r="DNF65" s="158"/>
      <c r="DNG65" s="159"/>
      <c r="DNH65" s="159"/>
      <c r="DNI65" s="157"/>
      <c r="DNJ65" s="158"/>
      <c r="DNK65" s="159"/>
      <c r="DNL65" s="159"/>
      <c r="DNM65" s="157"/>
      <c r="DNN65" s="158"/>
      <c r="DNO65" s="159"/>
      <c r="DNP65" s="159"/>
      <c r="DNQ65" s="157"/>
      <c r="DNR65" s="158"/>
      <c r="DNS65" s="159"/>
      <c r="DNT65" s="159"/>
      <c r="DNU65" s="157"/>
      <c r="DNV65" s="158"/>
      <c r="DNW65" s="159"/>
      <c r="DNX65" s="159"/>
      <c r="DNY65" s="157"/>
      <c r="DNZ65" s="158"/>
      <c r="DOA65" s="159"/>
      <c r="DOB65" s="159"/>
      <c r="DOC65" s="157"/>
      <c r="DOD65" s="158"/>
      <c r="DOE65" s="159"/>
      <c r="DOF65" s="159"/>
      <c r="DOG65" s="157"/>
      <c r="DOH65" s="158"/>
      <c r="DOI65" s="159"/>
      <c r="DOJ65" s="159"/>
      <c r="DOK65" s="157"/>
      <c r="DOL65" s="158"/>
      <c r="DOM65" s="159"/>
      <c r="DON65" s="159"/>
      <c r="DOO65" s="157"/>
      <c r="DOP65" s="158"/>
      <c r="DOQ65" s="159"/>
      <c r="DOR65" s="159"/>
      <c r="DOS65" s="157"/>
      <c r="DOT65" s="158"/>
      <c r="DOU65" s="159"/>
      <c r="DOV65" s="159"/>
      <c r="DOW65" s="157"/>
      <c r="DOX65" s="158"/>
      <c r="DOY65" s="159"/>
      <c r="DOZ65" s="159"/>
      <c r="DPA65" s="157"/>
      <c r="DPB65" s="158"/>
      <c r="DPC65" s="159"/>
      <c r="DPD65" s="159"/>
      <c r="DPE65" s="157"/>
      <c r="DPF65" s="158"/>
      <c r="DPG65" s="159"/>
      <c r="DPH65" s="159"/>
      <c r="DPI65" s="157"/>
      <c r="DPJ65" s="158"/>
      <c r="DPK65" s="159"/>
      <c r="DPL65" s="159"/>
      <c r="DPM65" s="157"/>
      <c r="DPN65" s="158"/>
      <c r="DPO65" s="159"/>
      <c r="DPP65" s="159"/>
      <c r="DPQ65" s="157"/>
      <c r="DPR65" s="158"/>
      <c r="DPS65" s="159"/>
      <c r="DPT65" s="159"/>
      <c r="DPU65" s="157"/>
      <c r="DPV65" s="158"/>
      <c r="DPW65" s="159"/>
      <c r="DPX65" s="159"/>
      <c r="DPY65" s="157"/>
      <c r="DPZ65" s="158"/>
      <c r="DQA65" s="159"/>
      <c r="DQB65" s="159"/>
      <c r="DQC65" s="157"/>
      <c r="DQD65" s="158"/>
      <c r="DQE65" s="159"/>
      <c r="DQF65" s="159"/>
      <c r="DQG65" s="157"/>
      <c r="DQH65" s="158"/>
      <c r="DQI65" s="159"/>
      <c r="DQJ65" s="159"/>
      <c r="DQK65" s="157"/>
      <c r="DQL65" s="158"/>
      <c r="DQM65" s="159"/>
      <c r="DQN65" s="159"/>
      <c r="DQO65" s="157"/>
      <c r="DQP65" s="158"/>
      <c r="DQQ65" s="159"/>
      <c r="DQR65" s="159"/>
      <c r="DQS65" s="157"/>
      <c r="DQT65" s="158"/>
      <c r="DQU65" s="159"/>
      <c r="DQV65" s="159"/>
      <c r="DQW65" s="157"/>
      <c r="DQX65" s="158"/>
      <c r="DQY65" s="159"/>
      <c r="DQZ65" s="159"/>
      <c r="DRA65" s="157"/>
      <c r="DRB65" s="158"/>
      <c r="DRC65" s="159"/>
      <c r="DRD65" s="159"/>
      <c r="DRE65" s="157"/>
      <c r="DRF65" s="158"/>
      <c r="DRG65" s="159"/>
      <c r="DRH65" s="159"/>
      <c r="DRI65" s="157"/>
      <c r="DRJ65" s="158"/>
      <c r="DRK65" s="159"/>
      <c r="DRL65" s="159"/>
      <c r="DRM65" s="157"/>
      <c r="DRN65" s="158"/>
      <c r="DRO65" s="159"/>
      <c r="DRP65" s="159"/>
      <c r="DRQ65" s="157"/>
      <c r="DRR65" s="158"/>
      <c r="DRS65" s="159"/>
      <c r="DRT65" s="159"/>
      <c r="DRU65" s="157"/>
      <c r="DRV65" s="158"/>
      <c r="DRW65" s="159"/>
      <c r="DRX65" s="159"/>
      <c r="DRY65" s="157"/>
      <c r="DRZ65" s="158"/>
      <c r="DSA65" s="159"/>
      <c r="DSB65" s="159"/>
      <c r="DSC65" s="157"/>
      <c r="DSD65" s="158"/>
      <c r="DSE65" s="159"/>
      <c r="DSF65" s="159"/>
      <c r="DSG65" s="157"/>
      <c r="DSH65" s="158"/>
      <c r="DSI65" s="159"/>
      <c r="DSJ65" s="159"/>
      <c r="DSK65" s="157"/>
      <c r="DSL65" s="158"/>
      <c r="DSM65" s="159"/>
      <c r="DSN65" s="159"/>
      <c r="DSO65" s="157"/>
      <c r="DSP65" s="158"/>
      <c r="DSQ65" s="159"/>
      <c r="DSR65" s="159"/>
      <c r="DSS65" s="157"/>
      <c r="DST65" s="158"/>
      <c r="DSU65" s="159"/>
      <c r="DSV65" s="159"/>
      <c r="DSW65" s="157"/>
      <c r="DSX65" s="158"/>
      <c r="DSY65" s="159"/>
      <c r="DSZ65" s="159"/>
      <c r="DTA65" s="157"/>
      <c r="DTB65" s="158"/>
      <c r="DTC65" s="159"/>
      <c r="DTD65" s="159"/>
      <c r="DTE65" s="157"/>
      <c r="DTF65" s="158"/>
      <c r="DTG65" s="159"/>
      <c r="DTH65" s="159"/>
      <c r="DTI65" s="157"/>
      <c r="DTJ65" s="158"/>
      <c r="DTK65" s="159"/>
      <c r="DTL65" s="159"/>
      <c r="DTM65" s="157"/>
      <c r="DTN65" s="158"/>
      <c r="DTO65" s="159"/>
      <c r="DTP65" s="159"/>
      <c r="DTQ65" s="157"/>
      <c r="DTR65" s="158"/>
      <c r="DTS65" s="159"/>
      <c r="DTT65" s="159"/>
      <c r="DTU65" s="157"/>
      <c r="DTV65" s="158"/>
      <c r="DTW65" s="159"/>
      <c r="DTX65" s="159"/>
      <c r="DTY65" s="157"/>
      <c r="DTZ65" s="158"/>
      <c r="DUA65" s="159"/>
      <c r="DUB65" s="159"/>
      <c r="DUC65" s="157"/>
      <c r="DUD65" s="158"/>
      <c r="DUE65" s="159"/>
      <c r="DUF65" s="159"/>
      <c r="DUG65" s="157"/>
      <c r="DUH65" s="158"/>
      <c r="DUI65" s="159"/>
      <c r="DUJ65" s="159"/>
      <c r="DUK65" s="157"/>
      <c r="DUL65" s="158"/>
      <c r="DUM65" s="159"/>
      <c r="DUN65" s="159"/>
      <c r="DUO65" s="157"/>
      <c r="DUP65" s="158"/>
      <c r="DUQ65" s="159"/>
      <c r="DUR65" s="159"/>
      <c r="DUS65" s="157"/>
      <c r="DUT65" s="158"/>
      <c r="DUU65" s="159"/>
      <c r="DUV65" s="159"/>
      <c r="DUW65" s="157"/>
      <c r="DUX65" s="158"/>
      <c r="DUY65" s="159"/>
      <c r="DUZ65" s="159"/>
      <c r="DVA65" s="157"/>
      <c r="DVB65" s="158"/>
      <c r="DVC65" s="159"/>
      <c r="DVD65" s="159"/>
      <c r="DVE65" s="157"/>
      <c r="DVF65" s="158"/>
      <c r="DVG65" s="159"/>
      <c r="DVH65" s="159"/>
      <c r="DVI65" s="157"/>
      <c r="DVJ65" s="158"/>
      <c r="DVK65" s="159"/>
      <c r="DVL65" s="159"/>
      <c r="DVM65" s="157"/>
      <c r="DVN65" s="158"/>
      <c r="DVO65" s="159"/>
      <c r="DVP65" s="159"/>
      <c r="DVQ65" s="157"/>
      <c r="DVR65" s="158"/>
      <c r="DVS65" s="159"/>
      <c r="DVT65" s="159"/>
      <c r="DVU65" s="157"/>
      <c r="DVV65" s="158"/>
      <c r="DVW65" s="159"/>
      <c r="DVX65" s="159"/>
      <c r="DVY65" s="157"/>
      <c r="DVZ65" s="158"/>
      <c r="DWA65" s="159"/>
      <c r="DWB65" s="159"/>
      <c r="DWC65" s="157"/>
      <c r="DWD65" s="158"/>
      <c r="DWE65" s="159"/>
      <c r="DWF65" s="159"/>
      <c r="DWG65" s="157"/>
      <c r="DWH65" s="158"/>
      <c r="DWI65" s="159"/>
      <c r="DWJ65" s="159"/>
      <c r="DWK65" s="157"/>
      <c r="DWL65" s="158"/>
      <c r="DWM65" s="159"/>
      <c r="DWN65" s="159"/>
      <c r="DWO65" s="157"/>
      <c r="DWP65" s="158"/>
      <c r="DWQ65" s="159"/>
      <c r="DWR65" s="159"/>
      <c r="DWS65" s="157"/>
      <c r="DWT65" s="158"/>
      <c r="DWU65" s="159"/>
      <c r="DWV65" s="159"/>
      <c r="DWW65" s="157"/>
      <c r="DWX65" s="158"/>
      <c r="DWY65" s="159"/>
      <c r="DWZ65" s="159"/>
      <c r="DXA65" s="157"/>
      <c r="DXB65" s="158"/>
      <c r="DXC65" s="159"/>
      <c r="DXD65" s="159"/>
      <c r="DXE65" s="157"/>
      <c r="DXF65" s="158"/>
      <c r="DXG65" s="159"/>
      <c r="DXH65" s="159"/>
      <c r="DXI65" s="157"/>
      <c r="DXJ65" s="158"/>
      <c r="DXK65" s="159"/>
      <c r="DXL65" s="159"/>
      <c r="DXM65" s="157"/>
      <c r="DXN65" s="158"/>
      <c r="DXO65" s="159"/>
      <c r="DXP65" s="159"/>
      <c r="DXQ65" s="157"/>
      <c r="DXR65" s="158"/>
      <c r="DXS65" s="159"/>
      <c r="DXT65" s="159"/>
      <c r="DXU65" s="157"/>
      <c r="DXV65" s="158"/>
      <c r="DXW65" s="159"/>
      <c r="DXX65" s="159"/>
      <c r="DXY65" s="157"/>
      <c r="DXZ65" s="158"/>
      <c r="DYA65" s="159"/>
      <c r="DYB65" s="159"/>
      <c r="DYC65" s="157"/>
      <c r="DYD65" s="158"/>
      <c r="DYE65" s="159"/>
      <c r="DYF65" s="159"/>
      <c r="DYG65" s="157"/>
      <c r="DYH65" s="158"/>
      <c r="DYI65" s="159"/>
      <c r="DYJ65" s="159"/>
      <c r="DYK65" s="157"/>
      <c r="DYL65" s="158"/>
      <c r="DYM65" s="159"/>
      <c r="DYN65" s="159"/>
      <c r="DYO65" s="157"/>
      <c r="DYP65" s="158"/>
      <c r="DYQ65" s="159"/>
      <c r="DYR65" s="159"/>
      <c r="DYS65" s="157"/>
      <c r="DYT65" s="158"/>
      <c r="DYU65" s="159"/>
      <c r="DYV65" s="159"/>
      <c r="DYW65" s="157"/>
      <c r="DYX65" s="158"/>
      <c r="DYY65" s="159"/>
      <c r="DYZ65" s="159"/>
      <c r="DZA65" s="157"/>
      <c r="DZB65" s="158"/>
      <c r="DZC65" s="159"/>
      <c r="DZD65" s="159"/>
      <c r="DZE65" s="157"/>
      <c r="DZF65" s="158"/>
      <c r="DZG65" s="159"/>
      <c r="DZH65" s="159"/>
      <c r="DZI65" s="157"/>
      <c r="DZJ65" s="158"/>
      <c r="DZK65" s="159"/>
      <c r="DZL65" s="159"/>
      <c r="DZM65" s="157"/>
      <c r="DZN65" s="158"/>
      <c r="DZO65" s="159"/>
      <c r="DZP65" s="159"/>
      <c r="DZQ65" s="157"/>
      <c r="DZR65" s="158"/>
      <c r="DZS65" s="159"/>
      <c r="DZT65" s="159"/>
      <c r="DZU65" s="157"/>
      <c r="DZV65" s="158"/>
      <c r="DZW65" s="159"/>
      <c r="DZX65" s="159"/>
      <c r="DZY65" s="157"/>
      <c r="DZZ65" s="158"/>
      <c r="EAA65" s="159"/>
      <c r="EAB65" s="159"/>
      <c r="EAC65" s="157"/>
      <c r="EAD65" s="158"/>
      <c r="EAE65" s="159"/>
      <c r="EAF65" s="159"/>
      <c r="EAG65" s="157"/>
      <c r="EAH65" s="158"/>
      <c r="EAI65" s="159"/>
      <c r="EAJ65" s="159"/>
      <c r="EAK65" s="157"/>
      <c r="EAL65" s="158"/>
      <c r="EAM65" s="159"/>
      <c r="EAN65" s="159"/>
      <c r="EAO65" s="157"/>
      <c r="EAP65" s="158"/>
      <c r="EAQ65" s="159"/>
      <c r="EAR65" s="159"/>
      <c r="EAS65" s="157"/>
      <c r="EAT65" s="158"/>
      <c r="EAU65" s="159"/>
      <c r="EAV65" s="159"/>
      <c r="EAW65" s="157"/>
      <c r="EAX65" s="158"/>
      <c r="EAY65" s="159"/>
      <c r="EAZ65" s="159"/>
      <c r="EBA65" s="157"/>
      <c r="EBB65" s="158"/>
      <c r="EBC65" s="159"/>
      <c r="EBD65" s="159"/>
      <c r="EBE65" s="157"/>
      <c r="EBF65" s="158"/>
      <c r="EBG65" s="159"/>
      <c r="EBH65" s="159"/>
      <c r="EBI65" s="157"/>
      <c r="EBJ65" s="158"/>
      <c r="EBK65" s="159"/>
      <c r="EBL65" s="159"/>
      <c r="EBM65" s="157"/>
      <c r="EBN65" s="158"/>
      <c r="EBO65" s="159"/>
      <c r="EBP65" s="159"/>
      <c r="EBQ65" s="157"/>
      <c r="EBR65" s="158"/>
      <c r="EBS65" s="159"/>
      <c r="EBT65" s="159"/>
      <c r="EBU65" s="157"/>
      <c r="EBV65" s="158"/>
      <c r="EBW65" s="159"/>
      <c r="EBX65" s="159"/>
      <c r="EBY65" s="157"/>
      <c r="EBZ65" s="158"/>
      <c r="ECA65" s="159"/>
      <c r="ECB65" s="159"/>
      <c r="ECC65" s="157"/>
      <c r="ECD65" s="158"/>
      <c r="ECE65" s="159"/>
      <c r="ECF65" s="159"/>
      <c r="ECG65" s="157"/>
      <c r="ECH65" s="158"/>
      <c r="ECI65" s="159"/>
      <c r="ECJ65" s="159"/>
      <c r="ECK65" s="157"/>
      <c r="ECL65" s="158"/>
      <c r="ECM65" s="159"/>
      <c r="ECN65" s="159"/>
      <c r="ECO65" s="157"/>
      <c r="ECP65" s="158"/>
      <c r="ECQ65" s="159"/>
      <c r="ECR65" s="159"/>
      <c r="ECS65" s="157"/>
      <c r="ECT65" s="158"/>
      <c r="ECU65" s="159"/>
      <c r="ECV65" s="159"/>
      <c r="ECW65" s="157"/>
      <c r="ECX65" s="158"/>
      <c r="ECY65" s="159"/>
      <c r="ECZ65" s="159"/>
      <c r="EDA65" s="157"/>
      <c r="EDB65" s="158"/>
      <c r="EDC65" s="159"/>
      <c r="EDD65" s="159"/>
      <c r="EDE65" s="157"/>
      <c r="EDF65" s="158"/>
      <c r="EDG65" s="159"/>
      <c r="EDH65" s="159"/>
      <c r="EDI65" s="157"/>
      <c r="EDJ65" s="158"/>
      <c r="EDK65" s="159"/>
      <c r="EDL65" s="159"/>
      <c r="EDM65" s="157"/>
      <c r="EDN65" s="158"/>
      <c r="EDO65" s="159"/>
      <c r="EDP65" s="159"/>
      <c r="EDQ65" s="157"/>
      <c r="EDR65" s="158"/>
      <c r="EDS65" s="159"/>
      <c r="EDT65" s="159"/>
      <c r="EDU65" s="157"/>
      <c r="EDV65" s="158"/>
      <c r="EDW65" s="159"/>
      <c r="EDX65" s="159"/>
      <c r="EDY65" s="157"/>
      <c r="EDZ65" s="158"/>
      <c r="EEA65" s="159"/>
      <c r="EEB65" s="159"/>
      <c r="EEC65" s="157"/>
      <c r="EED65" s="158"/>
      <c r="EEE65" s="159"/>
      <c r="EEF65" s="159"/>
      <c r="EEG65" s="157"/>
      <c r="EEH65" s="158"/>
      <c r="EEI65" s="159"/>
      <c r="EEJ65" s="159"/>
      <c r="EEK65" s="157"/>
      <c r="EEL65" s="158"/>
      <c r="EEM65" s="159"/>
      <c r="EEN65" s="159"/>
      <c r="EEO65" s="157"/>
      <c r="EEP65" s="158"/>
      <c r="EEQ65" s="159"/>
      <c r="EER65" s="159"/>
      <c r="EES65" s="157"/>
      <c r="EET65" s="158"/>
      <c r="EEU65" s="159"/>
      <c r="EEV65" s="159"/>
      <c r="EEW65" s="157"/>
      <c r="EEX65" s="158"/>
      <c r="EEY65" s="159"/>
      <c r="EEZ65" s="159"/>
      <c r="EFA65" s="157"/>
      <c r="EFB65" s="158"/>
      <c r="EFC65" s="159"/>
      <c r="EFD65" s="159"/>
      <c r="EFE65" s="157"/>
      <c r="EFF65" s="158"/>
      <c r="EFG65" s="159"/>
      <c r="EFH65" s="159"/>
      <c r="EFI65" s="157"/>
      <c r="EFJ65" s="158"/>
      <c r="EFK65" s="159"/>
      <c r="EFL65" s="159"/>
      <c r="EFM65" s="157"/>
      <c r="EFN65" s="158"/>
      <c r="EFO65" s="159"/>
      <c r="EFP65" s="159"/>
      <c r="EFQ65" s="157"/>
      <c r="EFR65" s="158"/>
      <c r="EFS65" s="159"/>
      <c r="EFT65" s="159"/>
      <c r="EFU65" s="157"/>
      <c r="EFV65" s="158"/>
      <c r="EFW65" s="159"/>
      <c r="EFX65" s="159"/>
      <c r="EFY65" s="157"/>
      <c r="EFZ65" s="158"/>
      <c r="EGA65" s="159"/>
      <c r="EGB65" s="159"/>
      <c r="EGC65" s="157"/>
      <c r="EGD65" s="158"/>
      <c r="EGE65" s="159"/>
      <c r="EGF65" s="159"/>
      <c r="EGG65" s="157"/>
      <c r="EGH65" s="158"/>
      <c r="EGI65" s="159"/>
      <c r="EGJ65" s="159"/>
      <c r="EGK65" s="157"/>
      <c r="EGL65" s="158"/>
      <c r="EGM65" s="159"/>
      <c r="EGN65" s="159"/>
      <c r="EGO65" s="157"/>
      <c r="EGP65" s="158"/>
      <c r="EGQ65" s="159"/>
      <c r="EGR65" s="159"/>
      <c r="EGS65" s="157"/>
      <c r="EGT65" s="158"/>
      <c r="EGU65" s="159"/>
      <c r="EGV65" s="159"/>
      <c r="EGW65" s="157"/>
      <c r="EGX65" s="158"/>
      <c r="EGY65" s="159"/>
      <c r="EGZ65" s="159"/>
      <c r="EHA65" s="157"/>
      <c r="EHB65" s="158"/>
      <c r="EHC65" s="159"/>
      <c r="EHD65" s="159"/>
      <c r="EHE65" s="157"/>
      <c r="EHF65" s="158"/>
      <c r="EHG65" s="159"/>
      <c r="EHH65" s="159"/>
      <c r="EHI65" s="157"/>
      <c r="EHJ65" s="158"/>
      <c r="EHK65" s="159"/>
      <c r="EHL65" s="159"/>
      <c r="EHM65" s="157"/>
      <c r="EHN65" s="158"/>
      <c r="EHO65" s="159"/>
      <c r="EHP65" s="159"/>
      <c r="EHQ65" s="157"/>
      <c r="EHR65" s="158"/>
      <c r="EHS65" s="159"/>
      <c r="EHT65" s="159"/>
      <c r="EHU65" s="157"/>
      <c r="EHV65" s="158"/>
      <c r="EHW65" s="159"/>
      <c r="EHX65" s="159"/>
      <c r="EHY65" s="157"/>
      <c r="EHZ65" s="158"/>
      <c r="EIA65" s="159"/>
      <c r="EIB65" s="159"/>
      <c r="EIC65" s="157"/>
      <c r="EID65" s="158"/>
      <c r="EIE65" s="159"/>
      <c r="EIF65" s="159"/>
      <c r="EIG65" s="157"/>
      <c r="EIH65" s="158"/>
      <c r="EII65" s="159"/>
      <c r="EIJ65" s="159"/>
      <c r="EIK65" s="157"/>
      <c r="EIL65" s="158"/>
      <c r="EIM65" s="159"/>
      <c r="EIN65" s="159"/>
      <c r="EIO65" s="157"/>
      <c r="EIP65" s="158"/>
      <c r="EIQ65" s="159"/>
      <c r="EIR65" s="159"/>
      <c r="EIS65" s="157"/>
      <c r="EIT65" s="158"/>
      <c r="EIU65" s="159"/>
      <c r="EIV65" s="159"/>
      <c r="EIW65" s="157"/>
      <c r="EIX65" s="158"/>
      <c r="EIY65" s="159"/>
      <c r="EIZ65" s="159"/>
      <c r="EJA65" s="157"/>
      <c r="EJB65" s="158"/>
      <c r="EJC65" s="159"/>
      <c r="EJD65" s="159"/>
      <c r="EJE65" s="157"/>
      <c r="EJF65" s="158"/>
      <c r="EJG65" s="159"/>
      <c r="EJH65" s="159"/>
      <c r="EJI65" s="157"/>
      <c r="EJJ65" s="158"/>
      <c r="EJK65" s="159"/>
      <c r="EJL65" s="159"/>
      <c r="EJM65" s="157"/>
      <c r="EJN65" s="158"/>
      <c r="EJO65" s="159"/>
      <c r="EJP65" s="159"/>
      <c r="EJQ65" s="157"/>
      <c r="EJR65" s="158"/>
      <c r="EJS65" s="159"/>
      <c r="EJT65" s="159"/>
      <c r="EJU65" s="157"/>
      <c r="EJV65" s="158"/>
      <c r="EJW65" s="159"/>
      <c r="EJX65" s="159"/>
      <c r="EJY65" s="157"/>
      <c r="EJZ65" s="158"/>
      <c r="EKA65" s="159"/>
      <c r="EKB65" s="159"/>
      <c r="EKC65" s="157"/>
      <c r="EKD65" s="158"/>
      <c r="EKE65" s="159"/>
      <c r="EKF65" s="159"/>
      <c r="EKG65" s="157"/>
      <c r="EKH65" s="158"/>
      <c r="EKI65" s="159"/>
      <c r="EKJ65" s="159"/>
      <c r="EKK65" s="157"/>
      <c r="EKL65" s="158"/>
      <c r="EKM65" s="159"/>
      <c r="EKN65" s="159"/>
      <c r="EKO65" s="157"/>
      <c r="EKP65" s="158"/>
      <c r="EKQ65" s="159"/>
      <c r="EKR65" s="159"/>
      <c r="EKS65" s="157"/>
      <c r="EKT65" s="158"/>
      <c r="EKU65" s="159"/>
      <c r="EKV65" s="159"/>
      <c r="EKW65" s="157"/>
      <c r="EKX65" s="158"/>
      <c r="EKY65" s="159"/>
      <c r="EKZ65" s="159"/>
      <c r="ELA65" s="157"/>
      <c r="ELB65" s="158"/>
      <c r="ELC65" s="159"/>
      <c r="ELD65" s="159"/>
      <c r="ELE65" s="157"/>
      <c r="ELF65" s="158"/>
      <c r="ELG65" s="159"/>
      <c r="ELH65" s="159"/>
      <c r="ELI65" s="157"/>
      <c r="ELJ65" s="158"/>
      <c r="ELK65" s="159"/>
      <c r="ELL65" s="159"/>
      <c r="ELM65" s="157"/>
      <c r="ELN65" s="158"/>
      <c r="ELO65" s="159"/>
      <c r="ELP65" s="159"/>
      <c r="ELQ65" s="157"/>
      <c r="ELR65" s="158"/>
      <c r="ELS65" s="159"/>
      <c r="ELT65" s="159"/>
      <c r="ELU65" s="157"/>
      <c r="ELV65" s="158"/>
      <c r="ELW65" s="159"/>
      <c r="ELX65" s="159"/>
      <c r="ELY65" s="157"/>
      <c r="ELZ65" s="158"/>
      <c r="EMA65" s="159"/>
      <c r="EMB65" s="159"/>
      <c r="EMC65" s="157"/>
      <c r="EMD65" s="158"/>
      <c r="EME65" s="159"/>
      <c r="EMF65" s="159"/>
      <c r="EMG65" s="157"/>
      <c r="EMH65" s="158"/>
      <c r="EMI65" s="159"/>
      <c r="EMJ65" s="159"/>
      <c r="EMK65" s="157"/>
      <c r="EML65" s="158"/>
      <c r="EMM65" s="159"/>
      <c r="EMN65" s="159"/>
      <c r="EMO65" s="157"/>
      <c r="EMP65" s="158"/>
      <c r="EMQ65" s="159"/>
      <c r="EMR65" s="159"/>
      <c r="EMS65" s="157"/>
      <c r="EMT65" s="158"/>
      <c r="EMU65" s="159"/>
      <c r="EMV65" s="159"/>
      <c r="EMW65" s="157"/>
      <c r="EMX65" s="158"/>
      <c r="EMY65" s="159"/>
      <c r="EMZ65" s="159"/>
      <c r="ENA65" s="157"/>
      <c r="ENB65" s="158"/>
      <c r="ENC65" s="159"/>
      <c r="END65" s="159"/>
      <c r="ENE65" s="157"/>
      <c r="ENF65" s="158"/>
      <c r="ENG65" s="159"/>
      <c r="ENH65" s="159"/>
      <c r="ENI65" s="157"/>
      <c r="ENJ65" s="158"/>
      <c r="ENK65" s="159"/>
      <c r="ENL65" s="159"/>
      <c r="ENM65" s="157"/>
      <c r="ENN65" s="158"/>
      <c r="ENO65" s="159"/>
      <c r="ENP65" s="159"/>
      <c r="ENQ65" s="157"/>
      <c r="ENR65" s="158"/>
      <c r="ENS65" s="159"/>
      <c r="ENT65" s="159"/>
      <c r="ENU65" s="157"/>
      <c r="ENV65" s="158"/>
      <c r="ENW65" s="159"/>
      <c r="ENX65" s="159"/>
      <c r="ENY65" s="157"/>
      <c r="ENZ65" s="158"/>
      <c r="EOA65" s="159"/>
      <c r="EOB65" s="159"/>
      <c r="EOC65" s="157"/>
      <c r="EOD65" s="158"/>
      <c r="EOE65" s="159"/>
      <c r="EOF65" s="159"/>
      <c r="EOG65" s="157"/>
      <c r="EOH65" s="158"/>
      <c r="EOI65" s="159"/>
      <c r="EOJ65" s="159"/>
      <c r="EOK65" s="157"/>
      <c r="EOL65" s="158"/>
      <c r="EOM65" s="159"/>
      <c r="EON65" s="159"/>
      <c r="EOO65" s="157"/>
      <c r="EOP65" s="158"/>
      <c r="EOQ65" s="159"/>
      <c r="EOR65" s="159"/>
      <c r="EOS65" s="157"/>
      <c r="EOT65" s="158"/>
      <c r="EOU65" s="159"/>
      <c r="EOV65" s="159"/>
      <c r="EOW65" s="157"/>
      <c r="EOX65" s="158"/>
      <c r="EOY65" s="159"/>
      <c r="EOZ65" s="159"/>
      <c r="EPA65" s="157"/>
      <c r="EPB65" s="158"/>
      <c r="EPC65" s="159"/>
      <c r="EPD65" s="159"/>
      <c r="EPE65" s="157"/>
      <c r="EPF65" s="158"/>
      <c r="EPG65" s="159"/>
      <c r="EPH65" s="159"/>
      <c r="EPI65" s="157"/>
      <c r="EPJ65" s="158"/>
      <c r="EPK65" s="159"/>
      <c r="EPL65" s="159"/>
      <c r="EPM65" s="157"/>
      <c r="EPN65" s="158"/>
      <c r="EPO65" s="159"/>
      <c r="EPP65" s="159"/>
      <c r="EPQ65" s="157"/>
      <c r="EPR65" s="158"/>
      <c r="EPS65" s="159"/>
      <c r="EPT65" s="159"/>
      <c r="EPU65" s="157"/>
      <c r="EPV65" s="158"/>
      <c r="EPW65" s="159"/>
      <c r="EPX65" s="159"/>
      <c r="EPY65" s="157"/>
      <c r="EPZ65" s="158"/>
      <c r="EQA65" s="159"/>
      <c r="EQB65" s="159"/>
      <c r="EQC65" s="157"/>
      <c r="EQD65" s="158"/>
      <c r="EQE65" s="159"/>
      <c r="EQF65" s="159"/>
      <c r="EQG65" s="157"/>
      <c r="EQH65" s="158"/>
      <c r="EQI65" s="159"/>
      <c r="EQJ65" s="159"/>
      <c r="EQK65" s="157"/>
      <c r="EQL65" s="158"/>
      <c r="EQM65" s="159"/>
      <c r="EQN65" s="159"/>
      <c r="EQO65" s="157"/>
      <c r="EQP65" s="158"/>
      <c r="EQQ65" s="159"/>
      <c r="EQR65" s="159"/>
      <c r="EQS65" s="157"/>
      <c r="EQT65" s="158"/>
      <c r="EQU65" s="159"/>
      <c r="EQV65" s="159"/>
      <c r="EQW65" s="157"/>
      <c r="EQX65" s="158"/>
      <c r="EQY65" s="159"/>
      <c r="EQZ65" s="159"/>
      <c r="ERA65" s="157"/>
      <c r="ERB65" s="158"/>
      <c r="ERC65" s="159"/>
      <c r="ERD65" s="159"/>
      <c r="ERE65" s="157"/>
      <c r="ERF65" s="158"/>
      <c r="ERG65" s="159"/>
      <c r="ERH65" s="159"/>
      <c r="ERI65" s="157"/>
      <c r="ERJ65" s="158"/>
      <c r="ERK65" s="159"/>
      <c r="ERL65" s="159"/>
      <c r="ERM65" s="157"/>
      <c r="ERN65" s="158"/>
      <c r="ERO65" s="159"/>
      <c r="ERP65" s="159"/>
      <c r="ERQ65" s="157"/>
      <c r="ERR65" s="158"/>
      <c r="ERS65" s="159"/>
      <c r="ERT65" s="159"/>
      <c r="ERU65" s="157"/>
      <c r="ERV65" s="158"/>
      <c r="ERW65" s="159"/>
      <c r="ERX65" s="159"/>
      <c r="ERY65" s="157"/>
      <c r="ERZ65" s="158"/>
      <c r="ESA65" s="159"/>
      <c r="ESB65" s="159"/>
      <c r="ESC65" s="157"/>
      <c r="ESD65" s="158"/>
      <c r="ESE65" s="159"/>
      <c r="ESF65" s="159"/>
      <c r="ESG65" s="157"/>
      <c r="ESH65" s="158"/>
      <c r="ESI65" s="159"/>
      <c r="ESJ65" s="159"/>
      <c r="ESK65" s="157"/>
      <c r="ESL65" s="158"/>
      <c r="ESM65" s="159"/>
      <c r="ESN65" s="159"/>
      <c r="ESO65" s="157"/>
      <c r="ESP65" s="158"/>
      <c r="ESQ65" s="159"/>
      <c r="ESR65" s="159"/>
      <c r="ESS65" s="157"/>
      <c r="EST65" s="158"/>
      <c r="ESU65" s="159"/>
      <c r="ESV65" s="159"/>
      <c r="ESW65" s="157"/>
      <c r="ESX65" s="158"/>
      <c r="ESY65" s="159"/>
      <c r="ESZ65" s="159"/>
      <c r="ETA65" s="157"/>
      <c r="ETB65" s="158"/>
      <c r="ETC65" s="159"/>
      <c r="ETD65" s="159"/>
      <c r="ETE65" s="157"/>
      <c r="ETF65" s="158"/>
      <c r="ETG65" s="159"/>
      <c r="ETH65" s="159"/>
      <c r="ETI65" s="157"/>
      <c r="ETJ65" s="158"/>
      <c r="ETK65" s="159"/>
      <c r="ETL65" s="159"/>
      <c r="ETM65" s="157"/>
      <c r="ETN65" s="158"/>
      <c r="ETO65" s="159"/>
      <c r="ETP65" s="159"/>
      <c r="ETQ65" s="157"/>
      <c r="ETR65" s="158"/>
      <c r="ETS65" s="159"/>
      <c r="ETT65" s="159"/>
      <c r="ETU65" s="157"/>
      <c r="ETV65" s="158"/>
      <c r="ETW65" s="159"/>
      <c r="ETX65" s="159"/>
      <c r="ETY65" s="157"/>
      <c r="ETZ65" s="158"/>
      <c r="EUA65" s="159"/>
      <c r="EUB65" s="159"/>
      <c r="EUC65" s="157"/>
      <c r="EUD65" s="158"/>
      <c r="EUE65" s="159"/>
      <c r="EUF65" s="159"/>
      <c r="EUG65" s="157"/>
      <c r="EUH65" s="158"/>
      <c r="EUI65" s="159"/>
      <c r="EUJ65" s="159"/>
      <c r="EUK65" s="157"/>
      <c r="EUL65" s="158"/>
      <c r="EUM65" s="159"/>
      <c r="EUN65" s="159"/>
      <c r="EUO65" s="157"/>
      <c r="EUP65" s="158"/>
      <c r="EUQ65" s="159"/>
      <c r="EUR65" s="159"/>
      <c r="EUS65" s="157"/>
      <c r="EUT65" s="158"/>
      <c r="EUU65" s="159"/>
      <c r="EUV65" s="159"/>
      <c r="EUW65" s="157"/>
      <c r="EUX65" s="158"/>
      <c r="EUY65" s="159"/>
      <c r="EUZ65" s="159"/>
      <c r="EVA65" s="157"/>
      <c r="EVB65" s="158"/>
      <c r="EVC65" s="159"/>
      <c r="EVD65" s="159"/>
      <c r="EVE65" s="157"/>
      <c r="EVF65" s="158"/>
      <c r="EVG65" s="159"/>
      <c r="EVH65" s="159"/>
      <c r="EVI65" s="157"/>
      <c r="EVJ65" s="158"/>
      <c r="EVK65" s="159"/>
      <c r="EVL65" s="159"/>
      <c r="EVM65" s="157"/>
      <c r="EVN65" s="158"/>
      <c r="EVO65" s="159"/>
      <c r="EVP65" s="159"/>
      <c r="EVQ65" s="157"/>
      <c r="EVR65" s="158"/>
      <c r="EVS65" s="159"/>
      <c r="EVT65" s="159"/>
      <c r="EVU65" s="157"/>
      <c r="EVV65" s="158"/>
      <c r="EVW65" s="159"/>
      <c r="EVX65" s="159"/>
      <c r="EVY65" s="157"/>
      <c r="EVZ65" s="158"/>
      <c r="EWA65" s="159"/>
      <c r="EWB65" s="159"/>
      <c r="EWC65" s="157"/>
      <c r="EWD65" s="158"/>
      <c r="EWE65" s="159"/>
      <c r="EWF65" s="159"/>
      <c r="EWG65" s="157"/>
      <c r="EWH65" s="158"/>
      <c r="EWI65" s="159"/>
      <c r="EWJ65" s="159"/>
      <c r="EWK65" s="157"/>
      <c r="EWL65" s="158"/>
      <c r="EWM65" s="159"/>
      <c r="EWN65" s="159"/>
      <c r="EWO65" s="157"/>
      <c r="EWP65" s="158"/>
      <c r="EWQ65" s="159"/>
      <c r="EWR65" s="159"/>
      <c r="EWS65" s="157"/>
      <c r="EWT65" s="158"/>
      <c r="EWU65" s="159"/>
      <c r="EWV65" s="159"/>
      <c r="EWW65" s="157"/>
      <c r="EWX65" s="158"/>
      <c r="EWY65" s="159"/>
      <c r="EWZ65" s="159"/>
      <c r="EXA65" s="157"/>
      <c r="EXB65" s="158"/>
      <c r="EXC65" s="159"/>
      <c r="EXD65" s="159"/>
      <c r="EXE65" s="157"/>
      <c r="EXF65" s="158"/>
      <c r="EXG65" s="159"/>
      <c r="EXH65" s="159"/>
      <c r="EXI65" s="157"/>
      <c r="EXJ65" s="158"/>
      <c r="EXK65" s="159"/>
      <c r="EXL65" s="159"/>
      <c r="EXM65" s="157"/>
      <c r="EXN65" s="158"/>
      <c r="EXO65" s="159"/>
      <c r="EXP65" s="159"/>
      <c r="EXQ65" s="157"/>
      <c r="EXR65" s="158"/>
      <c r="EXS65" s="159"/>
      <c r="EXT65" s="159"/>
      <c r="EXU65" s="157"/>
      <c r="EXV65" s="158"/>
      <c r="EXW65" s="159"/>
      <c r="EXX65" s="159"/>
      <c r="EXY65" s="157"/>
      <c r="EXZ65" s="158"/>
      <c r="EYA65" s="159"/>
      <c r="EYB65" s="159"/>
      <c r="EYC65" s="157"/>
      <c r="EYD65" s="158"/>
      <c r="EYE65" s="159"/>
      <c r="EYF65" s="159"/>
      <c r="EYG65" s="157"/>
      <c r="EYH65" s="158"/>
      <c r="EYI65" s="159"/>
      <c r="EYJ65" s="159"/>
      <c r="EYK65" s="157"/>
      <c r="EYL65" s="158"/>
      <c r="EYM65" s="159"/>
      <c r="EYN65" s="159"/>
      <c r="EYO65" s="157"/>
      <c r="EYP65" s="158"/>
      <c r="EYQ65" s="159"/>
      <c r="EYR65" s="159"/>
      <c r="EYS65" s="157"/>
      <c r="EYT65" s="158"/>
      <c r="EYU65" s="159"/>
      <c r="EYV65" s="159"/>
      <c r="EYW65" s="157"/>
      <c r="EYX65" s="158"/>
      <c r="EYY65" s="159"/>
      <c r="EYZ65" s="159"/>
      <c r="EZA65" s="157"/>
      <c r="EZB65" s="158"/>
      <c r="EZC65" s="159"/>
      <c r="EZD65" s="159"/>
      <c r="EZE65" s="157"/>
      <c r="EZF65" s="158"/>
      <c r="EZG65" s="159"/>
      <c r="EZH65" s="159"/>
      <c r="EZI65" s="157"/>
      <c r="EZJ65" s="158"/>
      <c r="EZK65" s="159"/>
      <c r="EZL65" s="159"/>
      <c r="EZM65" s="157"/>
      <c r="EZN65" s="158"/>
      <c r="EZO65" s="159"/>
      <c r="EZP65" s="159"/>
      <c r="EZQ65" s="157"/>
      <c r="EZR65" s="158"/>
      <c r="EZS65" s="159"/>
      <c r="EZT65" s="159"/>
      <c r="EZU65" s="157"/>
      <c r="EZV65" s="158"/>
      <c r="EZW65" s="159"/>
      <c r="EZX65" s="159"/>
      <c r="EZY65" s="157"/>
      <c r="EZZ65" s="158"/>
      <c r="FAA65" s="159"/>
      <c r="FAB65" s="159"/>
      <c r="FAC65" s="157"/>
      <c r="FAD65" s="158"/>
      <c r="FAE65" s="159"/>
      <c r="FAF65" s="159"/>
      <c r="FAG65" s="157"/>
      <c r="FAH65" s="158"/>
      <c r="FAI65" s="159"/>
      <c r="FAJ65" s="159"/>
      <c r="FAK65" s="157"/>
      <c r="FAL65" s="158"/>
      <c r="FAM65" s="159"/>
      <c r="FAN65" s="159"/>
      <c r="FAO65" s="157"/>
      <c r="FAP65" s="158"/>
      <c r="FAQ65" s="159"/>
      <c r="FAR65" s="159"/>
      <c r="FAS65" s="157"/>
      <c r="FAT65" s="158"/>
      <c r="FAU65" s="159"/>
      <c r="FAV65" s="159"/>
      <c r="FAW65" s="157"/>
      <c r="FAX65" s="158"/>
      <c r="FAY65" s="159"/>
      <c r="FAZ65" s="159"/>
      <c r="FBA65" s="157"/>
      <c r="FBB65" s="158"/>
      <c r="FBC65" s="159"/>
      <c r="FBD65" s="159"/>
      <c r="FBE65" s="157"/>
      <c r="FBF65" s="158"/>
      <c r="FBG65" s="159"/>
      <c r="FBH65" s="159"/>
      <c r="FBI65" s="157"/>
      <c r="FBJ65" s="158"/>
      <c r="FBK65" s="159"/>
      <c r="FBL65" s="159"/>
      <c r="FBM65" s="157"/>
      <c r="FBN65" s="158"/>
      <c r="FBO65" s="159"/>
      <c r="FBP65" s="159"/>
      <c r="FBQ65" s="157"/>
      <c r="FBR65" s="158"/>
      <c r="FBS65" s="159"/>
      <c r="FBT65" s="159"/>
      <c r="FBU65" s="157"/>
      <c r="FBV65" s="158"/>
      <c r="FBW65" s="159"/>
      <c r="FBX65" s="159"/>
      <c r="FBY65" s="157"/>
      <c r="FBZ65" s="158"/>
      <c r="FCA65" s="159"/>
      <c r="FCB65" s="159"/>
      <c r="FCC65" s="157"/>
      <c r="FCD65" s="158"/>
      <c r="FCE65" s="159"/>
      <c r="FCF65" s="159"/>
      <c r="FCG65" s="157"/>
      <c r="FCH65" s="158"/>
      <c r="FCI65" s="159"/>
      <c r="FCJ65" s="159"/>
      <c r="FCK65" s="157"/>
      <c r="FCL65" s="158"/>
      <c r="FCM65" s="159"/>
      <c r="FCN65" s="159"/>
      <c r="FCO65" s="157"/>
      <c r="FCP65" s="158"/>
      <c r="FCQ65" s="159"/>
      <c r="FCR65" s="159"/>
      <c r="FCS65" s="157"/>
      <c r="FCT65" s="158"/>
      <c r="FCU65" s="159"/>
      <c r="FCV65" s="159"/>
      <c r="FCW65" s="157"/>
      <c r="FCX65" s="158"/>
      <c r="FCY65" s="159"/>
      <c r="FCZ65" s="159"/>
      <c r="FDA65" s="157"/>
      <c r="FDB65" s="158"/>
      <c r="FDC65" s="159"/>
      <c r="FDD65" s="159"/>
      <c r="FDE65" s="157"/>
      <c r="FDF65" s="158"/>
      <c r="FDG65" s="159"/>
      <c r="FDH65" s="159"/>
      <c r="FDI65" s="157"/>
      <c r="FDJ65" s="158"/>
      <c r="FDK65" s="159"/>
      <c r="FDL65" s="159"/>
      <c r="FDM65" s="157"/>
      <c r="FDN65" s="158"/>
      <c r="FDO65" s="159"/>
      <c r="FDP65" s="159"/>
      <c r="FDQ65" s="157"/>
      <c r="FDR65" s="158"/>
      <c r="FDS65" s="159"/>
      <c r="FDT65" s="159"/>
      <c r="FDU65" s="157"/>
      <c r="FDV65" s="158"/>
      <c r="FDW65" s="159"/>
      <c r="FDX65" s="159"/>
      <c r="FDY65" s="157"/>
      <c r="FDZ65" s="158"/>
      <c r="FEA65" s="159"/>
      <c r="FEB65" s="159"/>
      <c r="FEC65" s="157"/>
      <c r="FED65" s="158"/>
      <c r="FEE65" s="159"/>
      <c r="FEF65" s="159"/>
      <c r="FEG65" s="157"/>
      <c r="FEH65" s="158"/>
      <c r="FEI65" s="159"/>
      <c r="FEJ65" s="159"/>
      <c r="FEK65" s="157"/>
      <c r="FEL65" s="158"/>
      <c r="FEM65" s="159"/>
      <c r="FEN65" s="159"/>
      <c r="FEO65" s="157"/>
      <c r="FEP65" s="158"/>
      <c r="FEQ65" s="159"/>
      <c r="FER65" s="159"/>
      <c r="FES65" s="157"/>
      <c r="FET65" s="158"/>
      <c r="FEU65" s="159"/>
      <c r="FEV65" s="159"/>
      <c r="FEW65" s="157"/>
      <c r="FEX65" s="158"/>
      <c r="FEY65" s="159"/>
      <c r="FEZ65" s="159"/>
      <c r="FFA65" s="157"/>
      <c r="FFB65" s="158"/>
      <c r="FFC65" s="159"/>
      <c r="FFD65" s="159"/>
      <c r="FFE65" s="157"/>
      <c r="FFF65" s="158"/>
      <c r="FFG65" s="159"/>
      <c r="FFH65" s="159"/>
      <c r="FFI65" s="157"/>
      <c r="FFJ65" s="158"/>
      <c r="FFK65" s="159"/>
      <c r="FFL65" s="159"/>
      <c r="FFM65" s="157"/>
      <c r="FFN65" s="158"/>
      <c r="FFO65" s="159"/>
      <c r="FFP65" s="159"/>
      <c r="FFQ65" s="157"/>
      <c r="FFR65" s="158"/>
      <c r="FFS65" s="159"/>
      <c r="FFT65" s="159"/>
      <c r="FFU65" s="157"/>
      <c r="FFV65" s="158"/>
      <c r="FFW65" s="159"/>
      <c r="FFX65" s="159"/>
      <c r="FFY65" s="157"/>
      <c r="FFZ65" s="158"/>
      <c r="FGA65" s="159"/>
      <c r="FGB65" s="159"/>
      <c r="FGC65" s="157"/>
      <c r="FGD65" s="158"/>
      <c r="FGE65" s="159"/>
      <c r="FGF65" s="159"/>
      <c r="FGG65" s="157"/>
      <c r="FGH65" s="158"/>
      <c r="FGI65" s="159"/>
      <c r="FGJ65" s="159"/>
      <c r="FGK65" s="157"/>
      <c r="FGL65" s="158"/>
      <c r="FGM65" s="159"/>
      <c r="FGN65" s="159"/>
      <c r="FGO65" s="157"/>
      <c r="FGP65" s="158"/>
      <c r="FGQ65" s="159"/>
      <c r="FGR65" s="159"/>
      <c r="FGS65" s="157"/>
      <c r="FGT65" s="158"/>
      <c r="FGU65" s="159"/>
      <c r="FGV65" s="159"/>
      <c r="FGW65" s="157"/>
      <c r="FGX65" s="158"/>
      <c r="FGY65" s="159"/>
      <c r="FGZ65" s="159"/>
      <c r="FHA65" s="157"/>
      <c r="FHB65" s="158"/>
      <c r="FHC65" s="159"/>
      <c r="FHD65" s="159"/>
      <c r="FHE65" s="157"/>
      <c r="FHF65" s="158"/>
      <c r="FHG65" s="159"/>
      <c r="FHH65" s="159"/>
      <c r="FHI65" s="157"/>
      <c r="FHJ65" s="158"/>
      <c r="FHK65" s="159"/>
      <c r="FHL65" s="159"/>
      <c r="FHM65" s="157"/>
      <c r="FHN65" s="158"/>
      <c r="FHO65" s="159"/>
      <c r="FHP65" s="159"/>
      <c r="FHQ65" s="157"/>
      <c r="FHR65" s="158"/>
      <c r="FHS65" s="159"/>
      <c r="FHT65" s="159"/>
      <c r="FHU65" s="157"/>
      <c r="FHV65" s="158"/>
      <c r="FHW65" s="159"/>
      <c r="FHX65" s="159"/>
      <c r="FHY65" s="157"/>
      <c r="FHZ65" s="158"/>
      <c r="FIA65" s="159"/>
      <c r="FIB65" s="159"/>
      <c r="FIC65" s="157"/>
      <c r="FID65" s="158"/>
      <c r="FIE65" s="159"/>
      <c r="FIF65" s="159"/>
      <c r="FIG65" s="157"/>
      <c r="FIH65" s="158"/>
      <c r="FII65" s="159"/>
      <c r="FIJ65" s="159"/>
      <c r="FIK65" s="157"/>
      <c r="FIL65" s="158"/>
      <c r="FIM65" s="159"/>
      <c r="FIN65" s="159"/>
      <c r="FIO65" s="157"/>
      <c r="FIP65" s="158"/>
      <c r="FIQ65" s="159"/>
      <c r="FIR65" s="159"/>
      <c r="FIS65" s="157"/>
      <c r="FIT65" s="158"/>
      <c r="FIU65" s="159"/>
      <c r="FIV65" s="159"/>
      <c r="FIW65" s="157"/>
      <c r="FIX65" s="158"/>
      <c r="FIY65" s="159"/>
      <c r="FIZ65" s="159"/>
      <c r="FJA65" s="157"/>
      <c r="FJB65" s="158"/>
      <c r="FJC65" s="159"/>
      <c r="FJD65" s="159"/>
      <c r="FJE65" s="157"/>
      <c r="FJF65" s="158"/>
      <c r="FJG65" s="159"/>
      <c r="FJH65" s="159"/>
      <c r="FJI65" s="157"/>
      <c r="FJJ65" s="158"/>
      <c r="FJK65" s="159"/>
      <c r="FJL65" s="159"/>
      <c r="FJM65" s="157"/>
      <c r="FJN65" s="158"/>
      <c r="FJO65" s="159"/>
      <c r="FJP65" s="159"/>
      <c r="FJQ65" s="157"/>
      <c r="FJR65" s="158"/>
      <c r="FJS65" s="159"/>
      <c r="FJT65" s="159"/>
      <c r="FJU65" s="157"/>
      <c r="FJV65" s="158"/>
      <c r="FJW65" s="159"/>
      <c r="FJX65" s="159"/>
      <c r="FJY65" s="157"/>
      <c r="FJZ65" s="158"/>
      <c r="FKA65" s="159"/>
      <c r="FKB65" s="159"/>
      <c r="FKC65" s="157"/>
      <c r="FKD65" s="158"/>
      <c r="FKE65" s="159"/>
      <c r="FKF65" s="159"/>
      <c r="FKG65" s="157"/>
      <c r="FKH65" s="158"/>
      <c r="FKI65" s="159"/>
      <c r="FKJ65" s="159"/>
      <c r="FKK65" s="157"/>
      <c r="FKL65" s="158"/>
      <c r="FKM65" s="159"/>
      <c r="FKN65" s="159"/>
      <c r="FKO65" s="157"/>
      <c r="FKP65" s="158"/>
      <c r="FKQ65" s="159"/>
      <c r="FKR65" s="159"/>
      <c r="FKS65" s="157"/>
      <c r="FKT65" s="158"/>
      <c r="FKU65" s="159"/>
      <c r="FKV65" s="159"/>
      <c r="FKW65" s="157"/>
      <c r="FKX65" s="158"/>
      <c r="FKY65" s="159"/>
      <c r="FKZ65" s="159"/>
      <c r="FLA65" s="157"/>
      <c r="FLB65" s="158"/>
      <c r="FLC65" s="159"/>
      <c r="FLD65" s="159"/>
      <c r="FLE65" s="157"/>
      <c r="FLF65" s="158"/>
      <c r="FLG65" s="159"/>
      <c r="FLH65" s="159"/>
      <c r="FLI65" s="157"/>
      <c r="FLJ65" s="158"/>
      <c r="FLK65" s="159"/>
      <c r="FLL65" s="159"/>
      <c r="FLM65" s="157"/>
      <c r="FLN65" s="158"/>
      <c r="FLO65" s="159"/>
      <c r="FLP65" s="159"/>
      <c r="FLQ65" s="157"/>
      <c r="FLR65" s="158"/>
      <c r="FLS65" s="159"/>
      <c r="FLT65" s="159"/>
      <c r="FLU65" s="157"/>
      <c r="FLV65" s="158"/>
      <c r="FLW65" s="159"/>
      <c r="FLX65" s="159"/>
      <c r="FLY65" s="157"/>
      <c r="FLZ65" s="158"/>
      <c r="FMA65" s="159"/>
      <c r="FMB65" s="159"/>
      <c r="FMC65" s="157"/>
      <c r="FMD65" s="158"/>
      <c r="FME65" s="159"/>
      <c r="FMF65" s="159"/>
      <c r="FMG65" s="157"/>
      <c r="FMH65" s="158"/>
      <c r="FMI65" s="159"/>
      <c r="FMJ65" s="159"/>
      <c r="FMK65" s="157"/>
      <c r="FML65" s="158"/>
      <c r="FMM65" s="159"/>
      <c r="FMN65" s="159"/>
      <c r="FMO65" s="157"/>
      <c r="FMP65" s="158"/>
      <c r="FMQ65" s="159"/>
      <c r="FMR65" s="159"/>
      <c r="FMS65" s="157"/>
      <c r="FMT65" s="158"/>
      <c r="FMU65" s="159"/>
      <c r="FMV65" s="159"/>
      <c r="FMW65" s="157"/>
      <c r="FMX65" s="158"/>
      <c r="FMY65" s="159"/>
      <c r="FMZ65" s="159"/>
      <c r="FNA65" s="157"/>
      <c r="FNB65" s="158"/>
      <c r="FNC65" s="159"/>
      <c r="FND65" s="159"/>
      <c r="FNE65" s="157"/>
      <c r="FNF65" s="158"/>
      <c r="FNG65" s="159"/>
      <c r="FNH65" s="159"/>
      <c r="FNI65" s="157"/>
      <c r="FNJ65" s="158"/>
      <c r="FNK65" s="159"/>
      <c r="FNL65" s="159"/>
      <c r="FNM65" s="157"/>
      <c r="FNN65" s="158"/>
      <c r="FNO65" s="159"/>
      <c r="FNP65" s="159"/>
      <c r="FNQ65" s="157"/>
      <c r="FNR65" s="158"/>
      <c r="FNS65" s="159"/>
      <c r="FNT65" s="159"/>
      <c r="FNU65" s="157"/>
      <c r="FNV65" s="158"/>
      <c r="FNW65" s="159"/>
      <c r="FNX65" s="159"/>
      <c r="FNY65" s="157"/>
      <c r="FNZ65" s="158"/>
      <c r="FOA65" s="159"/>
      <c r="FOB65" s="159"/>
      <c r="FOC65" s="157"/>
      <c r="FOD65" s="158"/>
      <c r="FOE65" s="159"/>
      <c r="FOF65" s="159"/>
      <c r="FOG65" s="157"/>
      <c r="FOH65" s="158"/>
      <c r="FOI65" s="159"/>
      <c r="FOJ65" s="159"/>
      <c r="FOK65" s="157"/>
      <c r="FOL65" s="158"/>
      <c r="FOM65" s="159"/>
      <c r="FON65" s="159"/>
      <c r="FOO65" s="157"/>
      <c r="FOP65" s="158"/>
      <c r="FOQ65" s="159"/>
      <c r="FOR65" s="159"/>
      <c r="FOS65" s="157"/>
      <c r="FOT65" s="158"/>
      <c r="FOU65" s="159"/>
      <c r="FOV65" s="159"/>
      <c r="FOW65" s="157"/>
      <c r="FOX65" s="158"/>
      <c r="FOY65" s="159"/>
      <c r="FOZ65" s="159"/>
      <c r="FPA65" s="157"/>
      <c r="FPB65" s="158"/>
      <c r="FPC65" s="159"/>
      <c r="FPD65" s="159"/>
      <c r="FPE65" s="157"/>
      <c r="FPF65" s="158"/>
      <c r="FPG65" s="159"/>
      <c r="FPH65" s="159"/>
      <c r="FPI65" s="157"/>
      <c r="FPJ65" s="158"/>
      <c r="FPK65" s="159"/>
      <c r="FPL65" s="159"/>
      <c r="FPM65" s="157"/>
      <c r="FPN65" s="158"/>
      <c r="FPO65" s="159"/>
      <c r="FPP65" s="159"/>
      <c r="FPQ65" s="157"/>
      <c r="FPR65" s="158"/>
      <c r="FPS65" s="159"/>
      <c r="FPT65" s="159"/>
      <c r="FPU65" s="157"/>
      <c r="FPV65" s="158"/>
      <c r="FPW65" s="159"/>
      <c r="FPX65" s="159"/>
      <c r="FPY65" s="157"/>
      <c r="FPZ65" s="158"/>
      <c r="FQA65" s="159"/>
      <c r="FQB65" s="159"/>
      <c r="FQC65" s="157"/>
      <c r="FQD65" s="158"/>
      <c r="FQE65" s="159"/>
      <c r="FQF65" s="159"/>
      <c r="FQG65" s="157"/>
      <c r="FQH65" s="158"/>
      <c r="FQI65" s="159"/>
      <c r="FQJ65" s="159"/>
      <c r="FQK65" s="157"/>
      <c r="FQL65" s="158"/>
      <c r="FQM65" s="159"/>
      <c r="FQN65" s="159"/>
      <c r="FQO65" s="157"/>
      <c r="FQP65" s="158"/>
      <c r="FQQ65" s="159"/>
      <c r="FQR65" s="159"/>
      <c r="FQS65" s="157"/>
      <c r="FQT65" s="158"/>
      <c r="FQU65" s="159"/>
      <c r="FQV65" s="159"/>
      <c r="FQW65" s="157"/>
      <c r="FQX65" s="158"/>
      <c r="FQY65" s="159"/>
      <c r="FQZ65" s="159"/>
      <c r="FRA65" s="157"/>
      <c r="FRB65" s="158"/>
      <c r="FRC65" s="159"/>
      <c r="FRD65" s="159"/>
      <c r="FRE65" s="157"/>
      <c r="FRF65" s="158"/>
      <c r="FRG65" s="159"/>
      <c r="FRH65" s="159"/>
      <c r="FRI65" s="157"/>
      <c r="FRJ65" s="158"/>
      <c r="FRK65" s="159"/>
      <c r="FRL65" s="159"/>
      <c r="FRM65" s="157"/>
      <c r="FRN65" s="158"/>
      <c r="FRO65" s="159"/>
      <c r="FRP65" s="159"/>
      <c r="FRQ65" s="157"/>
      <c r="FRR65" s="158"/>
      <c r="FRS65" s="159"/>
      <c r="FRT65" s="159"/>
      <c r="FRU65" s="157"/>
      <c r="FRV65" s="158"/>
      <c r="FRW65" s="159"/>
      <c r="FRX65" s="159"/>
      <c r="FRY65" s="157"/>
      <c r="FRZ65" s="158"/>
      <c r="FSA65" s="159"/>
      <c r="FSB65" s="159"/>
      <c r="FSC65" s="157"/>
      <c r="FSD65" s="158"/>
      <c r="FSE65" s="159"/>
      <c r="FSF65" s="159"/>
      <c r="FSG65" s="157"/>
      <c r="FSH65" s="158"/>
      <c r="FSI65" s="159"/>
      <c r="FSJ65" s="159"/>
      <c r="FSK65" s="157"/>
      <c r="FSL65" s="158"/>
      <c r="FSM65" s="159"/>
      <c r="FSN65" s="159"/>
      <c r="FSO65" s="157"/>
      <c r="FSP65" s="158"/>
      <c r="FSQ65" s="159"/>
      <c r="FSR65" s="159"/>
      <c r="FSS65" s="157"/>
      <c r="FST65" s="158"/>
      <c r="FSU65" s="159"/>
      <c r="FSV65" s="159"/>
      <c r="FSW65" s="157"/>
      <c r="FSX65" s="158"/>
      <c r="FSY65" s="159"/>
      <c r="FSZ65" s="159"/>
      <c r="FTA65" s="157"/>
      <c r="FTB65" s="158"/>
      <c r="FTC65" s="159"/>
      <c r="FTD65" s="159"/>
      <c r="FTE65" s="157"/>
      <c r="FTF65" s="158"/>
      <c r="FTG65" s="159"/>
      <c r="FTH65" s="159"/>
      <c r="FTI65" s="157"/>
      <c r="FTJ65" s="158"/>
      <c r="FTK65" s="159"/>
      <c r="FTL65" s="159"/>
      <c r="FTM65" s="157"/>
      <c r="FTN65" s="158"/>
      <c r="FTO65" s="159"/>
      <c r="FTP65" s="159"/>
      <c r="FTQ65" s="157"/>
      <c r="FTR65" s="158"/>
      <c r="FTS65" s="159"/>
      <c r="FTT65" s="159"/>
      <c r="FTU65" s="157"/>
      <c r="FTV65" s="158"/>
      <c r="FTW65" s="159"/>
      <c r="FTX65" s="159"/>
      <c r="FTY65" s="157"/>
      <c r="FTZ65" s="158"/>
      <c r="FUA65" s="159"/>
      <c r="FUB65" s="159"/>
      <c r="FUC65" s="157"/>
      <c r="FUD65" s="158"/>
      <c r="FUE65" s="159"/>
      <c r="FUF65" s="159"/>
      <c r="FUG65" s="157"/>
      <c r="FUH65" s="158"/>
      <c r="FUI65" s="159"/>
      <c r="FUJ65" s="159"/>
      <c r="FUK65" s="157"/>
      <c r="FUL65" s="158"/>
      <c r="FUM65" s="159"/>
      <c r="FUN65" s="159"/>
      <c r="FUO65" s="157"/>
      <c r="FUP65" s="158"/>
      <c r="FUQ65" s="159"/>
      <c r="FUR65" s="159"/>
      <c r="FUS65" s="157"/>
      <c r="FUT65" s="158"/>
      <c r="FUU65" s="159"/>
      <c r="FUV65" s="159"/>
      <c r="FUW65" s="157"/>
      <c r="FUX65" s="158"/>
      <c r="FUY65" s="159"/>
      <c r="FUZ65" s="159"/>
      <c r="FVA65" s="157"/>
      <c r="FVB65" s="158"/>
      <c r="FVC65" s="159"/>
      <c r="FVD65" s="159"/>
      <c r="FVE65" s="157"/>
      <c r="FVF65" s="158"/>
      <c r="FVG65" s="159"/>
      <c r="FVH65" s="159"/>
      <c r="FVI65" s="157"/>
      <c r="FVJ65" s="158"/>
      <c r="FVK65" s="159"/>
      <c r="FVL65" s="159"/>
      <c r="FVM65" s="157"/>
      <c r="FVN65" s="158"/>
      <c r="FVO65" s="159"/>
      <c r="FVP65" s="159"/>
      <c r="FVQ65" s="157"/>
      <c r="FVR65" s="158"/>
      <c r="FVS65" s="159"/>
      <c r="FVT65" s="159"/>
      <c r="FVU65" s="157"/>
      <c r="FVV65" s="158"/>
      <c r="FVW65" s="159"/>
      <c r="FVX65" s="159"/>
      <c r="FVY65" s="157"/>
      <c r="FVZ65" s="158"/>
      <c r="FWA65" s="159"/>
      <c r="FWB65" s="159"/>
      <c r="FWC65" s="157"/>
      <c r="FWD65" s="158"/>
      <c r="FWE65" s="159"/>
      <c r="FWF65" s="159"/>
      <c r="FWG65" s="157"/>
      <c r="FWH65" s="158"/>
      <c r="FWI65" s="159"/>
      <c r="FWJ65" s="159"/>
      <c r="FWK65" s="157"/>
      <c r="FWL65" s="158"/>
      <c r="FWM65" s="159"/>
      <c r="FWN65" s="159"/>
      <c r="FWO65" s="157"/>
      <c r="FWP65" s="158"/>
      <c r="FWQ65" s="159"/>
      <c r="FWR65" s="159"/>
      <c r="FWS65" s="157"/>
      <c r="FWT65" s="158"/>
      <c r="FWU65" s="159"/>
      <c r="FWV65" s="159"/>
      <c r="FWW65" s="157"/>
      <c r="FWX65" s="158"/>
      <c r="FWY65" s="159"/>
      <c r="FWZ65" s="159"/>
      <c r="FXA65" s="157"/>
      <c r="FXB65" s="158"/>
      <c r="FXC65" s="159"/>
      <c r="FXD65" s="159"/>
      <c r="FXE65" s="157"/>
      <c r="FXF65" s="158"/>
      <c r="FXG65" s="159"/>
      <c r="FXH65" s="159"/>
      <c r="FXI65" s="157"/>
      <c r="FXJ65" s="158"/>
      <c r="FXK65" s="159"/>
      <c r="FXL65" s="159"/>
      <c r="FXM65" s="157"/>
      <c r="FXN65" s="158"/>
      <c r="FXO65" s="159"/>
      <c r="FXP65" s="159"/>
      <c r="FXQ65" s="157"/>
      <c r="FXR65" s="158"/>
      <c r="FXS65" s="159"/>
      <c r="FXT65" s="159"/>
      <c r="FXU65" s="157"/>
      <c r="FXV65" s="158"/>
      <c r="FXW65" s="159"/>
      <c r="FXX65" s="159"/>
      <c r="FXY65" s="157"/>
      <c r="FXZ65" s="158"/>
      <c r="FYA65" s="159"/>
      <c r="FYB65" s="159"/>
      <c r="FYC65" s="157"/>
      <c r="FYD65" s="158"/>
      <c r="FYE65" s="159"/>
      <c r="FYF65" s="159"/>
      <c r="FYG65" s="157"/>
      <c r="FYH65" s="158"/>
      <c r="FYI65" s="159"/>
      <c r="FYJ65" s="159"/>
      <c r="FYK65" s="157"/>
      <c r="FYL65" s="158"/>
      <c r="FYM65" s="159"/>
      <c r="FYN65" s="159"/>
      <c r="FYO65" s="157"/>
      <c r="FYP65" s="158"/>
      <c r="FYQ65" s="159"/>
      <c r="FYR65" s="159"/>
      <c r="FYS65" s="157"/>
      <c r="FYT65" s="158"/>
      <c r="FYU65" s="159"/>
      <c r="FYV65" s="159"/>
      <c r="FYW65" s="157"/>
      <c r="FYX65" s="158"/>
      <c r="FYY65" s="159"/>
      <c r="FYZ65" s="159"/>
      <c r="FZA65" s="157"/>
      <c r="FZB65" s="158"/>
      <c r="FZC65" s="159"/>
      <c r="FZD65" s="159"/>
      <c r="FZE65" s="157"/>
      <c r="FZF65" s="158"/>
      <c r="FZG65" s="159"/>
      <c r="FZH65" s="159"/>
      <c r="FZI65" s="157"/>
      <c r="FZJ65" s="158"/>
      <c r="FZK65" s="159"/>
      <c r="FZL65" s="159"/>
      <c r="FZM65" s="157"/>
      <c r="FZN65" s="158"/>
      <c r="FZO65" s="159"/>
      <c r="FZP65" s="159"/>
      <c r="FZQ65" s="157"/>
      <c r="FZR65" s="158"/>
      <c r="FZS65" s="159"/>
      <c r="FZT65" s="159"/>
      <c r="FZU65" s="157"/>
      <c r="FZV65" s="158"/>
      <c r="FZW65" s="159"/>
      <c r="FZX65" s="159"/>
      <c r="FZY65" s="157"/>
      <c r="FZZ65" s="158"/>
      <c r="GAA65" s="159"/>
      <c r="GAB65" s="159"/>
      <c r="GAC65" s="157"/>
      <c r="GAD65" s="158"/>
      <c r="GAE65" s="159"/>
      <c r="GAF65" s="159"/>
      <c r="GAG65" s="157"/>
      <c r="GAH65" s="158"/>
      <c r="GAI65" s="159"/>
      <c r="GAJ65" s="159"/>
      <c r="GAK65" s="157"/>
      <c r="GAL65" s="158"/>
      <c r="GAM65" s="159"/>
      <c r="GAN65" s="159"/>
      <c r="GAO65" s="157"/>
      <c r="GAP65" s="158"/>
      <c r="GAQ65" s="159"/>
      <c r="GAR65" s="159"/>
      <c r="GAS65" s="157"/>
      <c r="GAT65" s="158"/>
      <c r="GAU65" s="159"/>
      <c r="GAV65" s="159"/>
      <c r="GAW65" s="157"/>
      <c r="GAX65" s="158"/>
      <c r="GAY65" s="159"/>
      <c r="GAZ65" s="159"/>
      <c r="GBA65" s="157"/>
      <c r="GBB65" s="158"/>
      <c r="GBC65" s="159"/>
      <c r="GBD65" s="159"/>
      <c r="GBE65" s="157"/>
      <c r="GBF65" s="158"/>
      <c r="GBG65" s="159"/>
      <c r="GBH65" s="159"/>
      <c r="GBI65" s="157"/>
      <c r="GBJ65" s="158"/>
      <c r="GBK65" s="159"/>
      <c r="GBL65" s="159"/>
      <c r="GBM65" s="157"/>
      <c r="GBN65" s="158"/>
      <c r="GBO65" s="159"/>
      <c r="GBP65" s="159"/>
      <c r="GBQ65" s="157"/>
      <c r="GBR65" s="158"/>
      <c r="GBS65" s="159"/>
      <c r="GBT65" s="159"/>
      <c r="GBU65" s="157"/>
      <c r="GBV65" s="158"/>
      <c r="GBW65" s="159"/>
      <c r="GBX65" s="159"/>
      <c r="GBY65" s="157"/>
      <c r="GBZ65" s="158"/>
      <c r="GCA65" s="159"/>
      <c r="GCB65" s="159"/>
      <c r="GCC65" s="157"/>
      <c r="GCD65" s="158"/>
      <c r="GCE65" s="159"/>
      <c r="GCF65" s="159"/>
      <c r="GCG65" s="157"/>
      <c r="GCH65" s="158"/>
      <c r="GCI65" s="159"/>
      <c r="GCJ65" s="159"/>
      <c r="GCK65" s="157"/>
      <c r="GCL65" s="158"/>
      <c r="GCM65" s="159"/>
      <c r="GCN65" s="159"/>
      <c r="GCO65" s="157"/>
      <c r="GCP65" s="158"/>
      <c r="GCQ65" s="159"/>
      <c r="GCR65" s="159"/>
      <c r="GCS65" s="157"/>
      <c r="GCT65" s="158"/>
      <c r="GCU65" s="159"/>
      <c r="GCV65" s="159"/>
      <c r="GCW65" s="157"/>
      <c r="GCX65" s="158"/>
      <c r="GCY65" s="159"/>
      <c r="GCZ65" s="159"/>
      <c r="GDA65" s="157"/>
      <c r="GDB65" s="158"/>
      <c r="GDC65" s="159"/>
      <c r="GDD65" s="159"/>
      <c r="GDE65" s="157"/>
      <c r="GDF65" s="158"/>
      <c r="GDG65" s="159"/>
      <c r="GDH65" s="159"/>
      <c r="GDI65" s="157"/>
      <c r="GDJ65" s="158"/>
      <c r="GDK65" s="159"/>
      <c r="GDL65" s="159"/>
      <c r="GDM65" s="157"/>
      <c r="GDN65" s="158"/>
      <c r="GDO65" s="159"/>
      <c r="GDP65" s="159"/>
      <c r="GDQ65" s="157"/>
      <c r="GDR65" s="158"/>
      <c r="GDS65" s="159"/>
      <c r="GDT65" s="159"/>
      <c r="GDU65" s="157"/>
      <c r="GDV65" s="158"/>
      <c r="GDW65" s="159"/>
      <c r="GDX65" s="159"/>
      <c r="GDY65" s="157"/>
      <c r="GDZ65" s="158"/>
      <c r="GEA65" s="159"/>
      <c r="GEB65" s="159"/>
      <c r="GEC65" s="157"/>
      <c r="GED65" s="158"/>
      <c r="GEE65" s="159"/>
      <c r="GEF65" s="159"/>
      <c r="GEG65" s="157"/>
      <c r="GEH65" s="158"/>
      <c r="GEI65" s="159"/>
      <c r="GEJ65" s="159"/>
      <c r="GEK65" s="157"/>
      <c r="GEL65" s="158"/>
      <c r="GEM65" s="159"/>
      <c r="GEN65" s="159"/>
      <c r="GEO65" s="157"/>
      <c r="GEP65" s="158"/>
      <c r="GEQ65" s="159"/>
      <c r="GER65" s="159"/>
      <c r="GES65" s="157"/>
      <c r="GET65" s="158"/>
      <c r="GEU65" s="159"/>
      <c r="GEV65" s="159"/>
      <c r="GEW65" s="157"/>
      <c r="GEX65" s="158"/>
      <c r="GEY65" s="159"/>
      <c r="GEZ65" s="159"/>
      <c r="GFA65" s="157"/>
      <c r="GFB65" s="158"/>
      <c r="GFC65" s="159"/>
      <c r="GFD65" s="159"/>
      <c r="GFE65" s="157"/>
      <c r="GFF65" s="158"/>
      <c r="GFG65" s="159"/>
      <c r="GFH65" s="159"/>
      <c r="GFI65" s="157"/>
      <c r="GFJ65" s="158"/>
      <c r="GFK65" s="159"/>
      <c r="GFL65" s="159"/>
      <c r="GFM65" s="157"/>
      <c r="GFN65" s="158"/>
      <c r="GFO65" s="159"/>
      <c r="GFP65" s="159"/>
      <c r="GFQ65" s="157"/>
      <c r="GFR65" s="158"/>
      <c r="GFS65" s="159"/>
      <c r="GFT65" s="159"/>
      <c r="GFU65" s="157"/>
      <c r="GFV65" s="158"/>
      <c r="GFW65" s="159"/>
      <c r="GFX65" s="159"/>
      <c r="GFY65" s="157"/>
      <c r="GFZ65" s="158"/>
      <c r="GGA65" s="159"/>
      <c r="GGB65" s="159"/>
      <c r="GGC65" s="157"/>
      <c r="GGD65" s="158"/>
      <c r="GGE65" s="159"/>
      <c r="GGF65" s="159"/>
      <c r="GGG65" s="157"/>
      <c r="GGH65" s="158"/>
      <c r="GGI65" s="159"/>
      <c r="GGJ65" s="159"/>
      <c r="GGK65" s="157"/>
      <c r="GGL65" s="158"/>
      <c r="GGM65" s="159"/>
      <c r="GGN65" s="159"/>
      <c r="GGO65" s="157"/>
      <c r="GGP65" s="158"/>
      <c r="GGQ65" s="159"/>
      <c r="GGR65" s="159"/>
      <c r="GGS65" s="157"/>
      <c r="GGT65" s="158"/>
      <c r="GGU65" s="159"/>
      <c r="GGV65" s="159"/>
      <c r="GGW65" s="157"/>
      <c r="GGX65" s="158"/>
      <c r="GGY65" s="159"/>
      <c r="GGZ65" s="159"/>
      <c r="GHA65" s="157"/>
      <c r="GHB65" s="158"/>
      <c r="GHC65" s="159"/>
      <c r="GHD65" s="159"/>
      <c r="GHE65" s="157"/>
      <c r="GHF65" s="158"/>
      <c r="GHG65" s="159"/>
      <c r="GHH65" s="159"/>
      <c r="GHI65" s="157"/>
      <c r="GHJ65" s="158"/>
      <c r="GHK65" s="159"/>
      <c r="GHL65" s="159"/>
      <c r="GHM65" s="157"/>
      <c r="GHN65" s="158"/>
      <c r="GHO65" s="159"/>
      <c r="GHP65" s="159"/>
      <c r="GHQ65" s="157"/>
      <c r="GHR65" s="158"/>
      <c r="GHS65" s="159"/>
      <c r="GHT65" s="159"/>
      <c r="GHU65" s="157"/>
      <c r="GHV65" s="158"/>
      <c r="GHW65" s="159"/>
      <c r="GHX65" s="159"/>
      <c r="GHY65" s="157"/>
      <c r="GHZ65" s="158"/>
      <c r="GIA65" s="159"/>
      <c r="GIB65" s="159"/>
      <c r="GIC65" s="157"/>
      <c r="GID65" s="158"/>
      <c r="GIE65" s="159"/>
      <c r="GIF65" s="159"/>
      <c r="GIG65" s="157"/>
      <c r="GIH65" s="158"/>
      <c r="GII65" s="159"/>
      <c r="GIJ65" s="159"/>
      <c r="GIK65" s="157"/>
      <c r="GIL65" s="158"/>
      <c r="GIM65" s="159"/>
      <c r="GIN65" s="159"/>
      <c r="GIO65" s="157"/>
      <c r="GIP65" s="158"/>
      <c r="GIQ65" s="159"/>
      <c r="GIR65" s="159"/>
      <c r="GIS65" s="157"/>
      <c r="GIT65" s="158"/>
      <c r="GIU65" s="159"/>
      <c r="GIV65" s="159"/>
      <c r="GIW65" s="157"/>
      <c r="GIX65" s="158"/>
      <c r="GIY65" s="159"/>
      <c r="GIZ65" s="159"/>
      <c r="GJA65" s="157"/>
      <c r="GJB65" s="158"/>
      <c r="GJC65" s="159"/>
      <c r="GJD65" s="159"/>
      <c r="GJE65" s="157"/>
      <c r="GJF65" s="158"/>
      <c r="GJG65" s="159"/>
      <c r="GJH65" s="159"/>
      <c r="GJI65" s="157"/>
      <c r="GJJ65" s="158"/>
      <c r="GJK65" s="159"/>
      <c r="GJL65" s="159"/>
      <c r="GJM65" s="157"/>
      <c r="GJN65" s="158"/>
      <c r="GJO65" s="159"/>
      <c r="GJP65" s="159"/>
      <c r="GJQ65" s="157"/>
      <c r="GJR65" s="158"/>
      <c r="GJS65" s="159"/>
      <c r="GJT65" s="159"/>
      <c r="GJU65" s="157"/>
      <c r="GJV65" s="158"/>
      <c r="GJW65" s="159"/>
      <c r="GJX65" s="159"/>
      <c r="GJY65" s="157"/>
      <c r="GJZ65" s="158"/>
      <c r="GKA65" s="159"/>
      <c r="GKB65" s="159"/>
      <c r="GKC65" s="157"/>
      <c r="GKD65" s="158"/>
      <c r="GKE65" s="159"/>
      <c r="GKF65" s="159"/>
      <c r="GKG65" s="157"/>
      <c r="GKH65" s="158"/>
      <c r="GKI65" s="159"/>
      <c r="GKJ65" s="159"/>
      <c r="GKK65" s="157"/>
      <c r="GKL65" s="158"/>
      <c r="GKM65" s="159"/>
      <c r="GKN65" s="159"/>
      <c r="GKO65" s="157"/>
      <c r="GKP65" s="158"/>
      <c r="GKQ65" s="159"/>
      <c r="GKR65" s="159"/>
      <c r="GKS65" s="157"/>
      <c r="GKT65" s="158"/>
      <c r="GKU65" s="159"/>
      <c r="GKV65" s="159"/>
      <c r="GKW65" s="157"/>
      <c r="GKX65" s="158"/>
      <c r="GKY65" s="159"/>
      <c r="GKZ65" s="159"/>
      <c r="GLA65" s="157"/>
      <c r="GLB65" s="158"/>
      <c r="GLC65" s="159"/>
      <c r="GLD65" s="159"/>
      <c r="GLE65" s="157"/>
      <c r="GLF65" s="158"/>
      <c r="GLG65" s="159"/>
      <c r="GLH65" s="159"/>
      <c r="GLI65" s="157"/>
      <c r="GLJ65" s="158"/>
      <c r="GLK65" s="159"/>
      <c r="GLL65" s="159"/>
      <c r="GLM65" s="157"/>
      <c r="GLN65" s="158"/>
      <c r="GLO65" s="159"/>
      <c r="GLP65" s="159"/>
      <c r="GLQ65" s="157"/>
      <c r="GLR65" s="158"/>
      <c r="GLS65" s="159"/>
      <c r="GLT65" s="159"/>
      <c r="GLU65" s="157"/>
      <c r="GLV65" s="158"/>
      <c r="GLW65" s="159"/>
      <c r="GLX65" s="159"/>
      <c r="GLY65" s="157"/>
      <c r="GLZ65" s="158"/>
      <c r="GMA65" s="159"/>
      <c r="GMB65" s="159"/>
      <c r="GMC65" s="157"/>
      <c r="GMD65" s="158"/>
      <c r="GME65" s="159"/>
      <c r="GMF65" s="159"/>
      <c r="GMG65" s="157"/>
      <c r="GMH65" s="158"/>
      <c r="GMI65" s="159"/>
      <c r="GMJ65" s="159"/>
      <c r="GMK65" s="157"/>
      <c r="GML65" s="158"/>
      <c r="GMM65" s="159"/>
      <c r="GMN65" s="159"/>
      <c r="GMO65" s="157"/>
      <c r="GMP65" s="158"/>
      <c r="GMQ65" s="159"/>
      <c r="GMR65" s="159"/>
      <c r="GMS65" s="157"/>
      <c r="GMT65" s="158"/>
      <c r="GMU65" s="159"/>
      <c r="GMV65" s="159"/>
      <c r="GMW65" s="157"/>
      <c r="GMX65" s="158"/>
      <c r="GMY65" s="159"/>
      <c r="GMZ65" s="159"/>
      <c r="GNA65" s="157"/>
      <c r="GNB65" s="158"/>
      <c r="GNC65" s="159"/>
      <c r="GND65" s="159"/>
      <c r="GNE65" s="157"/>
      <c r="GNF65" s="158"/>
      <c r="GNG65" s="159"/>
      <c r="GNH65" s="159"/>
      <c r="GNI65" s="157"/>
      <c r="GNJ65" s="158"/>
      <c r="GNK65" s="159"/>
      <c r="GNL65" s="159"/>
      <c r="GNM65" s="157"/>
      <c r="GNN65" s="158"/>
      <c r="GNO65" s="159"/>
      <c r="GNP65" s="159"/>
      <c r="GNQ65" s="157"/>
      <c r="GNR65" s="158"/>
      <c r="GNS65" s="159"/>
      <c r="GNT65" s="159"/>
      <c r="GNU65" s="157"/>
      <c r="GNV65" s="158"/>
      <c r="GNW65" s="159"/>
      <c r="GNX65" s="159"/>
      <c r="GNY65" s="157"/>
      <c r="GNZ65" s="158"/>
      <c r="GOA65" s="159"/>
      <c r="GOB65" s="159"/>
      <c r="GOC65" s="157"/>
      <c r="GOD65" s="158"/>
      <c r="GOE65" s="159"/>
      <c r="GOF65" s="159"/>
      <c r="GOG65" s="157"/>
      <c r="GOH65" s="158"/>
      <c r="GOI65" s="159"/>
      <c r="GOJ65" s="159"/>
      <c r="GOK65" s="157"/>
      <c r="GOL65" s="158"/>
      <c r="GOM65" s="159"/>
      <c r="GON65" s="159"/>
      <c r="GOO65" s="157"/>
      <c r="GOP65" s="158"/>
      <c r="GOQ65" s="159"/>
      <c r="GOR65" s="159"/>
      <c r="GOS65" s="157"/>
      <c r="GOT65" s="158"/>
      <c r="GOU65" s="159"/>
      <c r="GOV65" s="159"/>
      <c r="GOW65" s="157"/>
      <c r="GOX65" s="158"/>
      <c r="GOY65" s="159"/>
      <c r="GOZ65" s="159"/>
      <c r="GPA65" s="157"/>
      <c r="GPB65" s="158"/>
      <c r="GPC65" s="159"/>
      <c r="GPD65" s="159"/>
      <c r="GPE65" s="157"/>
      <c r="GPF65" s="158"/>
      <c r="GPG65" s="159"/>
      <c r="GPH65" s="159"/>
      <c r="GPI65" s="157"/>
      <c r="GPJ65" s="158"/>
      <c r="GPK65" s="159"/>
      <c r="GPL65" s="159"/>
      <c r="GPM65" s="157"/>
      <c r="GPN65" s="158"/>
      <c r="GPO65" s="159"/>
      <c r="GPP65" s="159"/>
      <c r="GPQ65" s="157"/>
      <c r="GPR65" s="158"/>
      <c r="GPS65" s="159"/>
      <c r="GPT65" s="159"/>
      <c r="GPU65" s="157"/>
      <c r="GPV65" s="158"/>
      <c r="GPW65" s="159"/>
      <c r="GPX65" s="159"/>
      <c r="GPY65" s="157"/>
      <c r="GPZ65" s="158"/>
      <c r="GQA65" s="159"/>
      <c r="GQB65" s="159"/>
      <c r="GQC65" s="157"/>
      <c r="GQD65" s="158"/>
      <c r="GQE65" s="159"/>
      <c r="GQF65" s="159"/>
      <c r="GQG65" s="157"/>
      <c r="GQH65" s="158"/>
      <c r="GQI65" s="159"/>
      <c r="GQJ65" s="159"/>
      <c r="GQK65" s="157"/>
      <c r="GQL65" s="158"/>
      <c r="GQM65" s="159"/>
      <c r="GQN65" s="159"/>
      <c r="GQO65" s="157"/>
      <c r="GQP65" s="158"/>
      <c r="GQQ65" s="159"/>
      <c r="GQR65" s="159"/>
      <c r="GQS65" s="157"/>
      <c r="GQT65" s="158"/>
      <c r="GQU65" s="159"/>
      <c r="GQV65" s="159"/>
      <c r="GQW65" s="157"/>
      <c r="GQX65" s="158"/>
      <c r="GQY65" s="159"/>
      <c r="GQZ65" s="159"/>
      <c r="GRA65" s="157"/>
      <c r="GRB65" s="158"/>
      <c r="GRC65" s="159"/>
      <c r="GRD65" s="159"/>
      <c r="GRE65" s="157"/>
      <c r="GRF65" s="158"/>
      <c r="GRG65" s="159"/>
      <c r="GRH65" s="159"/>
      <c r="GRI65" s="157"/>
      <c r="GRJ65" s="158"/>
      <c r="GRK65" s="159"/>
      <c r="GRL65" s="159"/>
      <c r="GRM65" s="157"/>
      <c r="GRN65" s="158"/>
      <c r="GRO65" s="159"/>
      <c r="GRP65" s="159"/>
      <c r="GRQ65" s="157"/>
      <c r="GRR65" s="158"/>
      <c r="GRS65" s="159"/>
      <c r="GRT65" s="159"/>
      <c r="GRU65" s="157"/>
      <c r="GRV65" s="158"/>
      <c r="GRW65" s="159"/>
      <c r="GRX65" s="159"/>
      <c r="GRY65" s="157"/>
      <c r="GRZ65" s="158"/>
      <c r="GSA65" s="159"/>
      <c r="GSB65" s="159"/>
      <c r="GSC65" s="157"/>
      <c r="GSD65" s="158"/>
      <c r="GSE65" s="159"/>
      <c r="GSF65" s="159"/>
      <c r="GSG65" s="157"/>
      <c r="GSH65" s="158"/>
      <c r="GSI65" s="159"/>
      <c r="GSJ65" s="159"/>
      <c r="GSK65" s="157"/>
      <c r="GSL65" s="158"/>
      <c r="GSM65" s="159"/>
      <c r="GSN65" s="159"/>
      <c r="GSO65" s="157"/>
      <c r="GSP65" s="158"/>
      <c r="GSQ65" s="159"/>
      <c r="GSR65" s="159"/>
      <c r="GSS65" s="157"/>
      <c r="GST65" s="158"/>
      <c r="GSU65" s="159"/>
      <c r="GSV65" s="159"/>
      <c r="GSW65" s="157"/>
      <c r="GSX65" s="158"/>
      <c r="GSY65" s="159"/>
      <c r="GSZ65" s="159"/>
      <c r="GTA65" s="157"/>
      <c r="GTB65" s="158"/>
      <c r="GTC65" s="159"/>
      <c r="GTD65" s="159"/>
      <c r="GTE65" s="157"/>
      <c r="GTF65" s="158"/>
      <c r="GTG65" s="159"/>
      <c r="GTH65" s="159"/>
      <c r="GTI65" s="157"/>
      <c r="GTJ65" s="158"/>
      <c r="GTK65" s="159"/>
      <c r="GTL65" s="159"/>
      <c r="GTM65" s="157"/>
      <c r="GTN65" s="158"/>
      <c r="GTO65" s="159"/>
      <c r="GTP65" s="159"/>
      <c r="GTQ65" s="157"/>
      <c r="GTR65" s="158"/>
      <c r="GTS65" s="159"/>
      <c r="GTT65" s="159"/>
      <c r="GTU65" s="157"/>
      <c r="GTV65" s="158"/>
      <c r="GTW65" s="159"/>
      <c r="GTX65" s="159"/>
      <c r="GTY65" s="157"/>
      <c r="GTZ65" s="158"/>
      <c r="GUA65" s="159"/>
      <c r="GUB65" s="159"/>
      <c r="GUC65" s="157"/>
      <c r="GUD65" s="158"/>
      <c r="GUE65" s="159"/>
      <c r="GUF65" s="159"/>
      <c r="GUG65" s="157"/>
      <c r="GUH65" s="158"/>
      <c r="GUI65" s="159"/>
      <c r="GUJ65" s="159"/>
      <c r="GUK65" s="157"/>
      <c r="GUL65" s="158"/>
      <c r="GUM65" s="159"/>
      <c r="GUN65" s="159"/>
      <c r="GUO65" s="157"/>
      <c r="GUP65" s="158"/>
      <c r="GUQ65" s="159"/>
      <c r="GUR65" s="159"/>
      <c r="GUS65" s="157"/>
      <c r="GUT65" s="158"/>
      <c r="GUU65" s="159"/>
      <c r="GUV65" s="159"/>
      <c r="GUW65" s="157"/>
      <c r="GUX65" s="158"/>
      <c r="GUY65" s="159"/>
      <c r="GUZ65" s="159"/>
      <c r="GVA65" s="157"/>
      <c r="GVB65" s="158"/>
      <c r="GVC65" s="159"/>
      <c r="GVD65" s="159"/>
      <c r="GVE65" s="157"/>
      <c r="GVF65" s="158"/>
      <c r="GVG65" s="159"/>
      <c r="GVH65" s="159"/>
      <c r="GVI65" s="157"/>
      <c r="GVJ65" s="158"/>
      <c r="GVK65" s="159"/>
      <c r="GVL65" s="159"/>
      <c r="GVM65" s="157"/>
      <c r="GVN65" s="158"/>
      <c r="GVO65" s="159"/>
      <c r="GVP65" s="159"/>
      <c r="GVQ65" s="157"/>
      <c r="GVR65" s="158"/>
      <c r="GVS65" s="159"/>
      <c r="GVT65" s="159"/>
      <c r="GVU65" s="157"/>
      <c r="GVV65" s="158"/>
      <c r="GVW65" s="159"/>
      <c r="GVX65" s="159"/>
      <c r="GVY65" s="157"/>
      <c r="GVZ65" s="158"/>
      <c r="GWA65" s="159"/>
      <c r="GWB65" s="159"/>
      <c r="GWC65" s="157"/>
      <c r="GWD65" s="158"/>
      <c r="GWE65" s="159"/>
      <c r="GWF65" s="159"/>
      <c r="GWG65" s="157"/>
      <c r="GWH65" s="158"/>
      <c r="GWI65" s="159"/>
      <c r="GWJ65" s="159"/>
      <c r="GWK65" s="157"/>
      <c r="GWL65" s="158"/>
      <c r="GWM65" s="159"/>
      <c r="GWN65" s="159"/>
      <c r="GWO65" s="157"/>
      <c r="GWP65" s="158"/>
      <c r="GWQ65" s="159"/>
      <c r="GWR65" s="159"/>
      <c r="GWS65" s="157"/>
      <c r="GWT65" s="158"/>
      <c r="GWU65" s="159"/>
      <c r="GWV65" s="159"/>
      <c r="GWW65" s="157"/>
      <c r="GWX65" s="158"/>
      <c r="GWY65" s="159"/>
      <c r="GWZ65" s="159"/>
      <c r="GXA65" s="157"/>
      <c r="GXB65" s="158"/>
      <c r="GXC65" s="159"/>
      <c r="GXD65" s="159"/>
      <c r="GXE65" s="157"/>
      <c r="GXF65" s="158"/>
      <c r="GXG65" s="159"/>
      <c r="GXH65" s="159"/>
      <c r="GXI65" s="157"/>
      <c r="GXJ65" s="158"/>
      <c r="GXK65" s="159"/>
      <c r="GXL65" s="159"/>
      <c r="GXM65" s="157"/>
      <c r="GXN65" s="158"/>
      <c r="GXO65" s="159"/>
      <c r="GXP65" s="159"/>
      <c r="GXQ65" s="157"/>
      <c r="GXR65" s="158"/>
      <c r="GXS65" s="159"/>
      <c r="GXT65" s="159"/>
      <c r="GXU65" s="157"/>
      <c r="GXV65" s="158"/>
      <c r="GXW65" s="159"/>
      <c r="GXX65" s="159"/>
      <c r="GXY65" s="157"/>
      <c r="GXZ65" s="158"/>
      <c r="GYA65" s="159"/>
      <c r="GYB65" s="159"/>
      <c r="GYC65" s="157"/>
      <c r="GYD65" s="158"/>
      <c r="GYE65" s="159"/>
      <c r="GYF65" s="159"/>
      <c r="GYG65" s="157"/>
      <c r="GYH65" s="158"/>
      <c r="GYI65" s="159"/>
      <c r="GYJ65" s="159"/>
      <c r="GYK65" s="157"/>
      <c r="GYL65" s="158"/>
      <c r="GYM65" s="159"/>
      <c r="GYN65" s="159"/>
      <c r="GYO65" s="157"/>
      <c r="GYP65" s="158"/>
      <c r="GYQ65" s="159"/>
      <c r="GYR65" s="159"/>
      <c r="GYS65" s="157"/>
      <c r="GYT65" s="158"/>
      <c r="GYU65" s="159"/>
      <c r="GYV65" s="159"/>
      <c r="GYW65" s="157"/>
      <c r="GYX65" s="158"/>
      <c r="GYY65" s="159"/>
      <c r="GYZ65" s="159"/>
      <c r="GZA65" s="157"/>
      <c r="GZB65" s="158"/>
      <c r="GZC65" s="159"/>
      <c r="GZD65" s="159"/>
      <c r="GZE65" s="157"/>
      <c r="GZF65" s="158"/>
      <c r="GZG65" s="159"/>
      <c r="GZH65" s="159"/>
      <c r="GZI65" s="157"/>
      <c r="GZJ65" s="158"/>
      <c r="GZK65" s="159"/>
      <c r="GZL65" s="159"/>
      <c r="GZM65" s="157"/>
      <c r="GZN65" s="158"/>
      <c r="GZO65" s="159"/>
      <c r="GZP65" s="159"/>
      <c r="GZQ65" s="157"/>
      <c r="GZR65" s="158"/>
      <c r="GZS65" s="159"/>
      <c r="GZT65" s="159"/>
      <c r="GZU65" s="157"/>
      <c r="GZV65" s="158"/>
      <c r="GZW65" s="159"/>
      <c r="GZX65" s="159"/>
      <c r="GZY65" s="157"/>
      <c r="GZZ65" s="158"/>
      <c r="HAA65" s="159"/>
      <c r="HAB65" s="159"/>
      <c r="HAC65" s="157"/>
      <c r="HAD65" s="158"/>
      <c r="HAE65" s="159"/>
      <c r="HAF65" s="159"/>
      <c r="HAG65" s="157"/>
      <c r="HAH65" s="158"/>
      <c r="HAI65" s="159"/>
      <c r="HAJ65" s="159"/>
      <c r="HAK65" s="157"/>
      <c r="HAL65" s="158"/>
      <c r="HAM65" s="159"/>
      <c r="HAN65" s="159"/>
      <c r="HAO65" s="157"/>
      <c r="HAP65" s="158"/>
      <c r="HAQ65" s="159"/>
      <c r="HAR65" s="159"/>
      <c r="HAS65" s="157"/>
      <c r="HAT65" s="158"/>
      <c r="HAU65" s="159"/>
      <c r="HAV65" s="159"/>
      <c r="HAW65" s="157"/>
      <c r="HAX65" s="158"/>
      <c r="HAY65" s="159"/>
      <c r="HAZ65" s="159"/>
      <c r="HBA65" s="157"/>
      <c r="HBB65" s="158"/>
      <c r="HBC65" s="159"/>
      <c r="HBD65" s="159"/>
      <c r="HBE65" s="157"/>
      <c r="HBF65" s="158"/>
      <c r="HBG65" s="159"/>
      <c r="HBH65" s="159"/>
      <c r="HBI65" s="157"/>
      <c r="HBJ65" s="158"/>
      <c r="HBK65" s="159"/>
      <c r="HBL65" s="159"/>
      <c r="HBM65" s="157"/>
      <c r="HBN65" s="158"/>
      <c r="HBO65" s="159"/>
      <c r="HBP65" s="159"/>
      <c r="HBQ65" s="157"/>
      <c r="HBR65" s="158"/>
      <c r="HBS65" s="159"/>
      <c r="HBT65" s="159"/>
      <c r="HBU65" s="157"/>
      <c r="HBV65" s="158"/>
      <c r="HBW65" s="159"/>
      <c r="HBX65" s="159"/>
      <c r="HBY65" s="157"/>
      <c r="HBZ65" s="158"/>
      <c r="HCA65" s="159"/>
      <c r="HCB65" s="159"/>
      <c r="HCC65" s="157"/>
      <c r="HCD65" s="158"/>
      <c r="HCE65" s="159"/>
      <c r="HCF65" s="159"/>
      <c r="HCG65" s="157"/>
      <c r="HCH65" s="158"/>
      <c r="HCI65" s="159"/>
      <c r="HCJ65" s="159"/>
      <c r="HCK65" s="157"/>
      <c r="HCL65" s="158"/>
      <c r="HCM65" s="159"/>
      <c r="HCN65" s="159"/>
      <c r="HCO65" s="157"/>
      <c r="HCP65" s="158"/>
      <c r="HCQ65" s="159"/>
      <c r="HCR65" s="159"/>
      <c r="HCS65" s="157"/>
      <c r="HCT65" s="158"/>
      <c r="HCU65" s="159"/>
      <c r="HCV65" s="159"/>
      <c r="HCW65" s="157"/>
      <c r="HCX65" s="158"/>
      <c r="HCY65" s="159"/>
      <c r="HCZ65" s="159"/>
      <c r="HDA65" s="157"/>
      <c r="HDB65" s="158"/>
      <c r="HDC65" s="159"/>
      <c r="HDD65" s="159"/>
      <c r="HDE65" s="157"/>
      <c r="HDF65" s="158"/>
      <c r="HDG65" s="159"/>
      <c r="HDH65" s="159"/>
      <c r="HDI65" s="157"/>
      <c r="HDJ65" s="158"/>
      <c r="HDK65" s="159"/>
      <c r="HDL65" s="159"/>
      <c r="HDM65" s="157"/>
      <c r="HDN65" s="158"/>
      <c r="HDO65" s="159"/>
      <c r="HDP65" s="159"/>
      <c r="HDQ65" s="157"/>
      <c r="HDR65" s="158"/>
      <c r="HDS65" s="159"/>
      <c r="HDT65" s="159"/>
      <c r="HDU65" s="157"/>
      <c r="HDV65" s="158"/>
      <c r="HDW65" s="159"/>
      <c r="HDX65" s="159"/>
      <c r="HDY65" s="157"/>
      <c r="HDZ65" s="158"/>
      <c r="HEA65" s="159"/>
      <c r="HEB65" s="159"/>
      <c r="HEC65" s="157"/>
      <c r="HED65" s="158"/>
      <c r="HEE65" s="159"/>
      <c r="HEF65" s="159"/>
      <c r="HEG65" s="157"/>
      <c r="HEH65" s="158"/>
      <c r="HEI65" s="159"/>
      <c r="HEJ65" s="159"/>
      <c r="HEK65" s="157"/>
      <c r="HEL65" s="158"/>
      <c r="HEM65" s="159"/>
      <c r="HEN65" s="159"/>
      <c r="HEO65" s="157"/>
      <c r="HEP65" s="158"/>
      <c r="HEQ65" s="159"/>
      <c r="HER65" s="159"/>
      <c r="HES65" s="157"/>
      <c r="HET65" s="158"/>
      <c r="HEU65" s="159"/>
      <c r="HEV65" s="159"/>
      <c r="HEW65" s="157"/>
      <c r="HEX65" s="158"/>
      <c r="HEY65" s="159"/>
      <c r="HEZ65" s="159"/>
      <c r="HFA65" s="157"/>
      <c r="HFB65" s="158"/>
      <c r="HFC65" s="159"/>
      <c r="HFD65" s="159"/>
      <c r="HFE65" s="157"/>
      <c r="HFF65" s="158"/>
      <c r="HFG65" s="159"/>
      <c r="HFH65" s="159"/>
      <c r="HFI65" s="157"/>
      <c r="HFJ65" s="158"/>
      <c r="HFK65" s="159"/>
      <c r="HFL65" s="159"/>
      <c r="HFM65" s="157"/>
      <c r="HFN65" s="158"/>
      <c r="HFO65" s="159"/>
      <c r="HFP65" s="159"/>
      <c r="HFQ65" s="157"/>
      <c r="HFR65" s="158"/>
      <c r="HFS65" s="159"/>
      <c r="HFT65" s="159"/>
      <c r="HFU65" s="157"/>
      <c r="HFV65" s="158"/>
      <c r="HFW65" s="159"/>
      <c r="HFX65" s="159"/>
      <c r="HFY65" s="157"/>
      <c r="HFZ65" s="158"/>
      <c r="HGA65" s="159"/>
      <c r="HGB65" s="159"/>
      <c r="HGC65" s="157"/>
      <c r="HGD65" s="158"/>
      <c r="HGE65" s="159"/>
      <c r="HGF65" s="159"/>
      <c r="HGG65" s="157"/>
      <c r="HGH65" s="158"/>
      <c r="HGI65" s="159"/>
      <c r="HGJ65" s="159"/>
      <c r="HGK65" s="157"/>
      <c r="HGL65" s="158"/>
      <c r="HGM65" s="159"/>
      <c r="HGN65" s="159"/>
      <c r="HGO65" s="157"/>
      <c r="HGP65" s="158"/>
      <c r="HGQ65" s="159"/>
      <c r="HGR65" s="159"/>
      <c r="HGS65" s="157"/>
      <c r="HGT65" s="158"/>
      <c r="HGU65" s="159"/>
      <c r="HGV65" s="159"/>
      <c r="HGW65" s="157"/>
      <c r="HGX65" s="158"/>
      <c r="HGY65" s="159"/>
      <c r="HGZ65" s="159"/>
      <c r="HHA65" s="157"/>
      <c r="HHB65" s="158"/>
      <c r="HHC65" s="159"/>
      <c r="HHD65" s="159"/>
      <c r="HHE65" s="157"/>
      <c r="HHF65" s="158"/>
      <c r="HHG65" s="159"/>
      <c r="HHH65" s="159"/>
      <c r="HHI65" s="157"/>
      <c r="HHJ65" s="158"/>
      <c r="HHK65" s="159"/>
      <c r="HHL65" s="159"/>
      <c r="HHM65" s="157"/>
      <c r="HHN65" s="158"/>
      <c r="HHO65" s="159"/>
      <c r="HHP65" s="159"/>
      <c r="HHQ65" s="157"/>
      <c r="HHR65" s="158"/>
      <c r="HHS65" s="159"/>
      <c r="HHT65" s="159"/>
      <c r="HHU65" s="157"/>
      <c r="HHV65" s="158"/>
      <c r="HHW65" s="159"/>
      <c r="HHX65" s="159"/>
      <c r="HHY65" s="157"/>
      <c r="HHZ65" s="158"/>
      <c r="HIA65" s="159"/>
      <c r="HIB65" s="159"/>
      <c r="HIC65" s="157"/>
      <c r="HID65" s="158"/>
      <c r="HIE65" s="159"/>
      <c r="HIF65" s="159"/>
      <c r="HIG65" s="157"/>
      <c r="HIH65" s="158"/>
      <c r="HII65" s="159"/>
      <c r="HIJ65" s="159"/>
      <c r="HIK65" s="157"/>
      <c r="HIL65" s="158"/>
      <c r="HIM65" s="159"/>
      <c r="HIN65" s="159"/>
      <c r="HIO65" s="157"/>
      <c r="HIP65" s="158"/>
      <c r="HIQ65" s="159"/>
      <c r="HIR65" s="159"/>
      <c r="HIS65" s="157"/>
      <c r="HIT65" s="158"/>
      <c r="HIU65" s="159"/>
      <c r="HIV65" s="159"/>
      <c r="HIW65" s="157"/>
      <c r="HIX65" s="158"/>
      <c r="HIY65" s="159"/>
      <c r="HIZ65" s="159"/>
      <c r="HJA65" s="157"/>
      <c r="HJB65" s="158"/>
      <c r="HJC65" s="159"/>
      <c r="HJD65" s="159"/>
      <c r="HJE65" s="157"/>
      <c r="HJF65" s="158"/>
      <c r="HJG65" s="159"/>
      <c r="HJH65" s="159"/>
      <c r="HJI65" s="157"/>
      <c r="HJJ65" s="158"/>
      <c r="HJK65" s="159"/>
      <c r="HJL65" s="159"/>
      <c r="HJM65" s="157"/>
      <c r="HJN65" s="158"/>
      <c r="HJO65" s="159"/>
      <c r="HJP65" s="159"/>
      <c r="HJQ65" s="157"/>
      <c r="HJR65" s="158"/>
      <c r="HJS65" s="159"/>
      <c r="HJT65" s="159"/>
      <c r="HJU65" s="157"/>
      <c r="HJV65" s="158"/>
      <c r="HJW65" s="159"/>
      <c r="HJX65" s="159"/>
      <c r="HJY65" s="157"/>
      <c r="HJZ65" s="158"/>
      <c r="HKA65" s="159"/>
      <c r="HKB65" s="159"/>
      <c r="HKC65" s="157"/>
      <c r="HKD65" s="158"/>
      <c r="HKE65" s="159"/>
      <c r="HKF65" s="159"/>
      <c r="HKG65" s="157"/>
      <c r="HKH65" s="158"/>
      <c r="HKI65" s="159"/>
      <c r="HKJ65" s="159"/>
      <c r="HKK65" s="157"/>
      <c r="HKL65" s="158"/>
      <c r="HKM65" s="159"/>
      <c r="HKN65" s="159"/>
      <c r="HKO65" s="157"/>
      <c r="HKP65" s="158"/>
      <c r="HKQ65" s="159"/>
      <c r="HKR65" s="159"/>
      <c r="HKS65" s="157"/>
      <c r="HKT65" s="158"/>
      <c r="HKU65" s="159"/>
      <c r="HKV65" s="159"/>
      <c r="HKW65" s="157"/>
      <c r="HKX65" s="158"/>
      <c r="HKY65" s="159"/>
      <c r="HKZ65" s="159"/>
      <c r="HLA65" s="157"/>
      <c r="HLB65" s="158"/>
      <c r="HLC65" s="159"/>
      <c r="HLD65" s="159"/>
      <c r="HLE65" s="157"/>
      <c r="HLF65" s="158"/>
      <c r="HLG65" s="159"/>
      <c r="HLH65" s="159"/>
      <c r="HLI65" s="157"/>
      <c r="HLJ65" s="158"/>
      <c r="HLK65" s="159"/>
      <c r="HLL65" s="159"/>
      <c r="HLM65" s="157"/>
      <c r="HLN65" s="158"/>
      <c r="HLO65" s="159"/>
      <c r="HLP65" s="159"/>
      <c r="HLQ65" s="157"/>
      <c r="HLR65" s="158"/>
      <c r="HLS65" s="159"/>
      <c r="HLT65" s="159"/>
      <c r="HLU65" s="157"/>
      <c r="HLV65" s="158"/>
      <c r="HLW65" s="159"/>
      <c r="HLX65" s="159"/>
      <c r="HLY65" s="157"/>
      <c r="HLZ65" s="158"/>
      <c r="HMA65" s="159"/>
      <c r="HMB65" s="159"/>
      <c r="HMC65" s="157"/>
      <c r="HMD65" s="158"/>
      <c r="HME65" s="159"/>
      <c r="HMF65" s="159"/>
      <c r="HMG65" s="157"/>
      <c r="HMH65" s="158"/>
      <c r="HMI65" s="159"/>
      <c r="HMJ65" s="159"/>
      <c r="HMK65" s="157"/>
      <c r="HML65" s="158"/>
      <c r="HMM65" s="159"/>
      <c r="HMN65" s="159"/>
      <c r="HMO65" s="157"/>
      <c r="HMP65" s="158"/>
      <c r="HMQ65" s="159"/>
      <c r="HMR65" s="159"/>
      <c r="HMS65" s="157"/>
      <c r="HMT65" s="158"/>
      <c r="HMU65" s="159"/>
      <c r="HMV65" s="159"/>
      <c r="HMW65" s="157"/>
      <c r="HMX65" s="158"/>
      <c r="HMY65" s="159"/>
      <c r="HMZ65" s="159"/>
      <c r="HNA65" s="157"/>
      <c r="HNB65" s="158"/>
      <c r="HNC65" s="159"/>
      <c r="HND65" s="159"/>
      <c r="HNE65" s="157"/>
      <c r="HNF65" s="158"/>
      <c r="HNG65" s="159"/>
      <c r="HNH65" s="159"/>
      <c r="HNI65" s="157"/>
      <c r="HNJ65" s="158"/>
      <c r="HNK65" s="159"/>
      <c r="HNL65" s="159"/>
      <c r="HNM65" s="157"/>
      <c r="HNN65" s="158"/>
      <c r="HNO65" s="159"/>
      <c r="HNP65" s="159"/>
      <c r="HNQ65" s="157"/>
      <c r="HNR65" s="158"/>
      <c r="HNS65" s="159"/>
      <c r="HNT65" s="159"/>
      <c r="HNU65" s="157"/>
      <c r="HNV65" s="158"/>
      <c r="HNW65" s="159"/>
      <c r="HNX65" s="159"/>
      <c r="HNY65" s="157"/>
      <c r="HNZ65" s="158"/>
      <c r="HOA65" s="159"/>
      <c r="HOB65" s="159"/>
      <c r="HOC65" s="157"/>
      <c r="HOD65" s="158"/>
      <c r="HOE65" s="159"/>
      <c r="HOF65" s="159"/>
      <c r="HOG65" s="157"/>
      <c r="HOH65" s="158"/>
      <c r="HOI65" s="159"/>
      <c r="HOJ65" s="159"/>
      <c r="HOK65" s="157"/>
      <c r="HOL65" s="158"/>
      <c r="HOM65" s="159"/>
      <c r="HON65" s="159"/>
      <c r="HOO65" s="157"/>
      <c r="HOP65" s="158"/>
      <c r="HOQ65" s="159"/>
      <c r="HOR65" s="159"/>
      <c r="HOS65" s="157"/>
      <c r="HOT65" s="158"/>
      <c r="HOU65" s="159"/>
      <c r="HOV65" s="159"/>
      <c r="HOW65" s="157"/>
      <c r="HOX65" s="158"/>
      <c r="HOY65" s="159"/>
      <c r="HOZ65" s="159"/>
      <c r="HPA65" s="157"/>
      <c r="HPB65" s="158"/>
      <c r="HPC65" s="159"/>
      <c r="HPD65" s="159"/>
      <c r="HPE65" s="157"/>
      <c r="HPF65" s="158"/>
      <c r="HPG65" s="159"/>
      <c r="HPH65" s="159"/>
      <c r="HPI65" s="157"/>
      <c r="HPJ65" s="158"/>
      <c r="HPK65" s="159"/>
      <c r="HPL65" s="159"/>
      <c r="HPM65" s="157"/>
      <c r="HPN65" s="158"/>
      <c r="HPO65" s="159"/>
      <c r="HPP65" s="159"/>
      <c r="HPQ65" s="157"/>
      <c r="HPR65" s="158"/>
      <c r="HPS65" s="159"/>
      <c r="HPT65" s="159"/>
      <c r="HPU65" s="157"/>
      <c r="HPV65" s="158"/>
      <c r="HPW65" s="159"/>
      <c r="HPX65" s="159"/>
      <c r="HPY65" s="157"/>
      <c r="HPZ65" s="158"/>
      <c r="HQA65" s="159"/>
      <c r="HQB65" s="159"/>
      <c r="HQC65" s="157"/>
      <c r="HQD65" s="158"/>
      <c r="HQE65" s="159"/>
      <c r="HQF65" s="159"/>
      <c r="HQG65" s="157"/>
      <c r="HQH65" s="158"/>
      <c r="HQI65" s="159"/>
      <c r="HQJ65" s="159"/>
      <c r="HQK65" s="157"/>
      <c r="HQL65" s="158"/>
      <c r="HQM65" s="159"/>
      <c r="HQN65" s="159"/>
      <c r="HQO65" s="157"/>
      <c r="HQP65" s="158"/>
      <c r="HQQ65" s="159"/>
      <c r="HQR65" s="159"/>
      <c r="HQS65" s="157"/>
      <c r="HQT65" s="158"/>
      <c r="HQU65" s="159"/>
      <c r="HQV65" s="159"/>
      <c r="HQW65" s="157"/>
      <c r="HQX65" s="158"/>
      <c r="HQY65" s="159"/>
      <c r="HQZ65" s="159"/>
      <c r="HRA65" s="157"/>
      <c r="HRB65" s="158"/>
      <c r="HRC65" s="159"/>
      <c r="HRD65" s="159"/>
      <c r="HRE65" s="157"/>
      <c r="HRF65" s="158"/>
      <c r="HRG65" s="159"/>
      <c r="HRH65" s="159"/>
      <c r="HRI65" s="157"/>
      <c r="HRJ65" s="158"/>
      <c r="HRK65" s="159"/>
      <c r="HRL65" s="159"/>
      <c r="HRM65" s="157"/>
      <c r="HRN65" s="158"/>
      <c r="HRO65" s="159"/>
      <c r="HRP65" s="159"/>
      <c r="HRQ65" s="157"/>
      <c r="HRR65" s="158"/>
      <c r="HRS65" s="159"/>
      <c r="HRT65" s="159"/>
      <c r="HRU65" s="157"/>
      <c r="HRV65" s="158"/>
      <c r="HRW65" s="159"/>
      <c r="HRX65" s="159"/>
      <c r="HRY65" s="157"/>
      <c r="HRZ65" s="158"/>
      <c r="HSA65" s="159"/>
      <c r="HSB65" s="159"/>
      <c r="HSC65" s="157"/>
      <c r="HSD65" s="158"/>
      <c r="HSE65" s="159"/>
      <c r="HSF65" s="159"/>
      <c r="HSG65" s="157"/>
      <c r="HSH65" s="158"/>
      <c r="HSI65" s="159"/>
      <c r="HSJ65" s="159"/>
      <c r="HSK65" s="157"/>
      <c r="HSL65" s="158"/>
      <c r="HSM65" s="159"/>
      <c r="HSN65" s="159"/>
      <c r="HSO65" s="157"/>
      <c r="HSP65" s="158"/>
      <c r="HSQ65" s="159"/>
      <c r="HSR65" s="159"/>
      <c r="HSS65" s="157"/>
      <c r="HST65" s="158"/>
      <c r="HSU65" s="159"/>
      <c r="HSV65" s="159"/>
      <c r="HSW65" s="157"/>
      <c r="HSX65" s="158"/>
      <c r="HSY65" s="159"/>
      <c r="HSZ65" s="159"/>
      <c r="HTA65" s="157"/>
      <c r="HTB65" s="158"/>
      <c r="HTC65" s="159"/>
      <c r="HTD65" s="159"/>
      <c r="HTE65" s="157"/>
      <c r="HTF65" s="158"/>
      <c r="HTG65" s="159"/>
      <c r="HTH65" s="159"/>
      <c r="HTI65" s="157"/>
      <c r="HTJ65" s="158"/>
      <c r="HTK65" s="159"/>
      <c r="HTL65" s="159"/>
      <c r="HTM65" s="157"/>
      <c r="HTN65" s="158"/>
      <c r="HTO65" s="159"/>
      <c r="HTP65" s="159"/>
      <c r="HTQ65" s="157"/>
      <c r="HTR65" s="158"/>
      <c r="HTS65" s="159"/>
      <c r="HTT65" s="159"/>
      <c r="HTU65" s="157"/>
      <c r="HTV65" s="158"/>
      <c r="HTW65" s="159"/>
      <c r="HTX65" s="159"/>
      <c r="HTY65" s="157"/>
      <c r="HTZ65" s="158"/>
      <c r="HUA65" s="159"/>
      <c r="HUB65" s="159"/>
      <c r="HUC65" s="157"/>
      <c r="HUD65" s="158"/>
      <c r="HUE65" s="159"/>
      <c r="HUF65" s="159"/>
      <c r="HUG65" s="157"/>
      <c r="HUH65" s="158"/>
      <c r="HUI65" s="159"/>
      <c r="HUJ65" s="159"/>
      <c r="HUK65" s="157"/>
      <c r="HUL65" s="158"/>
      <c r="HUM65" s="159"/>
      <c r="HUN65" s="159"/>
      <c r="HUO65" s="157"/>
      <c r="HUP65" s="158"/>
      <c r="HUQ65" s="159"/>
      <c r="HUR65" s="159"/>
      <c r="HUS65" s="157"/>
      <c r="HUT65" s="158"/>
      <c r="HUU65" s="159"/>
      <c r="HUV65" s="159"/>
      <c r="HUW65" s="157"/>
      <c r="HUX65" s="158"/>
      <c r="HUY65" s="159"/>
      <c r="HUZ65" s="159"/>
      <c r="HVA65" s="157"/>
      <c r="HVB65" s="158"/>
      <c r="HVC65" s="159"/>
      <c r="HVD65" s="159"/>
      <c r="HVE65" s="157"/>
      <c r="HVF65" s="158"/>
      <c r="HVG65" s="159"/>
      <c r="HVH65" s="159"/>
      <c r="HVI65" s="157"/>
      <c r="HVJ65" s="158"/>
      <c r="HVK65" s="159"/>
      <c r="HVL65" s="159"/>
      <c r="HVM65" s="157"/>
      <c r="HVN65" s="158"/>
      <c r="HVO65" s="159"/>
      <c r="HVP65" s="159"/>
      <c r="HVQ65" s="157"/>
      <c r="HVR65" s="158"/>
      <c r="HVS65" s="159"/>
      <c r="HVT65" s="159"/>
      <c r="HVU65" s="157"/>
      <c r="HVV65" s="158"/>
      <c r="HVW65" s="159"/>
      <c r="HVX65" s="159"/>
      <c r="HVY65" s="157"/>
      <c r="HVZ65" s="158"/>
      <c r="HWA65" s="159"/>
      <c r="HWB65" s="159"/>
      <c r="HWC65" s="157"/>
      <c r="HWD65" s="158"/>
      <c r="HWE65" s="159"/>
      <c r="HWF65" s="159"/>
      <c r="HWG65" s="157"/>
      <c r="HWH65" s="158"/>
      <c r="HWI65" s="159"/>
      <c r="HWJ65" s="159"/>
      <c r="HWK65" s="157"/>
      <c r="HWL65" s="158"/>
      <c r="HWM65" s="159"/>
      <c r="HWN65" s="159"/>
      <c r="HWO65" s="157"/>
      <c r="HWP65" s="158"/>
      <c r="HWQ65" s="159"/>
      <c r="HWR65" s="159"/>
      <c r="HWS65" s="157"/>
      <c r="HWT65" s="158"/>
      <c r="HWU65" s="159"/>
      <c r="HWV65" s="159"/>
      <c r="HWW65" s="157"/>
      <c r="HWX65" s="158"/>
      <c r="HWY65" s="159"/>
      <c r="HWZ65" s="159"/>
      <c r="HXA65" s="157"/>
      <c r="HXB65" s="158"/>
      <c r="HXC65" s="159"/>
      <c r="HXD65" s="159"/>
      <c r="HXE65" s="157"/>
      <c r="HXF65" s="158"/>
      <c r="HXG65" s="159"/>
      <c r="HXH65" s="159"/>
      <c r="HXI65" s="157"/>
      <c r="HXJ65" s="158"/>
      <c r="HXK65" s="159"/>
      <c r="HXL65" s="159"/>
      <c r="HXM65" s="157"/>
      <c r="HXN65" s="158"/>
      <c r="HXO65" s="159"/>
      <c r="HXP65" s="159"/>
      <c r="HXQ65" s="157"/>
      <c r="HXR65" s="158"/>
      <c r="HXS65" s="159"/>
      <c r="HXT65" s="159"/>
      <c r="HXU65" s="157"/>
      <c r="HXV65" s="158"/>
      <c r="HXW65" s="159"/>
      <c r="HXX65" s="159"/>
      <c r="HXY65" s="157"/>
      <c r="HXZ65" s="158"/>
      <c r="HYA65" s="159"/>
      <c r="HYB65" s="159"/>
      <c r="HYC65" s="157"/>
      <c r="HYD65" s="158"/>
      <c r="HYE65" s="159"/>
      <c r="HYF65" s="159"/>
      <c r="HYG65" s="157"/>
      <c r="HYH65" s="158"/>
      <c r="HYI65" s="159"/>
      <c r="HYJ65" s="159"/>
      <c r="HYK65" s="157"/>
      <c r="HYL65" s="158"/>
      <c r="HYM65" s="159"/>
      <c r="HYN65" s="159"/>
      <c r="HYO65" s="157"/>
      <c r="HYP65" s="158"/>
      <c r="HYQ65" s="159"/>
      <c r="HYR65" s="159"/>
      <c r="HYS65" s="157"/>
      <c r="HYT65" s="158"/>
      <c r="HYU65" s="159"/>
      <c r="HYV65" s="159"/>
      <c r="HYW65" s="157"/>
      <c r="HYX65" s="158"/>
      <c r="HYY65" s="159"/>
      <c r="HYZ65" s="159"/>
      <c r="HZA65" s="157"/>
      <c r="HZB65" s="158"/>
      <c r="HZC65" s="159"/>
      <c r="HZD65" s="159"/>
      <c r="HZE65" s="157"/>
      <c r="HZF65" s="158"/>
      <c r="HZG65" s="159"/>
      <c r="HZH65" s="159"/>
      <c r="HZI65" s="157"/>
      <c r="HZJ65" s="158"/>
      <c r="HZK65" s="159"/>
      <c r="HZL65" s="159"/>
      <c r="HZM65" s="157"/>
      <c r="HZN65" s="158"/>
      <c r="HZO65" s="159"/>
      <c r="HZP65" s="159"/>
      <c r="HZQ65" s="157"/>
      <c r="HZR65" s="158"/>
      <c r="HZS65" s="159"/>
      <c r="HZT65" s="159"/>
      <c r="HZU65" s="157"/>
      <c r="HZV65" s="158"/>
      <c r="HZW65" s="159"/>
      <c r="HZX65" s="159"/>
      <c r="HZY65" s="157"/>
      <c r="HZZ65" s="158"/>
      <c r="IAA65" s="159"/>
      <c r="IAB65" s="159"/>
      <c r="IAC65" s="157"/>
      <c r="IAD65" s="158"/>
      <c r="IAE65" s="159"/>
      <c r="IAF65" s="159"/>
      <c r="IAG65" s="157"/>
      <c r="IAH65" s="158"/>
      <c r="IAI65" s="159"/>
      <c r="IAJ65" s="159"/>
      <c r="IAK65" s="157"/>
      <c r="IAL65" s="158"/>
      <c r="IAM65" s="159"/>
      <c r="IAN65" s="159"/>
      <c r="IAO65" s="157"/>
      <c r="IAP65" s="158"/>
      <c r="IAQ65" s="159"/>
      <c r="IAR65" s="159"/>
      <c r="IAS65" s="157"/>
      <c r="IAT65" s="158"/>
      <c r="IAU65" s="159"/>
      <c r="IAV65" s="159"/>
      <c r="IAW65" s="157"/>
      <c r="IAX65" s="158"/>
      <c r="IAY65" s="159"/>
      <c r="IAZ65" s="159"/>
      <c r="IBA65" s="157"/>
      <c r="IBB65" s="158"/>
      <c r="IBC65" s="159"/>
      <c r="IBD65" s="159"/>
      <c r="IBE65" s="157"/>
      <c r="IBF65" s="158"/>
      <c r="IBG65" s="159"/>
      <c r="IBH65" s="159"/>
      <c r="IBI65" s="157"/>
      <c r="IBJ65" s="158"/>
      <c r="IBK65" s="159"/>
      <c r="IBL65" s="159"/>
      <c r="IBM65" s="157"/>
      <c r="IBN65" s="158"/>
      <c r="IBO65" s="159"/>
      <c r="IBP65" s="159"/>
      <c r="IBQ65" s="157"/>
      <c r="IBR65" s="158"/>
      <c r="IBS65" s="159"/>
      <c r="IBT65" s="159"/>
      <c r="IBU65" s="157"/>
      <c r="IBV65" s="158"/>
      <c r="IBW65" s="159"/>
      <c r="IBX65" s="159"/>
      <c r="IBY65" s="157"/>
      <c r="IBZ65" s="158"/>
      <c r="ICA65" s="159"/>
      <c r="ICB65" s="159"/>
      <c r="ICC65" s="157"/>
      <c r="ICD65" s="158"/>
      <c r="ICE65" s="159"/>
      <c r="ICF65" s="159"/>
      <c r="ICG65" s="157"/>
      <c r="ICH65" s="158"/>
      <c r="ICI65" s="159"/>
      <c r="ICJ65" s="159"/>
      <c r="ICK65" s="157"/>
      <c r="ICL65" s="158"/>
      <c r="ICM65" s="159"/>
      <c r="ICN65" s="159"/>
      <c r="ICO65" s="157"/>
      <c r="ICP65" s="158"/>
      <c r="ICQ65" s="159"/>
      <c r="ICR65" s="159"/>
      <c r="ICS65" s="157"/>
      <c r="ICT65" s="158"/>
      <c r="ICU65" s="159"/>
      <c r="ICV65" s="159"/>
      <c r="ICW65" s="157"/>
      <c r="ICX65" s="158"/>
      <c r="ICY65" s="159"/>
      <c r="ICZ65" s="159"/>
      <c r="IDA65" s="157"/>
      <c r="IDB65" s="158"/>
      <c r="IDC65" s="159"/>
      <c r="IDD65" s="159"/>
      <c r="IDE65" s="157"/>
      <c r="IDF65" s="158"/>
      <c r="IDG65" s="159"/>
      <c r="IDH65" s="159"/>
      <c r="IDI65" s="157"/>
      <c r="IDJ65" s="158"/>
      <c r="IDK65" s="159"/>
      <c r="IDL65" s="159"/>
      <c r="IDM65" s="157"/>
      <c r="IDN65" s="158"/>
      <c r="IDO65" s="159"/>
      <c r="IDP65" s="159"/>
      <c r="IDQ65" s="157"/>
      <c r="IDR65" s="158"/>
      <c r="IDS65" s="159"/>
      <c r="IDT65" s="159"/>
      <c r="IDU65" s="157"/>
      <c r="IDV65" s="158"/>
      <c r="IDW65" s="159"/>
      <c r="IDX65" s="159"/>
      <c r="IDY65" s="157"/>
      <c r="IDZ65" s="158"/>
      <c r="IEA65" s="159"/>
      <c r="IEB65" s="159"/>
      <c r="IEC65" s="157"/>
      <c r="IED65" s="158"/>
      <c r="IEE65" s="159"/>
      <c r="IEF65" s="159"/>
      <c r="IEG65" s="157"/>
      <c r="IEH65" s="158"/>
      <c r="IEI65" s="159"/>
      <c r="IEJ65" s="159"/>
      <c r="IEK65" s="157"/>
      <c r="IEL65" s="158"/>
      <c r="IEM65" s="159"/>
      <c r="IEN65" s="159"/>
      <c r="IEO65" s="157"/>
      <c r="IEP65" s="158"/>
      <c r="IEQ65" s="159"/>
      <c r="IER65" s="159"/>
      <c r="IES65" s="157"/>
      <c r="IET65" s="158"/>
      <c r="IEU65" s="159"/>
      <c r="IEV65" s="159"/>
      <c r="IEW65" s="157"/>
      <c r="IEX65" s="158"/>
      <c r="IEY65" s="159"/>
      <c r="IEZ65" s="159"/>
      <c r="IFA65" s="157"/>
      <c r="IFB65" s="158"/>
      <c r="IFC65" s="159"/>
      <c r="IFD65" s="159"/>
      <c r="IFE65" s="157"/>
      <c r="IFF65" s="158"/>
      <c r="IFG65" s="159"/>
      <c r="IFH65" s="159"/>
      <c r="IFI65" s="157"/>
      <c r="IFJ65" s="158"/>
      <c r="IFK65" s="159"/>
      <c r="IFL65" s="159"/>
      <c r="IFM65" s="157"/>
      <c r="IFN65" s="158"/>
      <c r="IFO65" s="159"/>
      <c r="IFP65" s="159"/>
      <c r="IFQ65" s="157"/>
      <c r="IFR65" s="158"/>
      <c r="IFS65" s="159"/>
      <c r="IFT65" s="159"/>
      <c r="IFU65" s="157"/>
      <c r="IFV65" s="158"/>
      <c r="IFW65" s="159"/>
      <c r="IFX65" s="159"/>
      <c r="IFY65" s="157"/>
      <c r="IFZ65" s="158"/>
      <c r="IGA65" s="159"/>
      <c r="IGB65" s="159"/>
      <c r="IGC65" s="157"/>
      <c r="IGD65" s="158"/>
      <c r="IGE65" s="159"/>
      <c r="IGF65" s="159"/>
      <c r="IGG65" s="157"/>
      <c r="IGH65" s="158"/>
      <c r="IGI65" s="159"/>
      <c r="IGJ65" s="159"/>
      <c r="IGK65" s="157"/>
      <c r="IGL65" s="158"/>
      <c r="IGM65" s="159"/>
      <c r="IGN65" s="159"/>
      <c r="IGO65" s="157"/>
      <c r="IGP65" s="158"/>
      <c r="IGQ65" s="159"/>
      <c r="IGR65" s="159"/>
      <c r="IGS65" s="157"/>
      <c r="IGT65" s="158"/>
      <c r="IGU65" s="159"/>
      <c r="IGV65" s="159"/>
      <c r="IGW65" s="157"/>
      <c r="IGX65" s="158"/>
      <c r="IGY65" s="159"/>
      <c r="IGZ65" s="159"/>
      <c r="IHA65" s="157"/>
      <c r="IHB65" s="158"/>
      <c r="IHC65" s="159"/>
      <c r="IHD65" s="159"/>
      <c r="IHE65" s="157"/>
      <c r="IHF65" s="158"/>
      <c r="IHG65" s="159"/>
      <c r="IHH65" s="159"/>
      <c r="IHI65" s="157"/>
      <c r="IHJ65" s="158"/>
      <c r="IHK65" s="159"/>
      <c r="IHL65" s="159"/>
      <c r="IHM65" s="157"/>
      <c r="IHN65" s="158"/>
      <c r="IHO65" s="159"/>
      <c r="IHP65" s="159"/>
      <c r="IHQ65" s="157"/>
      <c r="IHR65" s="158"/>
      <c r="IHS65" s="159"/>
      <c r="IHT65" s="159"/>
      <c r="IHU65" s="157"/>
      <c r="IHV65" s="158"/>
      <c r="IHW65" s="159"/>
      <c r="IHX65" s="159"/>
      <c r="IHY65" s="157"/>
      <c r="IHZ65" s="158"/>
      <c r="IIA65" s="159"/>
      <c r="IIB65" s="159"/>
      <c r="IIC65" s="157"/>
      <c r="IID65" s="158"/>
      <c r="IIE65" s="159"/>
      <c r="IIF65" s="159"/>
      <c r="IIG65" s="157"/>
      <c r="IIH65" s="158"/>
      <c r="III65" s="159"/>
      <c r="IIJ65" s="159"/>
      <c r="IIK65" s="157"/>
      <c r="IIL65" s="158"/>
      <c r="IIM65" s="159"/>
      <c r="IIN65" s="159"/>
      <c r="IIO65" s="157"/>
      <c r="IIP65" s="158"/>
      <c r="IIQ65" s="159"/>
      <c r="IIR65" s="159"/>
      <c r="IIS65" s="157"/>
      <c r="IIT65" s="158"/>
      <c r="IIU65" s="159"/>
      <c r="IIV65" s="159"/>
      <c r="IIW65" s="157"/>
      <c r="IIX65" s="158"/>
      <c r="IIY65" s="159"/>
      <c r="IIZ65" s="159"/>
      <c r="IJA65" s="157"/>
      <c r="IJB65" s="158"/>
      <c r="IJC65" s="159"/>
      <c r="IJD65" s="159"/>
      <c r="IJE65" s="157"/>
      <c r="IJF65" s="158"/>
      <c r="IJG65" s="159"/>
      <c r="IJH65" s="159"/>
      <c r="IJI65" s="157"/>
      <c r="IJJ65" s="158"/>
      <c r="IJK65" s="159"/>
      <c r="IJL65" s="159"/>
      <c r="IJM65" s="157"/>
      <c r="IJN65" s="158"/>
      <c r="IJO65" s="159"/>
      <c r="IJP65" s="159"/>
      <c r="IJQ65" s="157"/>
      <c r="IJR65" s="158"/>
      <c r="IJS65" s="159"/>
      <c r="IJT65" s="159"/>
      <c r="IJU65" s="157"/>
      <c r="IJV65" s="158"/>
      <c r="IJW65" s="159"/>
      <c r="IJX65" s="159"/>
      <c r="IJY65" s="157"/>
      <c r="IJZ65" s="158"/>
      <c r="IKA65" s="159"/>
      <c r="IKB65" s="159"/>
      <c r="IKC65" s="157"/>
      <c r="IKD65" s="158"/>
      <c r="IKE65" s="159"/>
      <c r="IKF65" s="159"/>
      <c r="IKG65" s="157"/>
      <c r="IKH65" s="158"/>
      <c r="IKI65" s="159"/>
      <c r="IKJ65" s="159"/>
      <c r="IKK65" s="157"/>
      <c r="IKL65" s="158"/>
      <c r="IKM65" s="159"/>
      <c r="IKN65" s="159"/>
      <c r="IKO65" s="157"/>
      <c r="IKP65" s="158"/>
      <c r="IKQ65" s="159"/>
      <c r="IKR65" s="159"/>
      <c r="IKS65" s="157"/>
      <c r="IKT65" s="158"/>
      <c r="IKU65" s="159"/>
      <c r="IKV65" s="159"/>
      <c r="IKW65" s="157"/>
      <c r="IKX65" s="158"/>
      <c r="IKY65" s="159"/>
      <c r="IKZ65" s="159"/>
      <c r="ILA65" s="157"/>
      <c r="ILB65" s="158"/>
      <c r="ILC65" s="159"/>
      <c r="ILD65" s="159"/>
      <c r="ILE65" s="157"/>
      <c r="ILF65" s="158"/>
      <c r="ILG65" s="159"/>
      <c r="ILH65" s="159"/>
      <c r="ILI65" s="157"/>
      <c r="ILJ65" s="158"/>
      <c r="ILK65" s="159"/>
      <c r="ILL65" s="159"/>
      <c r="ILM65" s="157"/>
      <c r="ILN65" s="158"/>
      <c r="ILO65" s="159"/>
      <c r="ILP65" s="159"/>
      <c r="ILQ65" s="157"/>
      <c r="ILR65" s="158"/>
      <c r="ILS65" s="159"/>
      <c r="ILT65" s="159"/>
      <c r="ILU65" s="157"/>
      <c r="ILV65" s="158"/>
      <c r="ILW65" s="159"/>
      <c r="ILX65" s="159"/>
      <c r="ILY65" s="157"/>
      <c r="ILZ65" s="158"/>
      <c r="IMA65" s="159"/>
      <c r="IMB65" s="159"/>
      <c r="IMC65" s="157"/>
      <c r="IMD65" s="158"/>
      <c r="IME65" s="159"/>
      <c r="IMF65" s="159"/>
      <c r="IMG65" s="157"/>
      <c r="IMH65" s="158"/>
      <c r="IMI65" s="159"/>
      <c r="IMJ65" s="159"/>
      <c r="IMK65" s="157"/>
      <c r="IML65" s="158"/>
      <c r="IMM65" s="159"/>
      <c r="IMN65" s="159"/>
      <c r="IMO65" s="157"/>
      <c r="IMP65" s="158"/>
      <c r="IMQ65" s="159"/>
      <c r="IMR65" s="159"/>
      <c r="IMS65" s="157"/>
      <c r="IMT65" s="158"/>
      <c r="IMU65" s="159"/>
      <c r="IMV65" s="159"/>
      <c r="IMW65" s="157"/>
      <c r="IMX65" s="158"/>
      <c r="IMY65" s="159"/>
      <c r="IMZ65" s="159"/>
      <c r="INA65" s="157"/>
      <c r="INB65" s="158"/>
      <c r="INC65" s="159"/>
      <c r="IND65" s="159"/>
      <c r="INE65" s="157"/>
      <c r="INF65" s="158"/>
      <c r="ING65" s="159"/>
      <c r="INH65" s="159"/>
      <c r="INI65" s="157"/>
      <c r="INJ65" s="158"/>
      <c r="INK65" s="159"/>
      <c r="INL65" s="159"/>
      <c r="INM65" s="157"/>
      <c r="INN65" s="158"/>
      <c r="INO65" s="159"/>
      <c r="INP65" s="159"/>
      <c r="INQ65" s="157"/>
      <c r="INR65" s="158"/>
      <c r="INS65" s="159"/>
      <c r="INT65" s="159"/>
      <c r="INU65" s="157"/>
      <c r="INV65" s="158"/>
      <c r="INW65" s="159"/>
      <c r="INX65" s="159"/>
      <c r="INY65" s="157"/>
      <c r="INZ65" s="158"/>
      <c r="IOA65" s="159"/>
      <c r="IOB65" s="159"/>
      <c r="IOC65" s="157"/>
      <c r="IOD65" s="158"/>
      <c r="IOE65" s="159"/>
      <c r="IOF65" s="159"/>
      <c r="IOG65" s="157"/>
      <c r="IOH65" s="158"/>
      <c r="IOI65" s="159"/>
      <c r="IOJ65" s="159"/>
      <c r="IOK65" s="157"/>
      <c r="IOL65" s="158"/>
      <c r="IOM65" s="159"/>
      <c r="ION65" s="159"/>
      <c r="IOO65" s="157"/>
      <c r="IOP65" s="158"/>
      <c r="IOQ65" s="159"/>
      <c r="IOR65" s="159"/>
      <c r="IOS65" s="157"/>
      <c r="IOT65" s="158"/>
      <c r="IOU65" s="159"/>
      <c r="IOV65" s="159"/>
      <c r="IOW65" s="157"/>
      <c r="IOX65" s="158"/>
      <c r="IOY65" s="159"/>
      <c r="IOZ65" s="159"/>
      <c r="IPA65" s="157"/>
      <c r="IPB65" s="158"/>
      <c r="IPC65" s="159"/>
      <c r="IPD65" s="159"/>
      <c r="IPE65" s="157"/>
      <c r="IPF65" s="158"/>
      <c r="IPG65" s="159"/>
      <c r="IPH65" s="159"/>
      <c r="IPI65" s="157"/>
      <c r="IPJ65" s="158"/>
      <c r="IPK65" s="159"/>
      <c r="IPL65" s="159"/>
      <c r="IPM65" s="157"/>
      <c r="IPN65" s="158"/>
      <c r="IPO65" s="159"/>
      <c r="IPP65" s="159"/>
      <c r="IPQ65" s="157"/>
      <c r="IPR65" s="158"/>
      <c r="IPS65" s="159"/>
      <c r="IPT65" s="159"/>
      <c r="IPU65" s="157"/>
      <c r="IPV65" s="158"/>
      <c r="IPW65" s="159"/>
      <c r="IPX65" s="159"/>
      <c r="IPY65" s="157"/>
      <c r="IPZ65" s="158"/>
      <c r="IQA65" s="159"/>
      <c r="IQB65" s="159"/>
      <c r="IQC65" s="157"/>
      <c r="IQD65" s="158"/>
      <c r="IQE65" s="159"/>
      <c r="IQF65" s="159"/>
      <c r="IQG65" s="157"/>
      <c r="IQH65" s="158"/>
      <c r="IQI65" s="159"/>
      <c r="IQJ65" s="159"/>
      <c r="IQK65" s="157"/>
      <c r="IQL65" s="158"/>
      <c r="IQM65" s="159"/>
      <c r="IQN65" s="159"/>
      <c r="IQO65" s="157"/>
      <c r="IQP65" s="158"/>
      <c r="IQQ65" s="159"/>
      <c r="IQR65" s="159"/>
      <c r="IQS65" s="157"/>
      <c r="IQT65" s="158"/>
      <c r="IQU65" s="159"/>
      <c r="IQV65" s="159"/>
      <c r="IQW65" s="157"/>
      <c r="IQX65" s="158"/>
      <c r="IQY65" s="159"/>
      <c r="IQZ65" s="159"/>
      <c r="IRA65" s="157"/>
      <c r="IRB65" s="158"/>
      <c r="IRC65" s="159"/>
      <c r="IRD65" s="159"/>
      <c r="IRE65" s="157"/>
      <c r="IRF65" s="158"/>
      <c r="IRG65" s="159"/>
      <c r="IRH65" s="159"/>
      <c r="IRI65" s="157"/>
      <c r="IRJ65" s="158"/>
      <c r="IRK65" s="159"/>
      <c r="IRL65" s="159"/>
      <c r="IRM65" s="157"/>
      <c r="IRN65" s="158"/>
      <c r="IRO65" s="159"/>
      <c r="IRP65" s="159"/>
      <c r="IRQ65" s="157"/>
      <c r="IRR65" s="158"/>
      <c r="IRS65" s="159"/>
      <c r="IRT65" s="159"/>
      <c r="IRU65" s="157"/>
      <c r="IRV65" s="158"/>
      <c r="IRW65" s="159"/>
      <c r="IRX65" s="159"/>
      <c r="IRY65" s="157"/>
      <c r="IRZ65" s="158"/>
      <c r="ISA65" s="159"/>
      <c r="ISB65" s="159"/>
      <c r="ISC65" s="157"/>
      <c r="ISD65" s="158"/>
      <c r="ISE65" s="159"/>
      <c r="ISF65" s="159"/>
      <c r="ISG65" s="157"/>
      <c r="ISH65" s="158"/>
      <c r="ISI65" s="159"/>
      <c r="ISJ65" s="159"/>
      <c r="ISK65" s="157"/>
      <c r="ISL65" s="158"/>
      <c r="ISM65" s="159"/>
      <c r="ISN65" s="159"/>
      <c r="ISO65" s="157"/>
      <c r="ISP65" s="158"/>
      <c r="ISQ65" s="159"/>
      <c r="ISR65" s="159"/>
      <c r="ISS65" s="157"/>
      <c r="IST65" s="158"/>
      <c r="ISU65" s="159"/>
      <c r="ISV65" s="159"/>
      <c r="ISW65" s="157"/>
      <c r="ISX65" s="158"/>
      <c r="ISY65" s="159"/>
      <c r="ISZ65" s="159"/>
      <c r="ITA65" s="157"/>
      <c r="ITB65" s="158"/>
      <c r="ITC65" s="159"/>
      <c r="ITD65" s="159"/>
      <c r="ITE65" s="157"/>
      <c r="ITF65" s="158"/>
      <c r="ITG65" s="159"/>
      <c r="ITH65" s="159"/>
      <c r="ITI65" s="157"/>
      <c r="ITJ65" s="158"/>
      <c r="ITK65" s="159"/>
      <c r="ITL65" s="159"/>
      <c r="ITM65" s="157"/>
      <c r="ITN65" s="158"/>
      <c r="ITO65" s="159"/>
      <c r="ITP65" s="159"/>
      <c r="ITQ65" s="157"/>
      <c r="ITR65" s="158"/>
      <c r="ITS65" s="159"/>
      <c r="ITT65" s="159"/>
      <c r="ITU65" s="157"/>
      <c r="ITV65" s="158"/>
      <c r="ITW65" s="159"/>
      <c r="ITX65" s="159"/>
      <c r="ITY65" s="157"/>
      <c r="ITZ65" s="158"/>
      <c r="IUA65" s="159"/>
      <c r="IUB65" s="159"/>
      <c r="IUC65" s="157"/>
      <c r="IUD65" s="158"/>
      <c r="IUE65" s="159"/>
      <c r="IUF65" s="159"/>
      <c r="IUG65" s="157"/>
      <c r="IUH65" s="158"/>
      <c r="IUI65" s="159"/>
      <c r="IUJ65" s="159"/>
      <c r="IUK65" s="157"/>
      <c r="IUL65" s="158"/>
      <c r="IUM65" s="159"/>
      <c r="IUN65" s="159"/>
      <c r="IUO65" s="157"/>
      <c r="IUP65" s="158"/>
      <c r="IUQ65" s="159"/>
      <c r="IUR65" s="159"/>
      <c r="IUS65" s="157"/>
      <c r="IUT65" s="158"/>
      <c r="IUU65" s="159"/>
      <c r="IUV65" s="159"/>
      <c r="IUW65" s="157"/>
      <c r="IUX65" s="158"/>
      <c r="IUY65" s="159"/>
      <c r="IUZ65" s="159"/>
      <c r="IVA65" s="157"/>
      <c r="IVB65" s="158"/>
      <c r="IVC65" s="159"/>
      <c r="IVD65" s="159"/>
      <c r="IVE65" s="157"/>
      <c r="IVF65" s="158"/>
      <c r="IVG65" s="159"/>
      <c r="IVH65" s="159"/>
      <c r="IVI65" s="157"/>
      <c r="IVJ65" s="158"/>
      <c r="IVK65" s="159"/>
      <c r="IVL65" s="159"/>
      <c r="IVM65" s="157"/>
      <c r="IVN65" s="158"/>
      <c r="IVO65" s="159"/>
      <c r="IVP65" s="159"/>
      <c r="IVQ65" s="157"/>
      <c r="IVR65" s="158"/>
      <c r="IVS65" s="159"/>
      <c r="IVT65" s="159"/>
      <c r="IVU65" s="157"/>
      <c r="IVV65" s="158"/>
      <c r="IVW65" s="159"/>
      <c r="IVX65" s="159"/>
      <c r="IVY65" s="157"/>
      <c r="IVZ65" s="158"/>
      <c r="IWA65" s="159"/>
      <c r="IWB65" s="159"/>
      <c r="IWC65" s="157"/>
      <c r="IWD65" s="158"/>
      <c r="IWE65" s="159"/>
      <c r="IWF65" s="159"/>
      <c r="IWG65" s="157"/>
      <c r="IWH65" s="158"/>
      <c r="IWI65" s="159"/>
      <c r="IWJ65" s="159"/>
      <c r="IWK65" s="157"/>
      <c r="IWL65" s="158"/>
      <c r="IWM65" s="159"/>
      <c r="IWN65" s="159"/>
      <c r="IWO65" s="157"/>
      <c r="IWP65" s="158"/>
      <c r="IWQ65" s="159"/>
      <c r="IWR65" s="159"/>
      <c r="IWS65" s="157"/>
      <c r="IWT65" s="158"/>
      <c r="IWU65" s="159"/>
      <c r="IWV65" s="159"/>
      <c r="IWW65" s="157"/>
      <c r="IWX65" s="158"/>
      <c r="IWY65" s="159"/>
      <c r="IWZ65" s="159"/>
      <c r="IXA65" s="157"/>
      <c r="IXB65" s="158"/>
      <c r="IXC65" s="159"/>
      <c r="IXD65" s="159"/>
      <c r="IXE65" s="157"/>
      <c r="IXF65" s="158"/>
      <c r="IXG65" s="159"/>
      <c r="IXH65" s="159"/>
      <c r="IXI65" s="157"/>
      <c r="IXJ65" s="158"/>
      <c r="IXK65" s="159"/>
      <c r="IXL65" s="159"/>
      <c r="IXM65" s="157"/>
      <c r="IXN65" s="158"/>
      <c r="IXO65" s="159"/>
      <c r="IXP65" s="159"/>
      <c r="IXQ65" s="157"/>
      <c r="IXR65" s="158"/>
      <c r="IXS65" s="159"/>
      <c r="IXT65" s="159"/>
      <c r="IXU65" s="157"/>
      <c r="IXV65" s="158"/>
      <c r="IXW65" s="159"/>
      <c r="IXX65" s="159"/>
      <c r="IXY65" s="157"/>
      <c r="IXZ65" s="158"/>
      <c r="IYA65" s="159"/>
      <c r="IYB65" s="159"/>
      <c r="IYC65" s="157"/>
      <c r="IYD65" s="158"/>
      <c r="IYE65" s="159"/>
      <c r="IYF65" s="159"/>
      <c r="IYG65" s="157"/>
      <c r="IYH65" s="158"/>
      <c r="IYI65" s="159"/>
      <c r="IYJ65" s="159"/>
      <c r="IYK65" s="157"/>
      <c r="IYL65" s="158"/>
      <c r="IYM65" s="159"/>
      <c r="IYN65" s="159"/>
      <c r="IYO65" s="157"/>
      <c r="IYP65" s="158"/>
      <c r="IYQ65" s="159"/>
      <c r="IYR65" s="159"/>
      <c r="IYS65" s="157"/>
      <c r="IYT65" s="158"/>
      <c r="IYU65" s="159"/>
      <c r="IYV65" s="159"/>
      <c r="IYW65" s="157"/>
      <c r="IYX65" s="158"/>
      <c r="IYY65" s="159"/>
      <c r="IYZ65" s="159"/>
      <c r="IZA65" s="157"/>
      <c r="IZB65" s="158"/>
      <c r="IZC65" s="159"/>
      <c r="IZD65" s="159"/>
      <c r="IZE65" s="157"/>
      <c r="IZF65" s="158"/>
      <c r="IZG65" s="159"/>
      <c r="IZH65" s="159"/>
      <c r="IZI65" s="157"/>
      <c r="IZJ65" s="158"/>
      <c r="IZK65" s="159"/>
      <c r="IZL65" s="159"/>
      <c r="IZM65" s="157"/>
      <c r="IZN65" s="158"/>
      <c r="IZO65" s="159"/>
      <c r="IZP65" s="159"/>
      <c r="IZQ65" s="157"/>
      <c r="IZR65" s="158"/>
      <c r="IZS65" s="159"/>
      <c r="IZT65" s="159"/>
      <c r="IZU65" s="157"/>
      <c r="IZV65" s="158"/>
      <c r="IZW65" s="159"/>
      <c r="IZX65" s="159"/>
      <c r="IZY65" s="157"/>
      <c r="IZZ65" s="158"/>
      <c r="JAA65" s="159"/>
      <c r="JAB65" s="159"/>
      <c r="JAC65" s="157"/>
      <c r="JAD65" s="158"/>
      <c r="JAE65" s="159"/>
      <c r="JAF65" s="159"/>
      <c r="JAG65" s="157"/>
      <c r="JAH65" s="158"/>
      <c r="JAI65" s="159"/>
      <c r="JAJ65" s="159"/>
      <c r="JAK65" s="157"/>
      <c r="JAL65" s="158"/>
      <c r="JAM65" s="159"/>
      <c r="JAN65" s="159"/>
      <c r="JAO65" s="157"/>
      <c r="JAP65" s="158"/>
      <c r="JAQ65" s="159"/>
      <c r="JAR65" s="159"/>
      <c r="JAS65" s="157"/>
      <c r="JAT65" s="158"/>
      <c r="JAU65" s="159"/>
      <c r="JAV65" s="159"/>
      <c r="JAW65" s="157"/>
      <c r="JAX65" s="158"/>
      <c r="JAY65" s="159"/>
      <c r="JAZ65" s="159"/>
      <c r="JBA65" s="157"/>
      <c r="JBB65" s="158"/>
      <c r="JBC65" s="159"/>
      <c r="JBD65" s="159"/>
      <c r="JBE65" s="157"/>
      <c r="JBF65" s="158"/>
      <c r="JBG65" s="159"/>
      <c r="JBH65" s="159"/>
      <c r="JBI65" s="157"/>
      <c r="JBJ65" s="158"/>
      <c r="JBK65" s="159"/>
      <c r="JBL65" s="159"/>
      <c r="JBM65" s="157"/>
      <c r="JBN65" s="158"/>
      <c r="JBO65" s="159"/>
      <c r="JBP65" s="159"/>
      <c r="JBQ65" s="157"/>
      <c r="JBR65" s="158"/>
      <c r="JBS65" s="159"/>
      <c r="JBT65" s="159"/>
      <c r="JBU65" s="157"/>
      <c r="JBV65" s="158"/>
      <c r="JBW65" s="159"/>
      <c r="JBX65" s="159"/>
      <c r="JBY65" s="157"/>
      <c r="JBZ65" s="158"/>
      <c r="JCA65" s="159"/>
      <c r="JCB65" s="159"/>
      <c r="JCC65" s="157"/>
      <c r="JCD65" s="158"/>
      <c r="JCE65" s="159"/>
      <c r="JCF65" s="159"/>
      <c r="JCG65" s="157"/>
      <c r="JCH65" s="158"/>
      <c r="JCI65" s="159"/>
      <c r="JCJ65" s="159"/>
      <c r="JCK65" s="157"/>
      <c r="JCL65" s="158"/>
      <c r="JCM65" s="159"/>
      <c r="JCN65" s="159"/>
      <c r="JCO65" s="157"/>
      <c r="JCP65" s="158"/>
      <c r="JCQ65" s="159"/>
      <c r="JCR65" s="159"/>
      <c r="JCS65" s="157"/>
      <c r="JCT65" s="158"/>
      <c r="JCU65" s="159"/>
      <c r="JCV65" s="159"/>
      <c r="JCW65" s="157"/>
      <c r="JCX65" s="158"/>
      <c r="JCY65" s="159"/>
      <c r="JCZ65" s="159"/>
      <c r="JDA65" s="157"/>
      <c r="JDB65" s="158"/>
      <c r="JDC65" s="159"/>
      <c r="JDD65" s="159"/>
      <c r="JDE65" s="157"/>
      <c r="JDF65" s="158"/>
      <c r="JDG65" s="159"/>
      <c r="JDH65" s="159"/>
      <c r="JDI65" s="157"/>
      <c r="JDJ65" s="158"/>
      <c r="JDK65" s="159"/>
      <c r="JDL65" s="159"/>
      <c r="JDM65" s="157"/>
      <c r="JDN65" s="158"/>
      <c r="JDO65" s="159"/>
      <c r="JDP65" s="159"/>
      <c r="JDQ65" s="157"/>
      <c r="JDR65" s="158"/>
      <c r="JDS65" s="159"/>
      <c r="JDT65" s="159"/>
      <c r="JDU65" s="157"/>
      <c r="JDV65" s="158"/>
      <c r="JDW65" s="159"/>
      <c r="JDX65" s="159"/>
      <c r="JDY65" s="157"/>
      <c r="JDZ65" s="158"/>
      <c r="JEA65" s="159"/>
      <c r="JEB65" s="159"/>
      <c r="JEC65" s="157"/>
      <c r="JED65" s="158"/>
      <c r="JEE65" s="159"/>
      <c r="JEF65" s="159"/>
      <c r="JEG65" s="157"/>
      <c r="JEH65" s="158"/>
      <c r="JEI65" s="159"/>
      <c r="JEJ65" s="159"/>
      <c r="JEK65" s="157"/>
      <c r="JEL65" s="158"/>
      <c r="JEM65" s="159"/>
      <c r="JEN65" s="159"/>
      <c r="JEO65" s="157"/>
      <c r="JEP65" s="158"/>
      <c r="JEQ65" s="159"/>
      <c r="JER65" s="159"/>
      <c r="JES65" s="157"/>
      <c r="JET65" s="158"/>
      <c r="JEU65" s="159"/>
      <c r="JEV65" s="159"/>
      <c r="JEW65" s="157"/>
      <c r="JEX65" s="158"/>
      <c r="JEY65" s="159"/>
      <c r="JEZ65" s="159"/>
      <c r="JFA65" s="157"/>
      <c r="JFB65" s="158"/>
      <c r="JFC65" s="159"/>
      <c r="JFD65" s="159"/>
      <c r="JFE65" s="157"/>
      <c r="JFF65" s="158"/>
      <c r="JFG65" s="159"/>
      <c r="JFH65" s="159"/>
      <c r="JFI65" s="157"/>
      <c r="JFJ65" s="158"/>
      <c r="JFK65" s="159"/>
      <c r="JFL65" s="159"/>
      <c r="JFM65" s="157"/>
      <c r="JFN65" s="158"/>
      <c r="JFO65" s="159"/>
      <c r="JFP65" s="159"/>
      <c r="JFQ65" s="157"/>
      <c r="JFR65" s="158"/>
      <c r="JFS65" s="159"/>
      <c r="JFT65" s="159"/>
      <c r="JFU65" s="157"/>
      <c r="JFV65" s="158"/>
      <c r="JFW65" s="159"/>
      <c r="JFX65" s="159"/>
      <c r="JFY65" s="157"/>
      <c r="JFZ65" s="158"/>
      <c r="JGA65" s="159"/>
      <c r="JGB65" s="159"/>
      <c r="JGC65" s="157"/>
      <c r="JGD65" s="158"/>
      <c r="JGE65" s="159"/>
      <c r="JGF65" s="159"/>
      <c r="JGG65" s="157"/>
      <c r="JGH65" s="158"/>
      <c r="JGI65" s="159"/>
      <c r="JGJ65" s="159"/>
      <c r="JGK65" s="157"/>
      <c r="JGL65" s="158"/>
      <c r="JGM65" s="159"/>
      <c r="JGN65" s="159"/>
      <c r="JGO65" s="157"/>
      <c r="JGP65" s="158"/>
      <c r="JGQ65" s="159"/>
      <c r="JGR65" s="159"/>
      <c r="JGS65" s="157"/>
      <c r="JGT65" s="158"/>
      <c r="JGU65" s="159"/>
      <c r="JGV65" s="159"/>
      <c r="JGW65" s="157"/>
      <c r="JGX65" s="158"/>
      <c r="JGY65" s="159"/>
      <c r="JGZ65" s="159"/>
      <c r="JHA65" s="157"/>
      <c r="JHB65" s="158"/>
      <c r="JHC65" s="159"/>
      <c r="JHD65" s="159"/>
      <c r="JHE65" s="157"/>
      <c r="JHF65" s="158"/>
      <c r="JHG65" s="159"/>
      <c r="JHH65" s="159"/>
      <c r="JHI65" s="157"/>
      <c r="JHJ65" s="158"/>
      <c r="JHK65" s="159"/>
      <c r="JHL65" s="159"/>
      <c r="JHM65" s="157"/>
      <c r="JHN65" s="158"/>
      <c r="JHO65" s="159"/>
      <c r="JHP65" s="159"/>
      <c r="JHQ65" s="157"/>
      <c r="JHR65" s="158"/>
      <c r="JHS65" s="159"/>
      <c r="JHT65" s="159"/>
      <c r="JHU65" s="157"/>
      <c r="JHV65" s="158"/>
      <c r="JHW65" s="159"/>
      <c r="JHX65" s="159"/>
      <c r="JHY65" s="157"/>
      <c r="JHZ65" s="158"/>
      <c r="JIA65" s="159"/>
      <c r="JIB65" s="159"/>
      <c r="JIC65" s="157"/>
      <c r="JID65" s="158"/>
      <c r="JIE65" s="159"/>
      <c r="JIF65" s="159"/>
      <c r="JIG65" s="157"/>
      <c r="JIH65" s="158"/>
      <c r="JII65" s="159"/>
      <c r="JIJ65" s="159"/>
      <c r="JIK65" s="157"/>
      <c r="JIL65" s="158"/>
      <c r="JIM65" s="159"/>
      <c r="JIN65" s="159"/>
      <c r="JIO65" s="157"/>
      <c r="JIP65" s="158"/>
      <c r="JIQ65" s="159"/>
      <c r="JIR65" s="159"/>
      <c r="JIS65" s="157"/>
      <c r="JIT65" s="158"/>
      <c r="JIU65" s="159"/>
      <c r="JIV65" s="159"/>
      <c r="JIW65" s="157"/>
      <c r="JIX65" s="158"/>
      <c r="JIY65" s="159"/>
      <c r="JIZ65" s="159"/>
      <c r="JJA65" s="157"/>
      <c r="JJB65" s="158"/>
      <c r="JJC65" s="159"/>
      <c r="JJD65" s="159"/>
      <c r="JJE65" s="157"/>
      <c r="JJF65" s="158"/>
      <c r="JJG65" s="159"/>
      <c r="JJH65" s="159"/>
      <c r="JJI65" s="157"/>
      <c r="JJJ65" s="158"/>
      <c r="JJK65" s="159"/>
      <c r="JJL65" s="159"/>
      <c r="JJM65" s="157"/>
      <c r="JJN65" s="158"/>
      <c r="JJO65" s="159"/>
      <c r="JJP65" s="159"/>
      <c r="JJQ65" s="157"/>
      <c r="JJR65" s="158"/>
      <c r="JJS65" s="159"/>
      <c r="JJT65" s="159"/>
      <c r="JJU65" s="157"/>
      <c r="JJV65" s="158"/>
      <c r="JJW65" s="159"/>
      <c r="JJX65" s="159"/>
      <c r="JJY65" s="157"/>
      <c r="JJZ65" s="158"/>
      <c r="JKA65" s="159"/>
      <c r="JKB65" s="159"/>
      <c r="JKC65" s="157"/>
      <c r="JKD65" s="158"/>
      <c r="JKE65" s="159"/>
      <c r="JKF65" s="159"/>
      <c r="JKG65" s="157"/>
      <c r="JKH65" s="158"/>
      <c r="JKI65" s="159"/>
      <c r="JKJ65" s="159"/>
      <c r="JKK65" s="157"/>
      <c r="JKL65" s="158"/>
      <c r="JKM65" s="159"/>
      <c r="JKN65" s="159"/>
      <c r="JKO65" s="157"/>
      <c r="JKP65" s="158"/>
      <c r="JKQ65" s="159"/>
      <c r="JKR65" s="159"/>
      <c r="JKS65" s="157"/>
      <c r="JKT65" s="158"/>
      <c r="JKU65" s="159"/>
      <c r="JKV65" s="159"/>
      <c r="JKW65" s="157"/>
      <c r="JKX65" s="158"/>
      <c r="JKY65" s="159"/>
      <c r="JKZ65" s="159"/>
      <c r="JLA65" s="157"/>
      <c r="JLB65" s="158"/>
      <c r="JLC65" s="159"/>
      <c r="JLD65" s="159"/>
      <c r="JLE65" s="157"/>
      <c r="JLF65" s="158"/>
      <c r="JLG65" s="159"/>
      <c r="JLH65" s="159"/>
      <c r="JLI65" s="157"/>
      <c r="JLJ65" s="158"/>
      <c r="JLK65" s="159"/>
      <c r="JLL65" s="159"/>
      <c r="JLM65" s="157"/>
      <c r="JLN65" s="158"/>
      <c r="JLO65" s="159"/>
      <c r="JLP65" s="159"/>
      <c r="JLQ65" s="157"/>
      <c r="JLR65" s="158"/>
      <c r="JLS65" s="159"/>
      <c r="JLT65" s="159"/>
      <c r="JLU65" s="157"/>
      <c r="JLV65" s="158"/>
      <c r="JLW65" s="159"/>
      <c r="JLX65" s="159"/>
      <c r="JLY65" s="157"/>
      <c r="JLZ65" s="158"/>
      <c r="JMA65" s="159"/>
      <c r="JMB65" s="159"/>
      <c r="JMC65" s="157"/>
      <c r="JMD65" s="158"/>
      <c r="JME65" s="159"/>
      <c r="JMF65" s="159"/>
      <c r="JMG65" s="157"/>
      <c r="JMH65" s="158"/>
      <c r="JMI65" s="159"/>
      <c r="JMJ65" s="159"/>
      <c r="JMK65" s="157"/>
      <c r="JML65" s="158"/>
      <c r="JMM65" s="159"/>
      <c r="JMN65" s="159"/>
      <c r="JMO65" s="157"/>
      <c r="JMP65" s="158"/>
      <c r="JMQ65" s="159"/>
      <c r="JMR65" s="159"/>
      <c r="JMS65" s="157"/>
      <c r="JMT65" s="158"/>
      <c r="JMU65" s="159"/>
      <c r="JMV65" s="159"/>
      <c r="JMW65" s="157"/>
      <c r="JMX65" s="158"/>
      <c r="JMY65" s="159"/>
      <c r="JMZ65" s="159"/>
      <c r="JNA65" s="157"/>
      <c r="JNB65" s="158"/>
      <c r="JNC65" s="159"/>
      <c r="JND65" s="159"/>
      <c r="JNE65" s="157"/>
      <c r="JNF65" s="158"/>
      <c r="JNG65" s="159"/>
      <c r="JNH65" s="159"/>
      <c r="JNI65" s="157"/>
      <c r="JNJ65" s="158"/>
      <c r="JNK65" s="159"/>
      <c r="JNL65" s="159"/>
      <c r="JNM65" s="157"/>
      <c r="JNN65" s="158"/>
      <c r="JNO65" s="159"/>
      <c r="JNP65" s="159"/>
      <c r="JNQ65" s="157"/>
      <c r="JNR65" s="158"/>
      <c r="JNS65" s="159"/>
      <c r="JNT65" s="159"/>
      <c r="JNU65" s="157"/>
      <c r="JNV65" s="158"/>
      <c r="JNW65" s="159"/>
      <c r="JNX65" s="159"/>
      <c r="JNY65" s="157"/>
      <c r="JNZ65" s="158"/>
      <c r="JOA65" s="159"/>
      <c r="JOB65" s="159"/>
      <c r="JOC65" s="157"/>
      <c r="JOD65" s="158"/>
      <c r="JOE65" s="159"/>
      <c r="JOF65" s="159"/>
      <c r="JOG65" s="157"/>
      <c r="JOH65" s="158"/>
      <c r="JOI65" s="159"/>
      <c r="JOJ65" s="159"/>
      <c r="JOK65" s="157"/>
      <c r="JOL65" s="158"/>
      <c r="JOM65" s="159"/>
      <c r="JON65" s="159"/>
      <c r="JOO65" s="157"/>
      <c r="JOP65" s="158"/>
      <c r="JOQ65" s="159"/>
      <c r="JOR65" s="159"/>
      <c r="JOS65" s="157"/>
      <c r="JOT65" s="158"/>
      <c r="JOU65" s="159"/>
      <c r="JOV65" s="159"/>
      <c r="JOW65" s="157"/>
      <c r="JOX65" s="158"/>
      <c r="JOY65" s="159"/>
      <c r="JOZ65" s="159"/>
      <c r="JPA65" s="157"/>
      <c r="JPB65" s="158"/>
      <c r="JPC65" s="159"/>
      <c r="JPD65" s="159"/>
      <c r="JPE65" s="157"/>
      <c r="JPF65" s="158"/>
      <c r="JPG65" s="159"/>
      <c r="JPH65" s="159"/>
      <c r="JPI65" s="157"/>
      <c r="JPJ65" s="158"/>
      <c r="JPK65" s="159"/>
      <c r="JPL65" s="159"/>
      <c r="JPM65" s="157"/>
      <c r="JPN65" s="158"/>
      <c r="JPO65" s="159"/>
      <c r="JPP65" s="159"/>
      <c r="JPQ65" s="157"/>
      <c r="JPR65" s="158"/>
      <c r="JPS65" s="159"/>
      <c r="JPT65" s="159"/>
      <c r="JPU65" s="157"/>
      <c r="JPV65" s="158"/>
      <c r="JPW65" s="159"/>
      <c r="JPX65" s="159"/>
      <c r="JPY65" s="157"/>
      <c r="JPZ65" s="158"/>
      <c r="JQA65" s="159"/>
      <c r="JQB65" s="159"/>
      <c r="JQC65" s="157"/>
      <c r="JQD65" s="158"/>
      <c r="JQE65" s="159"/>
      <c r="JQF65" s="159"/>
      <c r="JQG65" s="157"/>
      <c r="JQH65" s="158"/>
      <c r="JQI65" s="159"/>
      <c r="JQJ65" s="159"/>
      <c r="JQK65" s="157"/>
      <c r="JQL65" s="158"/>
      <c r="JQM65" s="159"/>
      <c r="JQN65" s="159"/>
      <c r="JQO65" s="157"/>
      <c r="JQP65" s="158"/>
      <c r="JQQ65" s="159"/>
      <c r="JQR65" s="159"/>
      <c r="JQS65" s="157"/>
      <c r="JQT65" s="158"/>
      <c r="JQU65" s="159"/>
      <c r="JQV65" s="159"/>
      <c r="JQW65" s="157"/>
      <c r="JQX65" s="158"/>
      <c r="JQY65" s="159"/>
      <c r="JQZ65" s="159"/>
      <c r="JRA65" s="157"/>
      <c r="JRB65" s="158"/>
      <c r="JRC65" s="159"/>
      <c r="JRD65" s="159"/>
      <c r="JRE65" s="157"/>
      <c r="JRF65" s="158"/>
      <c r="JRG65" s="159"/>
      <c r="JRH65" s="159"/>
      <c r="JRI65" s="157"/>
      <c r="JRJ65" s="158"/>
      <c r="JRK65" s="159"/>
      <c r="JRL65" s="159"/>
      <c r="JRM65" s="157"/>
      <c r="JRN65" s="158"/>
      <c r="JRO65" s="159"/>
      <c r="JRP65" s="159"/>
      <c r="JRQ65" s="157"/>
      <c r="JRR65" s="158"/>
      <c r="JRS65" s="159"/>
      <c r="JRT65" s="159"/>
      <c r="JRU65" s="157"/>
      <c r="JRV65" s="158"/>
      <c r="JRW65" s="159"/>
      <c r="JRX65" s="159"/>
      <c r="JRY65" s="157"/>
      <c r="JRZ65" s="158"/>
      <c r="JSA65" s="159"/>
      <c r="JSB65" s="159"/>
      <c r="JSC65" s="157"/>
      <c r="JSD65" s="158"/>
      <c r="JSE65" s="159"/>
      <c r="JSF65" s="159"/>
      <c r="JSG65" s="157"/>
      <c r="JSH65" s="158"/>
      <c r="JSI65" s="159"/>
      <c r="JSJ65" s="159"/>
      <c r="JSK65" s="157"/>
      <c r="JSL65" s="158"/>
      <c r="JSM65" s="159"/>
      <c r="JSN65" s="159"/>
      <c r="JSO65" s="157"/>
      <c r="JSP65" s="158"/>
      <c r="JSQ65" s="159"/>
      <c r="JSR65" s="159"/>
      <c r="JSS65" s="157"/>
      <c r="JST65" s="158"/>
      <c r="JSU65" s="159"/>
      <c r="JSV65" s="159"/>
      <c r="JSW65" s="157"/>
      <c r="JSX65" s="158"/>
      <c r="JSY65" s="159"/>
      <c r="JSZ65" s="159"/>
      <c r="JTA65" s="157"/>
      <c r="JTB65" s="158"/>
      <c r="JTC65" s="159"/>
      <c r="JTD65" s="159"/>
      <c r="JTE65" s="157"/>
      <c r="JTF65" s="158"/>
      <c r="JTG65" s="159"/>
      <c r="JTH65" s="159"/>
      <c r="JTI65" s="157"/>
      <c r="JTJ65" s="158"/>
      <c r="JTK65" s="159"/>
      <c r="JTL65" s="159"/>
      <c r="JTM65" s="157"/>
      <c r="JTN65" s="158"/>
      <c r="JTO65" s="159"/>
      <c r="JTP65" s="159"/>
      <c r="JTQ65" s="157"/>
      <c r="JTR65" s="158"/>
      <c r="JTS65" s="159"/>
      <c r="JTT65" s="159"/>
      <c r="JTU65" s="157"/>
      <c r="JTV65" s="158"/>
      <c r="JTW65" s="159"/>
      <c r="JTX65" s="159"/>
      <c r="JTY65" s="157"/>
      <c r="JTZ65" s="158"/>
      <c r="JUA65" s="159"/>
      <c r="JUB65" s="159"/>
      <c r="JUC65" s="157"/>
      <c r="JUD65" s="158"/>
      <c r="JUE65" s="159"/>
      <c r="JUF65" s="159"/>
      <c r="JUG65" s="157"/>
      <c r="JUH65" s="158"/>
      <c r="JUI65" s="159"/>
      <c r="JUJ65" s="159"/>
      <c r="JUK65" s="157"/>
      <c r="JUL65" s="158"/>
      <c r="JUM65" s="159"/>
      <c r="JUN65" s="159"/>
      <c r="JUO65" s="157"/>
      <c r="JUP65" s="158"/>
      <c r="JUQ65" s="159"/>
      <c r="JUR65" s="159"/>
      <c r="JUS65" s="157"/>
      <c r="JUT65" s="158"/>
      <c r="JUU65" s="159"/>
      <c r="JUV65" s="159"/>
      <c r="JUW65" s="157"/>
      <c r="JUX65" s="158"/>
      <c r="JUY65" s="159"/>
      <c r="JUZ65" s="159"/>
      <c r="JVA65" s="157"/>
      <c r="JVB65" s="158"/>
      <c r="JVC65" s="159"/>
      <c r="JVD65" s="159"/>
      <c r="JVE65" s="157"/>
      <c r="JVF65" s="158"/>
      <c r="JVG65" s="159"/>
      <c r="JVH65" s="159"/>
      <c r="JVI65" s="157"/>
      <c r="JVJ65" s="158"/>
      <c r="JVK65" s="159"/>
      <c r="JVL65" s="159"/>
      <c r="JVM65" s="157"/>
      <c r="JVN65" s="158"/>
      <c r="JVO65" s="159"/>
      <c r="JVP65" s="159"/>
      <c r="JVQ65" s="157"/>
      <c r="JVR65" s="158"/>
      <c r="JVS65" s="159"/>
      <c r="JVT65" s="159"/>
      <c r="JVU65" s="157"/>
      <c r="JVV65" s="158"/>
      <c r="JVW65" s="159"/>
      <c r="JVX65" s="159"/>
      <c r="JVY65" s="157"/>
      <c r="JVZ65" s="158"/>
      <c r="JWA65" s="159"/>
      <c r="JWB65" s="159"/>
      <c r="JWC65" s="157"/>
      <c r="JWD65" s="158"/>
      <c r="JWE65" s="159"/>
      <c r="JWF65" s="159"/>
      <c r="JWG65" s="157"/>
      <c r="JWH65" s="158"/>
      <c r="JWI65" s="159"/>
      <c r="JWJ65" s="159"/>
      <c r="JWK65" s="157"/>
      <c r="JWL65" s="158"/>
      <c r="JWM65" s="159"/>
      <c r="JWN65" s="159"/>
      <c r="JWO65" s="157"/>
      <c r="JWP65" s="158"/>
      <c r="JWQ65" s="159"/>
      <c r="JWR65" s="159"/>
      <c r="JWS65" s="157"/>
      <c r="JWT65" s="158"/>
      <c r="JWU65" s="159"/>
      <c r="JWV65" s="159"/>
      <c r="JWW65" s="157"/>
      <c r="JWX65" s="158"/>
      <c r="JWY65" s="159"/>
      <c r="JWZ65" s="159"/>
      <c r="JXA65" s="157"/>
      <c r="JXB65" s="158"/>
      <c r="JXC65" s="159"/>
      <c r="JXD65" s="159"/>
      <c r="JXE65" s="157"/>
      <c r="JXF65" s="158"/>
      <c r="JXG65" s="159"/>
      <c r="JXH65" s="159"/>
      <c r="JXI65" s="157"/>
      <c r="JXJ65" s="158"/>
      <c r="JXK65" s="159"/>
      <c r="JXL65" s="159"/>
      <c r="JXM65" s="157"/>
      <c r="JXN65" s="158"/>
      <c r="JXO65" s="159"/>
      <c r="JXP65" s="159"/>
      <c r="JXQ65" s="157"/>
      <c r="JXR65" s="158"/>
      <c r="JXS65" s="159"/>
      <c r="JXT65" s="159"/>
      <c r="JXU65" s="157"/>
      <c r="JXV65" s="158"/>
      <c r="JXW65" s="159"/>
      <c r="JXX65" s="159"/>
      <c r="JXY65" s="157"/>
      <c r="JXZ65" s="158"/>
      <c r="JYA65" s="159"/>
      <c r="JYB65" s="159"/>
      <c r="JYC65" s="157"/>
      <c r="JYD65" s="158"/>
      <c r="JYE65" s="159"/>
      <c r="JYF65" s="159"/>
      <c r="JYG65" s="157"/>
      <c r="JYH65" s="158"/>
      <c r="JYI65" s="159"/>
      <c r="JYJ65" s="159"/>
      <c r="JYK65" s="157"/>
      <c r="JYL65" s="158"/>
      <c r="JYM65" s="159"/>
      <c r="JYN65" s="159"/>
      <c r="JYO65" s="157"/>
      <c r="JYP65" s="158"/>
      <c r="JYQ65" s="159"/>
      <c r="JYR65" s="159"/>
      <c r="JYS65" s="157"/>
      <c r="JYT65" s="158"/>
      <c r="JYU65" s="159"/>
      <c r="JYV65" s="159"/>
      <c r="JYW65" s="157"/>
      <c r="JYX65" s="158"/>
      <c r="JYY65" s="159"/>
      <c r="JYZ65" s="159"/>
      <c r="JZA65" s="157"/>
      <c r="JZB65" s="158"/>
      <c r="JZC65" s="159"/>
      <c r="JZD65" s="159"/>
      <c r="JZE65" s="157"/>
      <c r="JZF65" s="158"/>
      <c r="JZG65" s="159"/>
      <c r="JZH65" s="159"/>
      <c r="JZI65" s="157"/>
      <c r="JZJ65" s="158"/>
      <c r="JZK65" s="159"/>
      <c r="JZL65" s="159"/>
      <c r="JZM65" s="157"/>
      <c r="JZN65" s="158"/>
      <c r="JZO65" s="159"/>
      <c r="JZP65" s="159"/>
      <c r="JZQ65" s="157"/>
      <c r="JZR65" s="158"/>
      <c r="JZS65" s="159"/>
      <c r="JZT65" s="159"/>
      <c r="JZU65" s="157"/>
      <c r="JZV65" s="158"/>
      <c r="JZW65" s="159"/>
      <c r="JZX65" s="159"/>
      <c r="JZY65" s="157"/>
      <c r="JZZ65" s="158"/>
      <c r="KAA65" s="159"/>
      <c r="KAB65" s="159"/>
      <c r="KAC65" s="157"/>
      <c r="KAD65" s="158"/>
      <c r="KAE65" s="159"/>
      <c r="KAF65" s="159"/>
      <c r="KAG65" s="157"/>
      <c r="KAH65" s="158"/>
      <c r="KAI65" s="159"/>
      <c r="KAJ65" s="159"/>
      <c r="KAK65" s="157"/>
      <c r="KAL65" s="158"/>
      <c r="KAM65" s="159"/>
      <c r="KAN65" s="159"/>
      <c r="KAO65" s="157"/>
      <c r="KAP65" s="158"/>
      <c r="KAQ65" s="159"/>
      <c r="KAR65" s="159"/>
      <c r="KAS65" s="157"/>
      <c r="KAT65" s="158"/>
      <c r="KAU65" s="159"/>
      <c r="KAV65" s="159"/>
      <c r="KAW65" s="157"/>
      <c r="KAX65" s="158"/>
      <c r="KAY65" s="159"/>
      <c r="KAZ65" s="159"/>
      <c r="KBA65" s="157"/>
      <c r="KBB65" s="158"/>
      <c r="KBC65" s="159"/>
      <c r="KBD65" s="159"/>
      <c r="KBE65" s="157"/>
      <c r="KBF65" s="158"/>
      <c r="KBG65" s="159"/>
      <c r="KBH65" s="159"/>
      <c r="KBI65" s="157"/>
      <c r="KBJ65" s="158"/>
      <c r="KBK65" s="159"/>
      <c r="KBL65" s="159"/>
      <c r="KBM65" s="157"/>
      <c r="KBN65" s="158"/>
      <c r="KBO65" s="159"/>
      <c r="KBP65" s="159"/>
      <c r="KBQ65" s="157"/>
      <c r="KBR65" s="158"/>
      <c r="KBS65" s="159"/>
      <c r="KBT65" s="159"/>
      <c r="KBU65" s="157"/>
      <c r="KBV65" s="158"/>
      <c r="KBW65" s="159"/>
      <c r="KBX65" s="159"/>
      <c r="KBY65" s="157"/>
      <c r="KBZ65" s="158"/>
      <c r="KCA65" s="159"/>
      <c r="KCB65" s="159"/>
      <c r="KCC65" s="157"/>
      <c r="KCD65" s="158"/>
      <c r="KCE65" s="159"/>
      <c r="KCF65" s="159"/>
      <c r="KCG65" s="157"/>
      <c r="KCH65" s="158"/>
      <c r="KCI65" s="159"/>
      <c r="KCJ65" s="159"/>
      <c r="KCK65" s="157"/>
      <c r="KCL65" s="158"/>
      <c r="KCM65" s="159"/>
      <c r="KCN65" s="159"/>
      <c r="KCO65" s="157"/>
      <c r="KCP65" s="158"/>
      <c r="KCQ65" s="159"/>
      <c r="KCR65" s="159"/>
      <c r="KCS65" s="157"/>
      <c r="KCT65" s="158"/>
      <c r="KCU65" s="159"/>
      <c r="KCV65" s="159"/>
      <c r="KCW65" s="157"/>
      <c r="KCX65" s="158"/>
      <c r="KCY65" s="159"/>
      <c r="KCZ65" s="159"/>
      <c r="KDA65" s="157"/>
      <c r="KDB65" s="158"/>
      <c r="KDC65" s="159"/>
      <c r="KDD65" s="159"/>
      <c r="KDE65" s="157"/>
      <c r="KDF65" s="158"/>
      <c r="KDG65" s="159"/>
      <c r="KDH65" s="159"/>
      <c r="KDI65" s="157"/>
      <c r="KDJ65" s="158"/>
      <c r="KDK65" s="159"/>
      <c r="KDL65" s="159"/>
      <c r="KDM65" s="157"/>
      <c r="KDN65" s="158"/>
      <c r="KDO65" s="159"/>
      <c r="KDP65" s="159"/>
      <c r="KDQ65" s="157"/>
      <c r="KDR65" s="158"/>
      <c r="KDS65" s="159"/>
      <c r="KDT65" s="159"/>
      <c r="KDU65" s="157"/>
      <c r="KDV65" s="158"/>
      <c r="KDW65" s="159"/>
      <c r="KDX65" s="159"/>
      <c r="KDY65" s="157"/>
      <c r="KDZ65" s="158"/>
      <c r="KEA65" s="159"/>
      <c r="KEB65" s="159"/>
      <c r="KEC65" s="157"/>
      <c r="KED65" s="158"/>
      <c r="KEE65" s="159"/>
      <c r="KEF65" s="159"/>
      <c r="KEG65" s="157"/>
      <c r="KEH65" s="158"/>
      <c r="KEI65" s="159"/>
      <c r="KEJ65" s="159"/>
      <c r="KEK65" s="157"/>
      <c r="KEL65" s="158"/>
      <c r="KEM65" s="159"/>
      <c r="KEN65" s="159"/>
      <c r="KEO65" s="157"/>
      <c r="KEP65" s="158"/>
      <c r="KEQ65" s="159"/>
      <c r="KER65" s="159"/>
      <c r="KES65" s="157"/>
      <c r="KET65" s="158"/>
      <c r="KEU65" s="159"/>
      <c r="KEV65" s="159"/>
      <c r="KEW65" s="157"/>
      <c r="KEX65" s="158"/>
      <c r="KEY65" s="159"/>
      <c r="KEZ65" s="159"/>
      <c r="KFA65" s="157"/>
      <c r="KFB65" s="158"/>
      <c r="KFC65" s="159"/>
      <c r="KFD65" s="159"/>
      <c r="KFE65" s="157"/>
      <c r="KFF65" s="158"/>
      <c r="KFG65" s="159"/>
      <c r="KFH65" s="159"/>
      <c r="KFI65" s="157"/>
      <c r="KFJ65" s="158"/>
      <c r="KFK65" s="159"/>
      <c r="KFL65" s="159"/>
      <c r="KFM65" s="157"/>
      <c r="KFN65" s="158"/>
      <c r="KFO65" s="159"/>
      <c r="KFP65" s="159"/>
      <c r="KFQ65" s="157"/>
      <c r="KFR65" s="158"/>
      <c r="KFS65" s="159"/>
      <c r="KFT65" s="159"/>
      <c r="KFU65" s="157"/>
      <c r="KFV65" s="158"/>
      <c r="KFW65" s="159"/>
      <c r="KFX65" s="159"/>
      <c r="KFY65" s="157"/>
      <c r="KFZ65" s="158"/>
      <c r="KGA65" s="159"/>
      <c r="KGB65" s="159"/>
      <c r="KGC65" s="157"/>
      <c r="KGD65" s="158"/>
      <c r="KGE65" s="159"/>
      <c r="KGF65" s="159"/>
      <c r="KGG65" s="157"/>
      <c r="KGH65" s="158"/>
      <c r="KGI65" s="159"/>
      <c r="KGJ65" s="159"/>
      <c r="KGK65" s="157"/>
      <c r="KGL65" s="158"/>
      <c r="KGM65" s="159"/>
      <c r="KGN65" s="159"/>
      <c r="KGO65" s="157"/>
      <c r="KGP65" s="158"/>
      <c r="KGQ65" s="159"/>
      <c r="KGR65" s="159"/>
      <c r="KGS65" s="157"/>
      <c r="KGT65" s="158"/>
      <c r="KGU65" s="159"/>
      <c r="KGV65" s="159"/>
      <c r="KGW65" s="157"/>
      <c r="KGX65" s="158"/>
      <c r="KGY65" s="159"/>
      <c r="KGZ65" s="159"/>
      <c r="KHA65" s="157"/>
      <c r="KHB65" s="158"/>
      <c r="KHC65" s="159"/>
      <c r="KHD65" s="159"/>
      <c r="KHE65" s="157"/>
      <c r="KHF65" s="158"/>
      <c r="KHG65" s="159"/>
      <c r="KHH65" s="159"/>
      <c r="KHI65" s="157"/>
      <c r="KHJ65" s="158"/>
      <c r="KHK65" s="159"/>
      <c r="KHL65" s="159"/>
      <c r="KHM65" s="157"/>
      <c r="KHN65" s="158"/>
      <c r="KHO65" s="159"/>
      <c r="KHP65" s="159"/>
      <c r="KHQ65" s="157"/>
      <c r="KHR65" s="158"/>
      <c r="KHS65" s="159"/>
      <c r="KHT65" s="159"/>
      <c r="KHU65" s="157"/>
      <c r="KHV65" s="158"/>
      <c r="KHW65" s="159"/>
      <c r="KHX65" s="159"/>
      <c r="KHY65" s="157"/>
      <c r="KHZ65" s="158"/>
      <c r="KIA65" s="159"/>
      <c r="KIB65" s="159"/>
      <c r="KIC65" s="157"/>
      <c r="KID65" s="158"/>
      <c r="KIE65" s="159"/>
      <c r="KIF65" s="159"/>
      <c r="KIG65" s="157"/>
      <c r="KIH65" s="158"/>
      <c r="KII65" s="159"/>
      <c r="KIJ65" s="159"/>
      <c r="KIK65" s="157"/>
      <c r="KIL65" s="158"/>
      <c r="KIM65" s="159"/>
      <c r="KIN65" s="159"/>
      <c r="KIO65" s="157"/>
      <c r="KIP65" s="158"/>
      <c r="KIQ65" s="159"/>
      <c r="KIR65" s="159"/>
      <c r="KIS65" s="157"/>
      <c r="KIT65" s="158"/>
      <c r="KIU65" s="159"/>
      <c r="KIV65" s="159"/>
      <c r="KIW65" s="157"/>
      <c r="KIX65" s="158"/>
      <c r="KIY65" s="159"/>
      <c r="KIZ65" s="159"/>
      <c r="KJA65" s="157"/>
      <c r="KJB65" s="158"/>
      <c r="KJC65" s="159"/>
      <c r="KJD65" s="159"/>
      <c r="KJE65" s="157"/>
      <c r="KJF65" s="158"/>
      <c r="KJG65" s="159"/>
      <c r="KJH65" s="159"/>
      <c r="KJI65" s="157"/>
      <c r="KJJ65" s="158"/>
      <c r="KJK65" s="159"/>
      <c r="KJL65" s="159"/>
      <c r="KJM65" s="157"/>
      <c r="KJN65" s="158"/>
      <c r="KJO65" s="159"/>
      <c r="KJP65" s="159"/>
      <c r="KJQ65" s="157"/>
      <c r="KJR65" s="158"/>
      <c r="KJS65" s="159"/>
      <c r="KJT65" s="159"/>
      <c r="KJU65" s="157"/>
      <c r="KJV65" s="158"/>
      <c r="KJW65" s="159"/>
      <c r="KJX65" s="159"/>
      <c r="KJY65" s="157"/>
      <c r="KJZ65" s="158"/>
      <c r="KKA65" s="159"/>
      <c r="KKB65" s="159"/>
      <c r="KKC65" s="157"/>
      <c r="KKD65" s="158"/>
      <c r="KKE65" s="159"/>
      <c r="KKF65" s="159"/>
      <c r="KKG65" s="157"/>
      <c r="KKH65" s="158"/>
      <c r="KKI65" s="159"/>
      <c r="KKJ65" s="159"/>
      <c r="KKK65" s="157"/>
      <c r="KKL65" s="158"/>
      <c r="KKM65" s="159"/>
      <c r="KKN65" s="159"/>
      <c r="KKO65" s="157"/>
      <c r="KKP65" s="158"/>
      <c r="KKQ65" s="159"/>
      <c r="KKR65" s="159"/>
      <c r="KKS65" s="157"/>
      <c r="KKT65" s="158"/>
      <c r="KKU65" s="159"/>
      <c r="KKV65" s="159"/>
      <c r="KKW65" s="157"/>
      <c r="KKX65" s="158"/>
      <c r="KKY65" s="159"/>
      <c r="KKZ65" s="159"/>
      <c r="KLA65" s="157"/>
      <c r="KLB65" s="158"/>
      <c r="KLC65" s="159"/>
      <c r="KLD65" s="159"/>
      <c r="KLE65" s="157"/>
      <c r="KLF65" s="158"/>
      <c r="KLG65" s="159"/>
      <c r="KLH65" s="159"/>
      <c r="KLI65" s="157"/>
      <c r="KLJ65" s="158"/>
      <c r="KLK65" s="159"/>
      <c r="KLL65" s="159"/>
      <c r="KLM65" s="157"/>
      <c r="KLN65" s="158"/>
      <c r="KLO65" s="159"/>
      <c r="KLP65" s="159"/>
      <c r="KLQ65" s="157"/>
      <c r="KLR65" s="158"/>
      <c r="KLS65" s="159"/>
      <c r="KLT65" s="159"/>
      <c r="KLU65" s="157"/>
      <c r="KLV65" s="158"/>
      <c r="KLW65" s="159"/>
      <c r="KLX65" s="159"/>
      <c r="KLY65" s="157"/>
      <c r="KLZ65" s="158"/>
      <c r="KMA65" s="159"/>
      <c r="KMB65" s="159"/>
      <c r="KMC65" s="157"/>
      <c r="KMD65" s="158"/>
      <c r="KME65" s="159"/>
      <c r="KMF65" s="159"/>
      <c r="KMG65" s="157"/>
      <c r="KMH65" s="158"/>
      <c r="KMI65" s="159"/>
      <c r="KMJ65" s="159"/>
      <c r="KMK65" s="157"/>
      <c r="KML65" s="158"/>
      <c r="KMM65" s="159"/>
      <c r="KMN65" s="159"/>
      <c r="KMO65" s="157"/>
      <c r="KMP65" s="158"/>
      <c r="KMQ65" s="159"/>
      <c r="KMR65" s="159"/>
      <c r="KMS65" s="157"/>
      <c r="KMT65" s="158"/>
      <c r="KMU65" s="159"/>
      <c r="KMV65" s="159"/>
      <c r="KMW65" s="157"/>
      <c r="KMX65" s="158"/>
      <c r="KMY65" s="159"/>
      <c r="KMZ65" s="159"/>
      <c r="KNA65" s="157"/>
      <c r="KNB65" s="158"/>
      <c r="KNC65" s="159"/>
      <c r="KND65" s="159"/>
      <c r="KNE65" s="157"/>
      <c r="KNF65" s="158"/>
      <c r="KNG65" s="159"/>
      <c r="KNH65" s="159"/>
      <c r="KNI65" s="157"/>
      <c r="KNJ65" s="158"/>
      <c r="KNK65" s="159"/>
      <c r="KNL65" s="159"/>
      <c r="KNM65" s="157"/>
      <c r="KNN65" s="158"/>
      <c r="KNO65" s="159"/>
      <c r="KNP65" s="159"/>
      <c r="KNQ65" s="157"/>
      <c r="KNR65" s="158"/>
      <c r="KNS65" s="159"/>
      <c r="KNT65" s="159"/>
      <c r="KNU65" s="157"/>
      <c r="KNV65" s="158"/>
      <c r="KNW65" s="159"/>
      <c r="KNX65" s="159"/>
      <c r="KNY65" s="157"/>
      <c r="KNZ65" s="158"/>
      <c r="KOA65" s="159"/>
      <c r="KOB65" s="159"/>
      <c r="KOC65" s="157"/>
      <c r="KOD65" s="158"/>
      <c r="KOE65" s="159"/>
      <c r="KOF65" s="159"/>
      <c r="KOG65" s="157"/>
      <c r="KOH65" s="158"/>
      <c r="KOI65" s="159"/>
      <c r="KOJ65" s="159"/>
      <c r="KOK65" s="157"/>
      <c r="KOL65" s="158"/>
      <c r="KOM65" s="159"/>
      <c r="KON65" s="159"/>
      <c r="KOO65" s="157"/>
      <c r="KOP65" s="158"/>
      <c r="KOQ65" s="159"/>
      <c r="KOR65" s="159"/>
      <c r="KOS65" s="157"/>
      <c r="KOT65" s="158"/>
      <c r="KOU65" s="159"/>
      <c r="KOV65" s="159"/>
      <c r="KOW65" s="157"/>
      <c r="KOX65" s="158"/>
      <c r="KOY65" s="159"/>
      <c r="KOZ65" s="159"/>
      <c r="KPA65" s="157"/>
      <c r="KPB65" s="158"/>
      <c r="KPC65" s="159"/>
      <c r="KPD65" s="159"/>
      <c r="KPE65" s="157"/>
      <c r="KPF65" s="158"/>
      <c r="KPG65" s="159"/>
      <c r="KPH65" s="159"/>
      <c r="KPI65" s="157"/>
      <c r="KPJ65" s="158"/>
      <c r="KPK65" s="159"/>
      <c r="KPL65" s="159"/>
      <c r="KPM65" s="157"/>
      <c r="KPN65" s="158"/>
      <c r="KPO65" s="159"/>
      <c r="KPP65" s="159"/>
      <c r="KPQ65" s="157"/>
      <c r="KPR65" s="158"/>
      <c r="KPS65" s="159"/>
      <c r="KPT65" s="159"/>
      <c r="KPU65" s="157"/>
      <c r="KPV65" s="158"/>
      <c r="KPW65" s="159"/>
      <c r="KPX65" s="159"/>
      <c r="KPY65" s="157"/>
      <c r="KPZ65" s="158"/>
      <c r="KQA65" s="159"/>
      <c r="KQB65" s="159"/>
      <c r="KQC65" s="157"/>
      <c r="KQD65" s="158"/>
      <c r="KQE65" s="159"/>
      <c r="KQF65" s="159"/>
      <c r="KQG65" s="157"/>
      <c r="KQH65" s="158"/>
      <c r="KQI65" s="159"/>
      <c r="KQJ65" s="159"/>
      <c r="KQK65" s="157"/>
      <c r="KQL65" s="158"/>
      <c r="KQM65" s="159"/>
      <c r="KQN65" s="159"/>
      <c r="KQO65" s="157"/>
      <c r="KQP65" s="158"/>
      <c r="KQQ65" s="159"/>
      <c r="KQR65" s="159"/>
      <c r="KQS65" s="157"/>
      <c r="KQT65" s="158"/>
      <c r="KQU65" s="159"/>
      <c r="KQV65" s="159"/>
      <c r="KQW65" s="157"/>
      <c r="KQX65" s="158"/>
      <c r="KQY65" s="159"/>
      <c r="KQZ65" s="159"/>
      <c r="KRA65" s="157"/>
      <c r="KRB65" s="158"/>
      <c r="KRC65" s="159"/>
      <c r="KRD65" s="159"/>
      <c r="KRE65" s="157"/>
      <c r="KRF65" s="158"/>
      <c r="KRG65" s="159"/>
      <c r="KRH65" s="159"/>
      <c r="KRI65" s="157"/>
      <c r="KRJ65" s="158"/>
      <c r="KRK65" s="159"/>
      <c r="KRL65" s="159"/>
      <c r="KRM65" s="157"/>
      <c r="KRN65" s="158"/>
      <c r="KRO65" s="159"/>
      <c r="KRP65" s="159"/>
      <c r="KRQ65" s="157"/>
      <c r="KRR65" s="158"/>
      <c r="KRS65" s="159"/>
      <c r="KRT65" s="159"/>
      <c r="KRU65" s="157"/>
      <c r="KRV65" s="158"/>
      <c r="KRW65" s="159"/>
      <c r="KRX65" s="159"/>
      <c r="KRY65" s="157"/>
      <c r="KRZ65" s="158"/>
      <c r="KSA65" s="159"/>
      <c r="KSB65" s="159"/>
      <c r="KSC65" s="157"/>
      <c r="KSD65" s="158"/>
      <c r="KSE65" s="159"/>
      <c r="KSF65" s="159"/>
      <c r="KSG65" s="157"/>
      <c r="KSH65" s="158"/>
      <c r="KSI65" s="159"/>
      <c r="KSJ65" s="159"/>
      <c r="KSK65" s="157"/>
      <c r="KSL65" s="158"/>
      <c r="KSM65" s="159"/>
      <c r="KSN65" s="159"/>
      <c r="KSO65" s="157"/>
      <c r="KSP65" s="158"/>
      <c r="KSQ65" s="159"/>
      <c r="KSR65" s="159"/>
      <c r="KSS65" s="157"/>
      <c r="KST65" s="158"/>
      <c r="KSU65" s="159"/>
      <c r="KSV65" s="159"/>
      <c r="KSW65" s="157"/>
      <c r="KSX65" s="158"/>
      <c r="KSY65" s="159"/>
      <c r="KSZ65" s="159"/>
      <c r="KTA65" s="157"/>
      <c r="KTB65" s="158"/>
      <c r="KTC65" s="159"/>
      <c r="KTD65" s="159"/>
      <c r="KTE65" s="157"/>
      <c r="KTF65" s="158"/>
      <c r="KTG65" s="159"/>
      <c r="KTH65" s="159"/>
      <c r="KTI65" s="157"/>
      <c r="KTJ65" s="158"/>
      <c r="KTK65" s="159"/>
      <c r="KTL65" s="159"/>
      <c r="KTM65" s="157"/>
      <c r="KTN65" s="158"/>
      <c r="KTO65" s="159"/>
      <c r="KTP65" s="159"/>
      <c r="KTQ65" s="157"/>
      <c r="KTR65" s="158"/>
      <c r="KTS65" s="159"/>
      <c r="KTT65" s="159"/>
      <c r="KTU65" s="157"/>
      <c r="KTV65" s="158"/>
      <c r="KTW65" s="159"/>
      <c r="KTX65" s="159"/>
      <c r="KTY65" s="157"/>
      <c r="KTZ65" s="158"/>
      <c r="KUA65" s="159"/>
      <c r="KUB65" s="159"/>
      <c r="KUC65" s="157"/>
      <c r="KUD65" s="158"/>
      <c r="KUE65" s="159"/>
      <c r="KUF65" s="159"/>
      <c r="KUG65" s="157"/>
      <c r="KUH65" s="158"/>
      <c r="KUI65" s="159"/>
      <c r="KUJ65" s="159"/>
      <c r="KUK65" s="157"/>
      <c r="KUL65" s="158"/>
      <c r="KUM65" s="159"/>
      <c r="KUN65" s="159"/>
      <c r="KUO65" s="157"/>
      <c r="KUP65" s="158"/>
      <c r="KUQ65" s="159"/>
      <c r="KUR65" s="159"/>
      <c r="KUS65" s="157"/>
      <c r="KUT65" s="158"/>
      <c r="KUU65" s="159"/>
      <c r="KUV65" s="159"/>
      <c r="KUW65" s="157"/>
      <c r="KUX65" s="158"/>
      <c r="KUY65" s="159"/>
      <c r="KUZ65" s="159"/>
      <c r="KVA65" s="157"/>
      <c r="KVB65" s="158"/>
      <c r="KVC65" s="159"/>
      <c r="KVD65" s="159"/>
      <c r="KVE65" s="157"/>
      <c r="KVF65" s="158"/>
      <c r="KVG65" s="159"/>
      <c r="KVH65" s="159"/>
      <c r="KVI65" s="157"/>
      <c r="KVJ65" s="158"/>
      <c r="KVK65" s="159"/>
      <c r="KVL65" s="159"/>
      <c r="KVM65" s="157"/>
      <c r="KVN65" s="158"/>
      <c r="KVO65" s="159"/>
      <c r="KVP65" s="159"/>
      <c r="KVQ65" s="157"/>
      <c r="KVR65" s="158"/>
      <c r="KVS65" s="159"/>
      <c r="KVT65" s="159"/>
      <c r="KVU65" s="157"/>
      <c r="KVV65" s="158"/>
      <c r="KVW65" s="159"/>
      <c r="KVX65" s="159"/>
      <c r="KVY65" s="157"/>
      <c r="KVZ65" s="158"/>
      <c r="KWA65" s="159"/>
      <c r="KWB65" s="159"/>
      <c r="KWC65" s="157"/>
      <c r="KWD65" s="158"/>
      <c r="KWE65" s="159"/>
      <c r="KWF65" s="159"/>
      <c r="KWG65" s="157"/>
      <c r="KWH65" s="158"/>
      <c r="KWI65" s="159"/>
      <c r="KWJ65" s="159"/>
      <c r="KWK65" s="157"/>
      <c r="KWL65" s="158"/>
      <c r="KWM65" s="159"/>
      <c r="KWN65" s="159"/>
      <c r="KWO65" s="157"/>
      <c r="KWP65" s="158"/>
      <c r="KWQ65" s="159"/>
      <c r="KWR65" s="159"/>
      <c r="KWS65" s="157"/>
      <c r="KWT65" s="158"/>
      <c r="KWU65" s="159"/>
      <c r="KWV65" s="159"/>
      <c r="KWW65" s="157"/>
      <c r="KWX65" s="158"/>
      <c r="KWY65" s="159"/>
      <c r="KWZ65" s="159"/>
      <c r="KXA65" s="157"/>
      <c r="KXB65" s="158"/>
      <c r="KXC65" s="159"/>
      <c r="KXD65" s="159"/>
      <c r="KXE65" s="157"/>
      <c r="KXF65" s="158"/>
      <c r="KXG65" s="159"/>
      <c r="KXH65" s="159"/>
      <c r="KXI65" s="157"/>
      <c r="KXJ65" s="158"/>
      <c r="KXK65" s="159"/>
      <c r="KXL65" s="159"/>
      <c r="KXM65" s="157"/>
      <c r="KXN65" s="158"/>
      <c r="KXO65" s="159"/>
      <c r="KXP65" s="159"/>
      <c r="KXQ65" s="157"/>
      <c r="KXR65" s="158"/>
      <c r="KXS65" s="159"/>
      <c r="KXT65" s="159"/>
      <c r="KXU65" s="157"/>
      <c r="KXV65" s="158"/>
      <c r="KXW65" s="159"/>
      <c r="KXX65" s="159"/>
      <c r="KXY65" s="157"/>
      <c r="KXZ65" s="158"/>
      <c r="KYA65" s="159"/>
      <c r="KYB65" s="159"/>
      <c r="KYC65" s="157"/>
      <c r="KYD65" s="158"/>
      <c r="KYE65" s="159"/>
      <c r="KYF65" s="159"/>
      <c r="KYG65" s="157"/>
      <c r="KYH65" s="158"/>
      <c r="KYI65" s="159"/>
      <c r="KYJ65" s="159"/>
      <c r="KYK65" s="157"/>
      <c r="KYL65" s="158"/>
      <c r="KYM65" s="159"/>
      <c r="KYN65" s="159"/>
      <c r="KYO65" s="157"/>
      <c r="KYP65" s="158"/>
      <c r="KYQ65" s="159"/>
      <c r="KYR65" s="159"/>
      <c r="KYS65" s="157"/>
      <c r="KYT65" s="158"/>
      <c r="KYU65" s="159"/>
      <c r="KYV65" s="159"/>
      <c r="KYW65" s="157"/>
      <c r="KYX65" s="158"/>
      <c r="KYY65" s="159"/>
      <c r="KYZ65" s="159"/>
      <c r="KZA65" s="157"/>
      <c r="KZB65" s="158"/>
      <c r="KZC65" s="159"/>
      <c r="KZD65" s="159"/>
      <c r="KZE65" s="157"/>
      <c r="KZF65" s="158"/>
      <c r="KZG65" s="159"/>
      <c r="KZH65" s="159"/>
      <c r="KZI65" s="157"/>
      <c r="KZJ65" s="158"/>
      <c r="KZK65" s="159"/>
      <c r="KZL65" s="159"/>
      <c r="KZM65" s="157"/>
      <c r="KZN65" s="158"/>
      <c r="KZO65" s="159"/>
      <c r="KZP65" s="159"/>
      <c r="KZQ65" s="157"/>
      <c r="KZR65" s="158"/>
      <c r="KZS65" s="159"/>
      <c r="KZT65" s="159"/>
      <c r="KZU65" s="157"/>
      <c r="KZV65" s="158"/>
      <c r="KZW65" s="159"/>
      <c r="KZX65" s="159"/>
      <c r="KZY65" s="157"/>
      <c r="KZZ65" s="158"/>
      <c r="LAA65" s="159"/>
      <c r="LAB65" s="159"/>
      <c r="LAC65" s="157"/>
      <c r="LAD65" s="158"/>
      <c r="LAE65" s="159"/>
      <c r="LAF65" s="159"/>
      <c r="LAG65" s="157"/>
      <c r="LAH65" s="158"/>
      <c r="LAI65" s="159"/>
      <c r="LAJ65" s="159"/>
      <c r="LAK65" s="157"/>
      <c r="LAL65" s="158"/>
      <c r="LAM65" s="159"/>
      <c r="LAN65" s="159"/>
      <c r="LAO65" s="157"/>
      <c r="LAP65" s="158"/>
      <c r="LAQ65" s="159"/>
      <c r="LAR65" s="159"/>
      <c r="LAS65" s="157"/>
      <c r="LAT65" s="158"/>
      <c r="LAU65" s="159"/>
      <c r="LAV65" s="159"/>
      <c r="LAW65" s="157"/>
      <c r="LAX65" s="158"/>
      <c r="LAY65" s="159"/>
      <c r="LAZ65" s="159"/>
      <c r="LBA65" s="157"/>
      <c r="LBB65" s="158"/>
      <c r="LBC65" s="159"/>
      <c r="LBD65" s="159"/>
      <c r="LBE65" s="157"/>
      <c r="LBF65" s="158"/>
      <c r="LBG65" s="159"/>
      <c r="LBH65" s="159"/>
      <c r="LBI65" s="157"/>
      <c r="LBJ65" s="158"/>
      <c r="LBK65" s="159"/>
      <c r="LBL65" s="159"/>
      <c r="LBM65" s="157"/>
      <c r="LBN65" s="158"/>
      <c r="LBO65" s="159"/>
      <c r="LBP65" s="159"/>
      <c r="LBQ65" s="157"/>
      <c r="LBR65" s="158"/>
      <c r="LBS65" s="159"/>
      <c r="LBT65" s="159"/>
      <c r="LBU65" s="157"/>
      <c r="LBV65" s="158"/>
      <c r="LBW65" s="159"/>
      <c r="LBX65" s="159"/>
      <c r="LBY65" s="157"/>
      <c r="LBZ65" s="158"/>
      <c r="LCA65" s="159"/>
      <c r="LCB65" s="159"/>
      <c r="LCC65" s="157"/>
      <c r="LCD65" s="158"/>
      <c r="LCE65" s="159"/>
      <c r="LCF65" s="159"/>
      <c r="LCG65" s="157"/>
      <c r="LCH65" s="158"/>
      <c r="LCI65" s="159"/>
      <c r="LCJ65" s="159"/>
      <c r="LCK65" s="157"/>
      <c r="LCL65" s="158"/>
      <c r="LCM65" s="159"/>
      <c r="LCN65" s="159"/>
      <c r="LCO65" s="157"/>
      <c r="LCP65" s="158"/>
      <c r="LCQ65" s="159"/>
      <c r="LCR65" s="159"/>
      <c r="LCS65" s="157"/>
      <c r="LCT65" s="158"/>
      <c r="LCU65" s="159"/>
      <c r="LCV65" s="159"/>
      <c r="LCW65" s="157"/>
      <c r="LCX65" s="158"/>
      <c r="LCY65" s="159"/>
      <c r="LCZ65" s="159"/>
      <c r="LDA65" s="157"/>
      <c r="LDB65" s="158"/>
      <c r="LDC65" s="159"/>
      <c r="LDD65" s="159"/>
      <c r="LDE65" s="157"/>
      <c r="LDF65" s="158"/>
      <c r="LDG65" s="159"/>
      <c r="LDH65" s="159"/>
      <c r="LDI65" s="157"/>
      <c r="LDJ65" s="158"/>
      <c r="LDK65" s="159"/>
      <c r="LDL65" s="159"/>
      <c r="LDM65" s="157"/>
      <c r="LDN65" s="158"/>
      <c r="LDO65" s="159"/>
      <c r="LDP65" s="159"/>
      <c r="LDQ65" s="157"/>
      <c r="LDR65" s="158"/>
      <c r="LDS65" s="159"/>
      <c r="LDT65" s="159"/>
      <c r="LDU65" s="157"/>
      <c r="LDV65" s="158"/>
      <c r="LDW65" s="159"/>
      <c r="LDX65" s="159"/>
      <c r="LDY65" s="157"/>
      <c r="LDZ65" s="158"/>
      <c r="LEA65" s="159"/>
      <c r="LEB65" s="159"/>
      <c r="LEC65" s="157"/>
      <c r="LED65" s="158"/>
      <c r="LEE65" s="159"/>
      <c r="LEF65" s="159"/>
      <c r="LEG65" s="157"/>
      <c r="LEH65" s="158"/>
      <c r="LEI65" s="159"/>
      <c r="LEJ65" s="159"/>
      <c r="LEK65" s="157"/>
      <c r="LEL65" s="158"/>
      <c r="LEM65" s="159"/>
      <c r="LEN65" s="159"/>
      <c r="LEO65" s="157"/>
      <c r="LEP65" s="158"/>
      <c r="LEQ65" s="159"/>
      <c r="LER65" s="159"/>
      <c r="LES65" s="157"/>
      <c r="LET65" s="158"/>
      <c r="LEU65" s="159"/>
      <c r="LEV65" s="159"/>
      <c r="LEW65" s="157"/>
      <c r="LEX65" s="158"/>
      <c r="LEY65" s="159"/>
      <c r="LEZ65" s="159"/>
      <c r="LFA65" s="157"/>
      <c r="LFB65" s="158"/>
      <c r="LFC65" s="159"/>
      <c r="LFD65" s="159"/>
      <c r="LFE65" s="157"/>
      <c r="LFF65" s="158"/>
      <c r="LFG65" s="159"/>
      <c r="LFH65" s="159"/>
      <c r="LFI65" s="157"/>
      <c r="LFJ65" s="158"/>
      <c r="LFK65" s="159"/>
      <c r="LFL65" s="159"/>
      <c r="LFM65" s="157"/>
      <c r="LFN65" s="158"/>
      <c r="LFO65" s="159"/>
      <c r="LFP65" s="159"/>
      <c r="LFQ65" s="157"/>
      <c r="LFR65" s="158"/>
      <c r="LFS65" s="159"/>
      <c r="LFT65" s="159"/>
      <c r="LFU65" s="157"/>
      <c r="LFV65" s="158"/>
      <c r="LFW65" s="159"/>
      <c r="LFX65" s="159"/>
      <c r="LFY65" s="157"/>
      <c r="LFZ65" s="158"/>
      <c r="LGA65" s="159"/>
      <c r="LGB65" s="159"/>
      <c r="LGC65" s="157"/>
      <c r="LGD65" s="158"/>
      <c r="LGE65" s="159"/>
      <c r="LGF65" s="159"/>
      <c r="LGG65" s="157"/>
      <c r="LGH65" s="158"/>
      <c r="LGI65" s="159"/>
      <c r="LGJ65" s="159"/>
      <c r="LGK65" s="157"/>
      <c r="LGL65" s="158"/>
      <c r="LGM65" s="159"/>
      <c r="LGN65" s="159"/>
      <c r="LGO65" s="157"/>
      <c r="LGP65" s="158"/>
      <c r="LGQ65" s="159"/>
      <c r="LGR65" s="159"/>
      <c r="LGS65" s="157"/>
      <c r="LGT65" s="158"/>
      <c r="LGU65" s="159"/>
      <c r="LGV65" s="159"/>
      <c r="LGW65" s="157"/>
      <c r="LGX65" s="158"/>
      <c r="LGY65" s="159"/>
      <c r="LGZ65" s="159"/>
      <c r="LHA65" s="157"/>
      <c r="LHB65" s="158"/>
      <c r="LHC65" s="159"/>
      <c r="LHD65" s="159"/>
      <c r="LHE65" s="157"/>
      <c r="LHF65" s="158"/>
      <c r="LHG65" s="159"/>
      <c r="LHH65" s="159"/>
      <c r="LHI65" s="157"/>
      <c r="LHJ65" s="158"/>
      <c r="LHK65" s="159"/>
      <c r="LHL65" s="159"/>
      <c r="LHM65" s="157"/>
      <c r="LHN65" s="158"/>
      <c r="LHO65" s="159"/>
      <c r="LHP65" s="159"/>
      <c r="LHQ65" s="157"/>
      <c r="LHR65" s="158"/>
      <c r="LHS65" s="159"/>
      <c r="LHT65" s="159"/>
      <c r="LHU65" s="157"/>
      <c r="LHV65" s="158"/>
      <c r="LHW65" s="159"/>
      <c r="LHX65" s="159"/>
      <c r="LHY65" s="157"/>
      <c r="LHZ65" s="158"/>
      <c r="LIA65" s="159"/>
      <c r="LIB65" s="159"/>
      <c r="LIC65" s="157"/>
      <c r="LID65" s="158"/>
      <c r="LIE65" s="159"/>
      <c r="LIF65" s="159"/>
      <c r="LIG65" s="157"/>
      <c r="LIH65" s="158"/>
      <c r="LII65" s="159"/>
      <c r="LIJ65" s="159"/>
      <c r="LIK65" s="157"/>
      <c r="LIL65" s="158"/>
      <c r="LIM65" s="159"/>
      <c r="LIN65" s="159"/>
      <c r="LIO65" s="157"/>
      <c r="LIP65" s="158"/>
      <c r="LIQ65" s="159"/>
      <c r="LIR65" s="159"/>
      <c r="LIS65" s="157"/>
      <c r="LIT65" s="158"/>
      <c r="LIU65" s="159"/>
      <c r="LIV65" s="159"/>
      <c r="LIW65" s="157"/>
      <c r="LIX65" s="158"/>
      <c r="LIY65" s="159"/>
      <c r="LIZ65" s="159"/>
      <c r="LJA65" s="157"/>
      <c r="LJB65" s="158"/>
      <c r="LJC65" s="159"/>
      <c r="LJD65" s="159"/>
      <c r="LJE65" s="157"/>
      <c r="LJF65" s="158"/>
      <c r="LJG65" s="159"/>
      <c r="LJH65" s="159"/>
      <c r="LJI65" s="157"/>
      <c r="LJJ65" s="158"/>
      <c r="LJK65" s="159"/>
      <c r="LJL65" s="159"/>
      <c r="LJM65" s="157"/>
      <c r="LJN65" s="158"/>
      <c r="LJO65" s="159"/>
      <c r="LJP65" s="159"/>
      <c r="LJQ65" s="157"/>
      <c r="LJR65" s="158"/>
      <c r="LJS65" s="159"/>
      <c r="LJT65" s="159"/>
      <c r="LJU65" s="157"/>
      <c r="LJV65" s="158"/>
      <c r="LJW65" s="159"/>
      <c r="LJX65" s="159"/>
      <c r="LJY65" s="157"/>
      <c r="LJZ65" s="158"/>
      <c r="LKA65" s="159"/>
      <c r="LKB65" s="159"/>
      <c r="LKC65" s="157"/>
      <c r="LKD65" s="158"/>
      <c r="LKE65" s="159"/>
      <c r="LKF65" s="159"/>
      <c r="LKG65" s="157"/>
      <c r="LKH65" s="158"/>
      <c r="LKI65" s="159"/>
      <c r="LKJ65" s="159"/>
      <c r="LKK65" s="157"/>
      <c r="LKL65" s="158"/>
      <c r="LKM65" s="159"/>
      <c r="LKN65" s="159"/>
      <c r="LKO65" s="157"/>
      <c r="LKP65" s="158"/>
      <c r="LKQ65" s="159"/>
      <c r="LKR65" s="159"/>
      <c r="LKS65" s="157"/>
      <c r="LKT65" s="158"/>
      <c r="LKU65" s="159"/>
      <c r="LKV65" s="159"/>
      <c r="LKW65" s="157"/>
      <c r="LKX65" s="158"/>
      <c r="LKY65" s="159"/>
      <c r="LKZ65" s="159"/>
      <c r="LLA65" s="157"/>
      <c r="LLB65" s="158"/>
      <c r="LLC65" s="159"/>
      <c r="LLD65" s="159"/>
      <c r="LLE65" s="157"/>
      <c r="LLF65" s="158"/>
      <c r="LLG65" s="159"/>
      <c r="LLH65" s="159"/>
      <c r="LLI65" s="157"/>
      <c r="LLJ65" s="158"/>
      <c r="LLK65" s="159"/>
      <c r="LLL65" s="159"/>
      <c r="LLM65" s="157"/>
      <c r="LLN65" s="158"/>
      <c r="LLO65" s="159"/>
      <c r="LLP65" s="159"/>
      <c r="LLQ65" s="157"/>
      <c r="LLR65" s="158"/>
      <c r="LLS65" s="159"/>
      <c r="LLT65" s="159"/>
      <c r="LLU65" s="157"/>
      <c r="LLV65" s="158"/>
      <c r="LLW65" s="159"/>
      <c r="LLX65" s="159"/>
      <c r="LLY65" s="157"/>
      <c r="LLZ65" s="158"/>
      <c r="LMA65" s="159"/>
      <c r="LMB65" s="159"/>
      <c r="LMC65" s="157"/>
      <c r="LMD65" s="158"/>
      <c r="LME65" s="159"/>
      <c r="LMF65" s="159"/>
      <c r="LMG65" s="157"/>
      <c r="LMH65" s="158"/>
      <c r="LMI65" s="159"/>
      <c r="LMJ65" s="159"/>
      <c r="LMK65" s="157"/>
      <c r="LML65" s="158"/>
      <c r="LMM65" s="159"/>
      <c r="LMN65" s="159"/>
      <c r="LMO65" s="157"/>
      <c r="LMP65" s="158"/>
      <c r="LMQ65" s="159"/>
      <c r="LMR65" s="159"/>
      <c r="LMS65" s="157"/>
      <c r="LMT65" s="158"/>
      <c r="LMU65" s="159"/>
      <c r="LMV65" s="159"/>
      <c r="LMW65" s="157"/>
      <c r="LMX65" s="158"/>
      <c r="LMY65" s="159"/>
      <c r="LMZ65" s="159"/>
      <c r="LNA65" s="157"/>
      <c r="LNB65" s="158"/>
      <c r="LNC65" s="159"/>
      <c r="LND65" s="159"/>
      <c r="LNE65" s="157"/>
      <c r="LNF65" s="158"/>
      <c r="LNG65" s="159"/>
      <c r="LNH65" s="159"/>
      <c r="LNI65" s="157"/>
      <c r="LNJ65" s="158"/>
      <c r="LNK65" s="159"/>
      <c r="LNL65" s="159"/>
      <c r="LNM65" s="157"/>
      <c r="LNN65" s="158"/>
      <c r="LNO65" s="159"/>
      <c r="LNP65" s="159"/>
      <c r="LNQ65" s="157"/>
      <c r="LNR65" s="158"/>
      <c r="LNS65" s="159"/>
      <c r="LNT65" s="159"/>
      <c r="LNU65" s="157"/>
      <c r="LNV65" s="158"/>
      <c r="LNW65" s="159"/>
      <c r="LNX65" s="159"/>
      <c r="LNY65" s="157"/>
      <c r="LNZ65" s="158"/>
      <c r="LOA65" s="159"/>
      <c r="LOB65" s="159"/>
      <c r="LOC65" s="157"/>
      <c r="LOD65" s="158"/>
      <c r="LOE65" s="159"/>
      <c r="LOF65" s="159"/>
      <c r="LOG65" s="157"/>
      <c r="LOH65" s="158"/>
      <c r="LOI65" s="159"/>
      <c r="LOJ65" s="159"/>
      <c r="LOK65" s="157"/>
      <c r="LOL65" s="158"/>
      <c r="LOM65" s="159"/>
      <c r="LON65" s="159"/>
      <c r="LOO65" s="157"/>
      <c r="LOP65" s="158"/>
      <c r="LOQ65" s="159"/>
      <c r="LOR65" s="159"/>
      <c r="LOS65" s="157"/>
      <c r="LOT65" s="158"/>
      <c r="LOU65" s="159"/>
      <c r="LOV65" s="159"/>
      <c r="LOW65" s="157"/>
      <c r="LOX65" s="158"/>
      <c r="LOY65" s="159"/>
      <c r="LOZ65" s="159"/>
      <c r="LPA65" s="157"/>
      <c r="LPB65" s="158"/>
      <c r="LPC65" s="159"/>
      <c r="LPD65" s="159"/>
      <c r="LPE65" s="157"/>
      <c r="LPF65" s="158"/>
      <c r="LPG65" s="159"/>
      <c r="LPH65" s="159"/>
      <c r="LPI65" s="157"/>
      <c r="LPJ65" s="158"/>
      <c r="LPK65" s="159"/>
      <c r="LPL65" s="159"/>
      <c r="LPM65" s="157"/>
      <c r="LPN65" s="158"/>
      <c r="LPO65" s="159"/>
      <c r="LPP65" s="159"/>
      <c r="LPQ65" s="157"/>
      <c r="LPR65" s="158"/>
      <c r="LPS65" s="159"/>
      <c r="LPT65" s="159"/>
      <c r="LPU65" s="157"/>
      <c r="LPV65" s="158"/>
      <c r="LPW65" s="159"/>
      <c r="LPX65" s="159"/>
      <c r="LPY65" s="157"/>
      <c r="LPZ65" s="158"/>
      <c r="LQA65" s="159"/>
      <c r="LQB65" s="159"/>
      <c r="LQC65" s="157"/>
      <c r="LQD65" s="158"/>
      <c r="LQE65" s="159"/>
      <c r="LQF65" s="159"/>
      <c r="LQG65" s="157"/>
      <c r="LQH65" s="158"/>
      <c r="LQI65" s="159"/>
      <c r="LQJ65" s="159"/>
      <c r="LQK65" s="157"/>
      <c r="LQL65" s="158"/>
      <c r="LQM65" s="159"/>
      <c r="LQN65" s="159"/>
      <c r="LQO65" s="157"/>
      <c r="LQP65" s="158"/>
      <c r="LQQ65" s="159"/>
      <c r="LQR65" s="159"/>
      <c r="LQS65" s="157"/>
      <c r="LQT65" s="158"/>
      <c r="LQU65" s="159"/>
      <c r="LQV65" s="159"/>
      <c r="LQW65" s="157"/>
      <c r="LQX65" s="158"/>
      <c r="LQY65" s="159"/>
      <c r="LQZ65" s="159"/>
      <c r="LRA65" s="157"/>
      <c r="LRB65" s="158"/>
      <c r="LRC65" s="159"/>
      <c r="LRD65" s="159"/>
      <c r="LRE65" s="157"/>
      <c r="LRF65" s="158"/>
      <c r="LRG65" s="159"/>
      <c r="LRH65" s="159"/>
      <c r="LRI65" s="157"/>
      <c r="LRJ65" s="158"/>
      <c r="LRK65" s="159"/>
      <c r="LRL65" s="159"/>
      <c r="LRM65" s="157"/>
      <c r="LRN65" s="158"/>
      <c r="LRO65" s="159"/>
      <c r="LRP65" s="159"/>
      <c r="LRQ65" s="157"/>
      <c r="LRR65" s="158"/>
      <c r="LRS65" s="159"/>
      <c r="LRT65" s="159"/>
      <c r="LRU65" s="157"/>
      <c r="LRV65" s="158"/>
      <c r="LRW65" s="159"/>
      <c r="LRX65" s="159"/>
      <c r="LRY65" s="157"/>
      <c r="LRZ65" s="158"/>
      <c r="LSA65" s="159"/>
      <c r="LSB65" s="159"/>
      <c r="LSC65" s="157"/>
      <c r="LSD65" s="158"/>
      <c r="LSE65" s="159"/>
      <c r="LSF65" s="159"/>
      <c r="LSG65" s="157"/>
      <c r="LSH65" s="158"/>
      <c r="LSI65" s="159"/>
      <c r="LSJ65" s="159"/>
      <c r="LSK65" s="157"/>
      <c r="LSL65" s="158"/>
      <c r="LSM65" s="159"/>
      <c r="LSN65" s="159"/>
      <c r="LSO65" s="157"/>
      <c r="LSP65" s="158"/>
      <c r="LSQ65" s="159"/>
      <c r="LSR65" s="159"/>
      <c r="LSS65" s="157"/>
      <c r="LST65" s="158"/>
      <c r="LSU65" s="159"/>
      <c r="LSV65" s="159"/>
      <c r="LSW65" s="157"/>
      <c r="LSX65" s="158"/>
      <c r="LSY65" s="159"/>
      <c r="LSZ65" s="159"/>
      <c r="LTA65" s="157"/>
      <c r="LTB65" s="158"/>
      <c r="LTC65" s="159"/>
      <c r="LTD65" s="159"/>
      <c r="LTE65" s="157"/>
      <c r="LTF65" s="158"/>
      <c r="LTG65" s="159"/>
      <c r="LTH65" s="159"/>
      <c r="LTI65" s="157"/>
      <c r="LTJ65" s="158"/>
      <c r="LTK65" s="159"/>
      <c r="LTL65" s="159"/>
      <c r="LTM65" s="157"/>
      <c r="LTN65" s="158"/>
      <c r="LTO65" s="159"/>
      <c r="LTP65" s="159"/>
      <c r="LTQ65" s="157"/>
      <c r="LTR65" s="158"/>
      <c r="LTS65" s="159"/>
      <c r="LTT65" s="159"/>
      <c r="LTU65" s="157"/>
      <c r="LTV65" s="158"/>
      <c r="LTW65" s="159"/>
      <c r="LTX65" s="159"/>
      <c r="LTY65" s="157"/>
      <c r="LTZ65" s="158"/>
      <c r="LUA65" s="159"/>
      <c r="LUB65" s="159"/>
      <c r="LUC65" s="157"/>
      <c r="LUD65" s="158"/>
      <c r="LUE65" s="159"/>
      <c r="LUF65" s="159"/>
      <c r="LUG65" s="157"/>
      <c r="LUH65" s="158"/>
      <c r="LUI65" s="159"/>
      <c r="LUJ65" s="159"/>
      <c r="LUK65" s="157"/>
      <c r="LUL65" s="158"/>
      <c r="LUM65" s="159"/>
      <c r="LUN65" s="159"/>
      <c r="LUO65" s="157"/>
      <c r="LUP65" s="158"/>
      <c r="LUQ65" s="159"/>
      <c r="LUR65" s="159"/>
      <c r="LUS65" s="157"/>
      <c r="LUT65" s="158"/>
      <c r="LUU65" s="159"/>
      <c r="LUV65" s="159"/>
      <c r="LUW65" s="157"/>
      <c r="LUX65" s="158"/>
      <c r="LUY65" s="159"/>
      <c r="LUZ65" s="159"/>
      <c r="LVA65" s="157"/>
      <c r="LVB65" s="158"/>
      <c r="LVC65" s="159"/>
      <c r="LVD65" s="159"/>
      <c r="LVE65" s="157"/>
      <c r="LVF65" s="158"/>
      <c r="LVG65" s="159"/>
      <c r="LVH65" s="159"/>
      <c r="LVI65" s="157"/>
      <c r="LVJ65" s="158"/>
      <c r="LVK65" s="159"/>
      <c r="LVL65" s="159"/>
      <c r="LVM65" s="157"/>
      <c r="LVN65" s="158"/>
      <c r="LVO65" s="159"/>
      <c r="LVP65" s="159"/>
      <c r="LVQ65" s="157"/>
      <c r="LVR65" s="158"/>
      <c r="LVS65" s="159"/>
      <c r="LVT65" s="159"/>
      <c r="LVU65" s="157"/>
      <c r="LVV65" s="158"/>
      <c r="LVW65" s="159"/>
      <c r="LVX65" s="159"/>
      <c r="LVY65" s="157"/>
      <c r="LVZ65" s="158"/>
      <c r="LWA65" s="159"/>
      <c r="LWB65" s="159"/>
      <c r="LWC65" s="157"/>
      <c r="LWD65" s="158"/>
      <c r="LWE65" s="159"/>
      <c r="LWF65" s="159"/>
      <c r="LWG65" s="157"/>
      <c r="LWH65" s="158"/>
      <c r="LWI65" s="159"/>
      <c r="LWJ65" s="159"/>
      <c r="LWK65" s="157"/>
      <c r="LWL65" s="158"/>
      <c r="LWM65" s="159"/>
      <c r="LWN65" s="159"/>
      <c r="LWO65" s="157"/>
      <c r="LWP65" s="158"/>
      <c r="LWQ65" s="159"/>
      <c r="LWR65" s="159"/>
      <c r="LWS65" s="157"/>
      <c r="LWT65" s="158"/>
      <c r="LWU65" s="159"/>
      <c r="LWV65" s="159"/>
      <c r="LWW65" s="157"/>
      <c r="LWX65" s="158"/>
      <c r="LWY65" s="159"/>
      <c r="LWZ65" s="159"/>
      <c r="LXA65" s="157"/>
      <c r="LXB65" s="158"/>
      <c r="LXC65" s="159"/>
      <c r="LXD65" s="159"/>
      <c r="LXE65" s="157"/>
      <c r="LXF65" s="158"/>
      <c r="LXG65" s="159"/>
      <c r="LXH65" s="159"/>
      <c r="LXI65" s="157"/>
      <c r="LXJ65" s="158"/>
      <c r="LXK65" s="159"/>
      <c r="LXL65" s="159"/>
      <c r="LXM65" s="157"/>
      <c r="LXN65" s="158"/>
      <c r="LXO65" s="159"/>
      <c r="LXP65" s="159"/>
      <c r="LXQ65" s="157"/>
      <c r="LXR65" s="158"/>
      <c r="LXS65" s="159"/>
      <c r="LXT65" s="159"/>
      <c r="LXU65" s="157"/>
      <c r="LXV65" s="158"/>
      <c r="LXW65" s="159"/>
      <c r="LXX65" s="159"/>
      <c r="LXY65" s="157"/>
      <c r="LXZ65" s="158"/>
      <c r="LYA65" s="159"/>
      <c r="LYB65" s="159"/>
      <c r="LYC65" s="157"/>
      <c r="LYD65" s="158"/>
      <c r="LYE65" s="159"/>
      <c r="LYF65" s="159"/>
      <c r="LYG65" s="157"/>
      <c r="LYH65" s="158"/>
      <c r="LYI65" s="159"/>
      <c r="LYJ65" s="159"/>
      <c r="LYK65" s="157"/>
      <c r="LYL65" s="158"/>
      <c r="LYM65" s="159"/>
      <c r="LYN65" s="159"/>
      <c r="LYO65" s="157"/>
      <c r="LYP65" s="158"/>
      <c r="LYQ65" s="159"/>
      <c r="LYR65" s="159"/>
      <c r="LYS65" s="157"/>
      <c r="LYT65" s="158"/>
      <c r="LYU65" s="159"/>
      <c r="LYV65" s="159"/>
      <c r="LYW65" s="157"/>
      <c r="LYX65" s="158"/>
      <c r="LYY65" s="159"/>
      <c r="LYZ65" s="159"/>
      <c r="LZA65" s="157"/>
      <c r="LZB65" s="158"/>
      <c r="LZC65" s="159"/>
      <c r="LZD65" s="159"/>
      <c r="LZE65" s="157"/>
      <c r="LZF65" s="158"/>
      <c r="LZG65" s="159"/>
      <c r="LZH65" s="159"/>
      <c r="LZI65" s="157"/>
      <c r="LZJ65" s="158"/>
      <c r="LZK65" s="159"/>
      <c r="LZL65" s="159"/>
      <c r="LZM65" s="157"/>
      <c r="LZN65" s="158"/>
      <c r="LZO65" s="159"/>
      <c r="LZP65" s="159"/>
      <c r="LZQ65" s="157"/>
      <c r="LZR65" s="158"/>
      <c r="LZS65" s="159"/>
      <c r="LZT65" s="159"/>
      <c r="LZU65" s="157"/>
      <c r="LZV65" s="158"/>
      <c r="LZW65" s="159"/>
      <c r="LZX65" s="159"/>
      <c r="LZY65" s="157"/>
      <c r="LZZ65" s="158"/>
      <c r="MAA65" s="159"/>
      <c r="MAB65" s="159"/>
      <c r="MAC65" s="157"/>
      <c r="MAD65" s="158"/>
      <c r="MAE65" s="159"/>
      <c r="MAF65" s="159"/>
      <c r="MAG65" s="157"/>
      <c r="MAH65" s="158"/>
      <c r="MAI65" s="159"/>
      <c r="MAJ65" s="159"/>
      <c r="MAK65" s="157"/>
      <c r="MAL65" s="158"/>
      <c r="MAM65" s="159"/>
      <c r="MAN65" s="159"/>
      <c r="MAO65" s="157"/>
      <c r="MAP65" s="158"/>
      <c r="MAQ65" s="159"/>
      <c r="MAR65" s="159"/>
      <c r="MAS65" s="157"/>
      <c r="MAT65" s="158"/>
      <c r="MAU65" s="159"/>
      <c r="MAV65" s="159"/>
      <c r="MAW65" s="157"/>
      <c r="MAX65" s="158"/>
      <c r="MAY65" s="159"/>
      <c r="MAZ65" s="159"/>
      <c r="MBA65" s="157"/>
      <c r="MBB65" s="158"/>
      <c r="MBC65" s="159"/>
      <c r="MBD65" s="159"/>
      <c r="MBE65" s="157"/>
      <c r="MBF65" s="158"/>
      <c r="MBG65" s="159"/>
      <c r="MBH65" s="159"/>
      <c r="MBI65" s="157"/>
      <c r="MBJ65" s="158"/>
      <c r="MBK65" s="159"/>
      <c r="MBL65" s="159"/>
      <c r="MBM65" s="157"/>
      <c r="MBN65" s="158"/>
      <c r="MBO65" s="159"/>
      <c r="MBP65" s="159"/>
      <c r="MBQ65" s="157"/>
      <c r="MBR65" s="158"/>
      <c r="MBS65" s="159"/>
      <c r="MBT65" s="159"/>
      <c r="MBU65" s="157"/>
      <c r="MBV65" s="158"/>
      <c r="MBW65" s="159"/>
      <c r="MBX65" s="159"/>
      <c r="MBY65" s="157"/>
      <c r="MBZ65" s="158"/>
      <c r="MCA65" s="159"/>
      <c r="MCB65" s="159"/>
      <c r="MCC65" s="157"/>
      <c r="MCD65" s="158"/>
      <c r="MCE65" s="159"/>
      <c r="MCF65" s="159"/>
      <c r="MCG65" s="157"/>
      <c r="MCH65" s="158"/>
      <c r="MCI65" s="159"/>
      <c r="MCJ65" s="159"/>
      <c r="MCK65" s="157"/>
      <c r="MCL65" s="158"/>
      <c r="MCM65" s="159"/>
      <c r="MCN65" s="159"/>
      <c r="MCO65" s="157"/>
      <c r="MCP65" s="158"/>
      <c r="MCQ65" s="159"/>
      <c r="MCR65" s="159"/>
      <c r="MCS65" s="157"/>
      <c r="MCT65" s="158"/>
      <c r="MCU65" s="159"/>
      <c r="MCV65" s="159"/>
      <c r="MCW65" s="157"/>
      <c r="MCX65" s="158"/>
      <c r="MCY65" s="159"/>
      <c r="MCZ65" s="159"/>
      <c r="MDA65" s="157"/>
      <c r="MDB65" s="158"/>
      <c r="MDC65" s="159"/>
      <c r="MDD65" s="159"/>
      <c r="MDE65" s="157"/>
      <c r="MDF65" s="158"/>
      <c r="MDG65" s="159"/>
      <c r="MDH65" s="159"/>
      <c r="MDI65" s="157"/>
      <c r="MDJ65" s="158"/>
      <c r="MDK65" s="159"/>
      <c r="MDL65" s="159"/>
      <c r="MDM65" s="157"/>
      <c r="MDN65" s="158"/>
      <c r="MDO65" s="159"/>
      <c r="MDP65" s="159"/>
      <c r="MDQ65" s="157"/>
      <c r="MDR65" s="158"/>
      <c r="MDS65" s="159"/>
      <c r="MDT65" s="159"/>
      <c r="MDU65" s="157"/>
      <c r="MDV65" s="158"/>
      <c r="MDW65" s="159"/>
      <c r="MDX65" s="159"/>
      <c r="MDY65" s="157"/>
      <c r="MDZ65" s="158"/>
      <c r="MEA65" s="159"/>
      <c r="MEB65" s="159"/>
      <c r="MEC65" s="157"/>
      <c r="MED65" s="158"/>
      <c r="MEE65" s="159"/>
      <c r="MEF65" s="159"/>
      <c r="MEG65" s="157"/>
      <c r="MEH65" s="158"/>
      <c r="MEI65" s="159"/>
      <c r="MEJ65" s="159"/>
      <c r="MEK65" s="157"/>
      <c r="MEL65" s="158"/>
      <c r="MEM65" s="159"/>
      <c r="MEN65" s="159"/>
      <c r="MEO65" s="157"/>
      <c r="MEP65" s="158"/>
      <c r="MEQ65" s="159"/>
      <c r="MER65" s="159"/>
      <c r="MES65" s="157"/>
      <c r="MET65" s="158"/>
      <c r="MEU65" s="159"/>
      <c r="MEV65" s="159"/>
      <c r="MEW65" s="157"/>
      <c r="MEX65" s="158"/>
      <c r="MEY65" s="159"/>
      <c r="MEZ65" s="159"/>
      <c r="MFA65" s="157"/>
      <c r="MFB65" s="158"/>
      <c r="MFC65" s="159"/>
      <c r="MFD65" s="159"/>
      <c r="MFE65" s="157"/>
      <c r="MFF65" s="158"/>
      <c r="MFG65" s="159"/>
      <c r="MFH65" s="159"/>
      <c r="MFI65" s="157"/>
      <c r="MFJ65" s="158"/>
      <c r="MFK65" s="159"/>
      <c r="MFL65" s="159"/>
      <c r="MFM65" s="157"/>
      <c r="MFN65" s="158"/>
      <c r="MFO65" s="159"/>
      <c r="MFP65" s="159"/>
      <c r="MFQ65" s="157"/>
      <c r="MFR65" s="158"/>
      <c r="MFS65" s="159"/>
      <c r="MFT65" s="159"/>
      <c r="MFU65" s="157"/>
      <c r="MFV65" s="158"/>
      <c r="MFW65" s="159"/>
      <c r="MFX65" s="159"/>
      <c r="MFY65" s="157"/>
      <c r="MFZ65" s="158"/>
      <c r="MGA65" s="159"/>
      <c r="MGB65" s="159"/>
      <c r="MGC65" s="157"/>
      <c r="MGD65" s="158"/>
      <c r="MGE65" s="159"/>
      <c r="MGF65" s="159"/>
      <c r="MGG65" s="157"/>
      <c r="MGH65" s="158"/>
      <c r="MGI65" s="159"/>
      <c r="MGJ65" s="159"/>
      <c r="MGK65" s="157"/>
      <c r="MGL65" s="158"/>
      <c r="MGM65" s="159"/>
      <c r="MGN65" s="159"/>
      <c r="MGO65" s="157"/>
      <c r="MGP65" s="158"/>
      <c r="MGQ65" s="159"/>
      <c r="MGR65" s="159"/>
      <c r="MGS65" s="157"/>
      <c r="MGT65" s="158"/>
      <c r="MGU65" s="159"/>
      <c r="MGV65" s="159"/>
      <c r="MGW65" s="157"/>
      <c r="MGX65" s="158"/>
      <c r="MGY65" s="159"/>
      <c r="MGZ65" s="159"/>
      <c r="MHA65" s="157"/>
      <c r="MHB65" s="158"/>
      <c r="MHC65" s="159"/>
      <c r="MHD65" s="159"/>
      <c r="MHE65" s="157"/>
      <c r="MHF65" s="158"/>
      <c r="MHG65" s="159"/>
      <c r="MHH65" s="159"/>
      <c r="MHI65" s="157"/>
      <c r="MHJ65" s="158"/>
      <c r="MHK65" s="159"/>
      <c r="MHL65" s="159"/>
      <c r="MHM65" s="157"/>
      <c r="MHN65" s="158"/>
      <c r="MHO65" s="159"/>
      <c r="MHP65" s="159"/>
      <c r="MHQ65" s="157"/>
      <c r="MHR65" s="158"/>
      <c r="MHS65" s="159"/>
      <c r="MHT65" s="159"/>
      <c r="MHU65" s="157"/>
      <c r="MHV65" s="158"/>
      <c r="MHW65" s="159"/>
      <c r="MHX65" s="159"/>
      <c r="MHY65" s="157"/>
      <c r="MHZ65" s="158"/>
      <c r="MIA65" s="159"/>
      <c r="MIB65" s="159"/>
      <c r="MIC65" s="157"/>
      <c r="MID65" s="158"/>
      <c r="MIE65" s="159"/>
      <c r="MIF65" s="159"/>
      <c r="MIG65" s="157"/>
      <c r="MIH65" s="158"/>
      <c r="MII65" s="159"/>
      <c r="MIJ65" s="159"/>
      <c r="MIK65" s="157"/>
      <c r="MIL65" s="158"/>
      <c r="MIM65" s="159"/>
      <c r="MIN65" s="159"/>
      <c r="MIO65" s="157"/>
      <c r="MIP65" s="158"/>
      <c r="MIQ65" s="159"/>
      <c r="MIR65" s="159"/>
      <c r="MIS65" s="157"/>
      <c r="MIT65" s="158"/>
      <c r="MIU65" s="159"/>
      <c r="MIV65" s="159"/>
      <c r="MIW65" s="157"/>
      <c r="MIX65" s="158"/>
      <c r="MIY65" s="159"/>
      <c r="MIZ65" s="159"/>
      <c r="MJA65" s="157"/>
      <c r="MJB65" s="158"/>
      <c r="MJC65" s="159"/>
      <c r="MJD65" s="159"/>
      <c r="MJE65" s="157"/>
      <c r="MJF65" s="158"/>
      <c r="MJG65" s="159"/>
      <c r="MJH65" s="159"/>
      <c r="MJI65" s="157"/>
      <c r="MJJ65" s="158"/>
      <c r="MJK65" s="159"/>
      <c r="MJL65" s="159"/>
      <c r="MJM65" s="157"/>
      <c r="MJN65" s="158"/>
      <c r="MJO65" s="159"/>
      <c r="MJP65" s="159"/>
      <c r="MJQ65" s="157"/>
      <c r="MJR65" s="158"/>
      <c r="MJS65" s="159"/>
      <c r="MJT65" s="159"/>
      <c r="MJU65" s="157"/>
      <c r="MJV65" s="158"/>
      <c r="MJW65" s="159"/>
      <c r="MJX65" s="159"/>
      <c r="MJY65" s="157"/>
      <c r="MJZ65" s="158"/>
      <c r="MKA65" s="159"/>
      <c r="MKB65" s="159"/>
      <c r="MKC65" s="157"/>
      <c r="MKD65" s="158"/>
      <c r="MKE65" s="159"/>
      <c r="MKF65" s="159"/>
      <c r="MKG65" s="157"/>
      <c r="MKH65" s="158"/>
      <c r="MKI65" s="159"/>
      <c r="MKJ65" s="159"/>
      <c r="MKK65" s="157"/>
      <c r="MKL65" s="158"/>
      <c r="MKM65" s="159"/>
      <c r="MKN65" s="159"/>
      <c r="MKO65" s="157"/>
      <c r="MKP65" s="158"/>
      <c r="MKQ65" s="159"/>
      <c r="MKR65" s="159"/>
      <c r="MKS65" s="157"/>
      <c r="MKT65" s="158"/>
      <c r="MKU65" s="159"/>
      <c r="MKV65" s="159"/>
      <c r="MKW65" s="157"/>
      <c r="MKX65" s="158"/>
      <c r="MKY65" s="159"/>
      <c r="MKZ65" s="159"/>
      <c r="MLA65" s="157"/>
      <c r="MLB65" s="158"/>
      <c r="MLC65" s="159"/>
      <c r="MLD65" s="159"/>
      <c r="MLE65" s="157"/>
      <c r="MLF65" s="158"/>
      <c r="MLG65" s="159"/>
      <c r="MLH65" s="159"/>
      <c r="MLI65" s="157"/>
      <c r="MLJ65" s="158"/>
      <c r="MLK65" s="159"/>
      <c r="MLL65" s="159"/>
      <c r="MLM65" s="157"/>
      <c r="MLN65" s="158"/>
      <c r="MLO65" s="159"/>
      <c r="MLP65" s="159"/>
      <c r="MLQ65" s="157"/>
      <c r="MLR65" s="158"/>
      <c r="MLS65" s="159"/>
      <c r="MLT65" s="159"/>
      <c r="MLU65" s="157"/>
      <c r="MLV65" s="158"/>
      <c r="MLW65" s="159"/>
      <c r="MLX65" s="159"/>
      <c r="MLY65" s="157"/>
      <c r="MLZ65" s="158"/>
      <c r="MMA65" s="159"/>
      <c r="MMB65" s="159"/>
      <c r="MMC65" s="157"/>
      <c r="MMD65" s="158"/>
      <c r="MME65" s="159"/>
      <c r="MMF65" s="159"/>
      <c r="MMG65" s="157"/>
      <c r="MMH65" s="158"/>
      <c r="MMI65" s="159"/>
      <c r="MMJ65" s="159"/>
      <c r="MMK65" s="157"/>
      <c r="MML65" s="158"/>
      <c r="MMM65" s="159"/>
      <c r="MMN65" s="159"/>
      <c r="MMO65" s="157"/>
      <c r="MMP65" s="158"/>
      <c r="MMQ65" s="159"/>
      <c r="MMR65" s="159"/>
      <c r="MMS65" s="157"/>
      <c r="MMT65" s="158"/>
      <c r="MMU65" s="159"/>
      <c r="MMV65" s="159"/>
      <c r="MMW65" s="157"/>
      <c r="MMX65" s="158"/>
      <c r="MMY65" s="159"/>
      <c r="MMZ65" s="159"/>
      <c r="MNA65" s="157"/>
      <c r="MNB65" s="158"/>
      <c r="MNC65" s="159"/>
      <c r="MND65" s="159"/>
      <c r="MNE65" s="157"/>
      <c r="MNF65" s="158"/>
      <c r="MNG65" s="159"/>
      <c r="MNH65" s="159"/>
      <c r="MNI65" s="157"/>
      <c r="MNJ65" s="158"/>
      <c r="MNK65" s="159"/>
      <c r="MNL65" s="159"/>
      <c r="MNM65" s="157"/>
      <c r="MNN65" s="158"/>
      <c r="MNO65" s="159"/>
      <c r="MNP65" s="159"/>
      <c r="MNQ65" s="157"/>
      <c r="MNR65" s="158"/>
      <c r="MNS65" s="159"/>
      <c r="MNT65" s="159"/>
      <c r="MNU65" s="157"/>
      <c r="MNV65" s="158"/>
      <c r="MNW65" s="159"/>
      <c r="MNX65" s="159"/>
      <c r="MNY65" s="157"/>
      <c r="MNZ65" s="158"/>
      <c r="MOA65" s="159"/>
      <c r="MOB65" s="159"/>
      <c r="MOC65" s="157"/>
      <c r="MOD65" s="158"/>
      <c r="MOE65" s="159"/>
      <c r="MOF65" s="159"/>
      <c r="MOG65" s="157"/>
      <c r="MOH65" s="158"/>
      <c r="MOI65" s="159"/>
      <c r="MOJ65" s="159"/>
      <c r="MOK65" s="157"/>
      <c r="MOL65" s="158"/>
      <c r="MOM65" s="159"/>
      <c r="MON65" s="159"/>
      <c r="MOO65" s="157"/>
      <c r="MOP65" s="158"/>
      <c r="MOQ65" s="159"/>
      <c r="MOR65" s="159"/>
      <c r="MOS65" s="157"/>
      <c r="MOT65" s="158"/>
      <c r="MOU65" s="159"/>
      <c r="MOV65" s="159"/>
      <c r="MOW65" s="157"/>
      <c r="MOX65" s="158"/>
      <c r="MOY65" s="159"/>
      <c r="MOZ65" s="159"/>
      <c r="MPA65" s="157"/>
      <c r="MPB65" s="158"/>
      <c r="MPC65" s="159"/>
      <c r="MPD65" s="159"/>
      <c r="MPE65" s="157"/>
      <c r="MPF65" s="158"/>
      <c r="MPG65" s="159"/>
      <c r="MPH65" s="159"/>
      <c r="MPI65" s="157"/>
      <c r="MPJ65" s="158"/>
      <c r="MPK65" s="159"/>
      <c r="MPL65" s="159"/>
      <c r="MPM65" s="157"/>
      <c r="MPN65" s="158"/>
      <c r="MPO65" s="159"/>
      <c r="MPP65" s="159"/>
      <c r="MPQ65" s="157"/>
      <c r="MPR65" s="158"/>
      <c r="MPS65" s="159"/>
      <c r="MPT65" s="159"/>
      <c r="MPU65" s="157"/>
      <c r="MPV65" s="158"/>
      <c r="MPW65" s="159"/>
      <c r="MPX65" s="159"/>
      <c r="MPY65" s="157"/>
      <c r="MPZ65" s="158"/>
      <c r="MQA65" s="159"/>
      <c r="MQB65" s="159"/>
      <c r="MQC65" s="157"/>
      <c r="MQD65" s="158"/>
      <c r="MQE65" s="159"/>
      <c r="MQF65" s="159"/>
      <c r="MQG65" s="157"/>
      <c r="MQH65" s="158"/>
      <c r="MQI65" s="159"/>
      <c r="MQJ65" s="159"/>
      <c r="MQK65" s="157"/>
      <c r="MQL65" s="158"/>
      <c r="MQM65" s="159"/>
      <c r="MQN65" s="159"/>
      <c r="MQO65" s="157"/>
      <c r="MQP65" s="158"/>
      <c r="MQQ65" s="159"/>
      <c r="MQR65" s="159"/>
      <c r="MQS65" s="157"/>
      <c r="MQT65" s="158"/>
      <c r="MQU65" s="159"/>
      <c r="MQV65" s="159"/>
      <c r="MQW65" s="157"/>
      <c r="MQX65" s="158"/>
      <c r="MQY65" s="159"/>
      <c r="MQZ65" s="159"/>
      <c r="MRA65" s="157"/>
      <c r="MRB65" s="158"/>
      <c r="MRC65" s="159"/>
      <c r="MRD65" s="159"/>
      <c r="MRE65" s="157"/>
      <c r="MRF65" s="158"/>
      <c r="MRG65" s="159"/>
      <c r="MRH65" s="159"/>
      <c r="MRI65" s="157"/>
      <c r="MRJ65" s="158"/>
      <c r="MRK65" s="159"/>
      <c r="MRL65" s="159"/>
      <c r="MRM65" s="157"/>
      <c r="MRN65" s="158"/>
      <c r="MRO65" s="159"/>
      <c r="MRP65" s="159"/>
      <c r="MRQ65" s="157"/>
      <c r="MRR65" s="158"/>
      <c r="MRS65" s="159"/>
      <c r="MRT65" s="159"/>
      <c r="MRU65" s="157"/>
      <c r="MRV65" s="158"/>
      <c r="MRW65" s="159"/>
      <c r="MRX65" s="159"/>
      <c r="MRY65" s="157"/>
      <c r="MRZ65" s="158"/>
      <c r="MSA65" s="159"/>
      <c r="MSB65" s="159"/>
      <c r="MSC65" s="157"/>
      <c r="MSD65" s="158"/>
      <c r="MSE65" s="159"/>
      <c r="MSF65" s="159"/>
      <c r="MSG65" s="157"/>
      <c r="MSH65" s="158"/>
      <c r="MSI65" s="159"/>
      <c r="MSJ65" s="159"/>
      <c r="MSK65" s="157"/>
      <c r="MSL65" s="158"/>
      <c r="MSM65" s="159"/>
      <c r="MSN65" s="159"/>
      <c r="MSO65" s="157"/>
      <c r="MSP65" s="158"/>
      <c r="MSQ65" s="159"/>
      <c r="MSR65" s="159"/>
      <c r="MSS65" s="157"/>
      <c r="MST65" s="158"/>
      <c r="MSU65" s="159"/>
      <c r="MSV65" s="159"/>
      <c r="MSW65" s="157"/>
      <c r="MSX65" s="158"/>
      <c r="MSY65" s="159"/>
      <c r="MSZ65" s="159"/>
      <c r="MTA65" s="157"/>
      <c r="MTB65" s="158"/>
      <c r="MTC65" s="159"/>
      <c r="MTD65" s="159"/>
      <c r="MTE65" s="157"/>
      <c r="MTF65" s="158"/>
      <c r="MTG65" s="159"/>
      <c r="MTH65" s="159"/>
      <c r="MTI65" s="157"/>
      <c r="MTJ65" s="158"/>
      <c r="MTK65" s="159"/>
      <c r="MTL65" s="159"/>
      <c r="MTM65" s="157"/>
      <c r="MTN65" s="158"/>
      <c r="MTO65" s="159"/>
      <c r="MTP65" s="159"/>
      <c r="MTQ65" s="157"/>
      <c r="MTR65" s="158"/>
      <c r="MTS65" s="159"/>
      <c r="MTT65" s="159"/>
      <c r="MTU65" s="157"/>
      <c r="MTV65" s="158"/>
      <c r="MTW65" s="159"/>
      <c r="MTX65" s="159"/>
      <c r="MTY65" s="157"/>
      <c r="MTZ65" s="158"/>
      <c r="MUA65" s="159"/>
      <c r="MUB65" s="159"/>
      <c r="MUC65" s="157"/>
      <c r="MUD65" s="158"/>
      <c r="MUE65" s="159"/>
      <c r="MUF65" s="159"/>
      <c r="MUG65" s="157"/>
      <c r="MUH65" s="158"/>
      <c r="MUI65" s="159"/>
      <c r="MUJ65" s="159"/>
      <c r="MUK65" s="157"/>
      <c r="MUL65" s="158"/>
      <c r="MUM65" s="159"/>
      <c r="MUN65" s="159"/>
      <c r="MUO65" s="157"/>
      <c r="MUP65" s="158"/>
      <c r="MUQ65" s="159"/>
      <c r="MUR65" s="159"/>
      <c r="MUS65" s="157"/>
      <c r="MUT65" s="158"/>
      <c r="MUU65" s="159"/>
      <c r="MUV65" s="159"/>
      <c r="MUW65" s="157"/>
      <c r="MUX65" s="158"/>
      <c r="MUY65" s="159"/>
      <c r="MUZ65" s="159"/>
      <c r="MVA65" s="157"/>
      <c r="MVB65" s="158"/>
      <c r="MVC65" s="159"/>
      <c r="MVD65" s="159"/>
      <c r="MVE65" s="157"/>
      <c r="MVF65" s="158"/>
      <c r="MVG65" s="159"/>
      <c r="MVH65" s="159"/>
      <c r="MVI65" s="157"/>
      <c r="MVJ65" s="158"/>
      <c r="MVK65" s="159"/>
      <c r="MVL65" s="159"/>
      <c r="MVM65" s="157"/>
      <c r="MVN65" s="158"/>
      <c r="MVO65" s="159"/>
      <c r="MVP65" s="159"/>
      <c r="MVQ65" s="157"/>
      <c r="MVR65" s="158"/>
      <c r="MVS65" s="159"/>
      <c r="MVT65" s="159"/>
      <c r="MVU65" s="157"/>
      <c r="MVV65" s="158"/>
      <c r="MVW65" s="159"/>
      <c r="MVX65" s="159"/>
      <c r="MVY65" s="157"/>
      <c r="MVZ65" s="158"/>
      <c r="MWA65" s="159"/>
      <c r="MWB65" s="159"/>
      <c r="MWC65" s="157"/>
      <c r="MWD65" s="158"/>
      <c r="MWE65" s="159"/>
      <c r="MWF65" s="159"/>
      <c r="MWG65" s="157"/>
      <c r="MWH65" s="158"/>
      <c r="MWI65" s="159"/>
      <c r="MWJ65" s="159"/>
      <c r="MWK65" s="157"/>
      <c r="MWL65" s="158"/>
      <c r="MWM65" s="159"/>
      <c r="MWN65" s="159"/>
      <c r="MWO65" s="157"/>
      <c r="MWP65" s="158"/>
      <c r="MWQ65" s="159"/>
      <c r="MWR65" s="159"/>
      <c r="MWS65" s="157"/>
      <c r="MWT65" s="158"/>
      <c r="MWU65" s="159"/>
      <c r="MWV65" s="159"/>
      <c r="MWW65" s="157"/>
      <c r="MWX65" s="158"/>
      <c r="MWY65" s="159"/>
      <c r="MWZ65" s="159"/>
      <c r="MXA65" s="157"/>
      <c r="MXB65" s="158"/>
      <c r="MXC65" s="159"/>
      <c r="MXD65" s="159"/>
      <c r="MXE65" s="157"/>
      <c r="MXF65" s="158"/>
      <c r="MXG65" s="159"/>
      <c r="MXH65" s="159"/>
      <c r="MXI65" s="157"/>
      <c r="MXJ65" s="158"/>
      <c r="MXK65" s="159"/>
      <c r="MXL65" s="159"/>
      <c r="MXM65" s="157"/>
      <c r="MXN65" s="158"/>
      <c r="MXO65" s="159"/>
      <c r="MXP65" s="159"/>
      <c r="MXQ65" s="157"/>
      <c r="MXR65" s="158"/>
      <c r="MXS65" s="159"/>
      <c r="MXT65" s="159"/>
      <c r="MXU65" s="157"/>
      <c r="MXV65" s="158"/>
      <c r="MXW65" s="159"/>
      <c r="MXX65" s="159"/>
      <c r="MXY65" s="157"/>
      <c r="MXZ65" s="158"/>
      <c r="MYA65" s="159"/>
      <c r="MYB65" s="159"/>
      <c r="MYC65" s="157"/>
      <c r="MYD65" s="158"/>
      <c r="MYE65" s="159"/>
      <c r="MYF65" s="159"/>
      <c r="MYG65" s="157"/>
      <c r="MYH65" s="158"/>
      <c r="MYI65" s="159"/>
      <c r="MYJ65" s="159"/>
      <c r="MYK65" s="157"/>
      <c r="MYL65" s="158"/>
      <c r="MYM65" s="159"/>
      <c r="MYN65" s="159"/>
      <c r="MYO65" s="157"/>
      <c r="MYP65" s="158"/>
      <c r="MYQ65" s="159"/>
      <c r="MYR65" s="159"/>
      <c r="MYS65" s="157"/>
      <c r="MYT65" s="158"/>
      <c r="MYU65" s="159"/>
      <c r="MYV65" s="159"/>
      <c r="MYW65" s="157"/>
      <c r="MYX65" s="158"/>
      <c r="MYY65" s="159"/>
      <c r="MYZ65" s="159"/>
      <c r="MZA65" s="157"/>
      <c r="MZB65" s="158"/>
      <c r="MZC65" s="159"/>
      <c r="MZD65" s="159"/>
      <c r="MZE65" s="157"/>
      <c r="MZF65" s="158"/>
      <c r="MZG65" s="159"/>
      <c r="MZH65" s="159"/>
      <c r="MZI65" s="157"/>
      <c r="MZJ65" s="158"/>
      <c r="MZK65" s="159"/>
      <c r="MZL65" s="159"/>
      <c r="MZM65" s="157"/>
      <c r="MZN65" s="158"/>
      <c r="MZO65" s="159"/>
      <c r="MZP65" s="159"/>
      <c r="MZQ65" s="157"/>
      <c r="MZR65" s="158"/>
      <c r="MZS65" s="159"/>
      <c r="MZT65" s="159"/>
      <c r="MZU65" s="157"/>
      <c r="MZV65" s="158"/>
      <c r="MZW65" s="159"/>
      <c r="MZX65" s="159"/>
      <c r="MZY65" s="157"/>
      <c r="MZZ65" s="158"/>
      <c r="NAA65" s="159"/>
      <c r="NAB65" s="159"/>
      <c r="NAC65" s="157"/>
      <c r="NAD65" s="158"/>
      <c r="NAE65" s="159"/>
      <c r="NAF65" s="159"/>
      <c r="NAG65" s="157"/>
      <c r="NAH65" s="158"/>
      <c r="NAI65" s="159"/>
      <c r="NAJ65" s="159"/>
      <c r="NAK65" s="157"/>
      <c r="NAL65" s="158"/>
      <c r="NAM65" s="159"/>
      <c r="NAN65" s="159"/>
      <c r="NAO65" s="157"/>
      <c r="NAP65" s="158"/>
      <c r="NAQ65" s="159"/>
      <c r="NAR65" s="159"/>
      <c r="NAS65" s="157"/>
      <c r="NAT65" s="158"/>
      <c r="NAU65" s="159"/>
      <c r="NAV65" s="159"/>
      <c r="NAW65" s="157"/>
      <c r="NAX65" s="158"/>
      <c r="NAY65" s="159"/>
      <c r="NAZ65" s="159"/>
      <c r="NBA65" s="157"/>
      <c r="NBB65" s="158"/>
      <c r="NBC65" s="159"/>
      <c r="NBD65" s="159"/>
      <c r="NBE65" s="157"/>
      <c r="NBF65" s="158"/>
      <c r="NBG65" s="159"/>
      <c r="NBH65" s="159"/>
      <c r="NBI65" s="157"/>
      <c r="NBJ65" s="158"/>
      <c r="NBK65" s="159"/>
      <c r="NBL65" s="159"/>
      <c r="NBM65" s="157"/>
      <c r="NBN65" s="158"/>
      <c r="NBO65" s="159"/>
      <c r="NBP65" s="159"/>
      <c r="NBQ65" s="157"/>
      <c r="NBR65" s="158"/>
      <c r="NBS65" s="159"/>
      <c r="NBT65" s="159"/>
      <c r="NBU65" s="157"/>
      <c r="NBV65" s="158"/>
      <c r="NBW65" s="159"/>
      <c r="NBX65" s="159"/>
      <c r="NBY65" s="157"/>
      <c r="NBZ65" s="158"/>
      <c r="NCA65" s="159"/>
      <c r="NCB65" s="159"/>
      <c r="NCC65" s="157"/>
      <c r="NCD65" s="158"/>
      <c r="NCE65" s="159"/>
      <c r="NCF65" s="159"/>
      <c r="NCG65" s="157"/>
      <c r="NCH65" s="158"/>
      <c r="NCI65" s="159"/>
      <c r="NCJ65" s="159"/>
      <c r="NCK65" s="157"/>
      <c r="NCL65" s="158"/>
      <c r="NCM65" s="159"/>
      <c r="NCN65" s="159"/>
      <c r="NCO65" s="157"/>
      <c r="NCP65" s="158"/>
      <c r="NCQ65" s="159"/>
      <c r="NCR65" s="159"/>
      <c r="NCS65" s="157"/>
      <c r="NCT65" s="158"/>
      <c r="NCU65" s="159"/>
      <c r="NCV65" s="159"/>
      <c r="NCW65" s="157"/>
      <c r="NCX65" s="158"/>
      <c r="NCY65" s="159"/>
      <c r="NCZ65" s="159"/>
      <c r="NDA65" s="157"/>
      <c r="NDB65" s="158"/>
      <c r="NDC65" s="159"/>
      <c r="NDD65" s="159"/>
      <c r="NDE65" s="157"/>
      <c r="NDF65" s="158"/>
      <c r="NDG65" s="159"/>
      <c r="NDH65" s="159"/>
      <c r="NDI65" s="157"/>
      <c r="NDJ65" s="158"/>
      <c r="NDK65" s="159"/>
      <c r="NDL65" s="159"/>
      <c r="NDM65" s="157"/>
      <c r="NDN65" s="158"/>
      <c r="NDO65" s="159"/>
      <c r="NDP65" s="159"/>
      <c r="NDQ65" s="157"/>
      <c r="NDR65" s="158"/>
      <c r="NDS65" s="159"/>
      <c r="NDT65" s="159"/>
      <c r="NDU65" s="157"/>
      <c r="NDV65" s="158"/>
      <c r="NDW65" s="159"/>
      <c r="NDX65" s="159"/>
      <c r="NDY65" s="157"/>
      <c r="NDZ65" s="158"/>
      <c r="NEA65" s="159"/>
      <c r="NEB65" s="159"/>
      <c r="NEC65" s="157"/>
      <c r="NED65" s="158"/>
      <c r="NEE65" s="159"/>
      <c r="NEF65" s="159"/>
      <c r="NEG65" s="157"/>
      <c r="NEH65" s="158"/>
      <c r="NEI65" s="159"/>
      <c r="NEJ65" s="159"/>
      <c r="NEK65" s="157"/>
      <c r="NEL65" s="158"/>
      <c r="NEM65" s="159"/>
      <c r="NEN65" s="159"/>
      <c r="NEO65" s="157"/>
      <c r="NEP65" s="158"/>
      <c r="NEQ65" s="159"/>
      <c r="NER65" s="159"/>
      <c r="NES65" s="157"/>
      <c r="NET65" s="158"/>
      <c r="NEU65" s="159"/>
      <c r="NEV65" s="159"/>
      <c r="NEW65" s="157"/>
      <c r="NEX65" s="158"/>
      <c r="NEY65" s="159"/>
      <c r="NEZ65" s="159"/>
      <c r="NFA65" s="157"/>
      <c r="NFB65" s="158"/>
      <c r="NFC65" s="159"/>
      <c r="NFD65" s="159"/>
      <c r="NFE65" s="157"/>
      <c r="NFF65" s="158"/>
      <c r="NFG65" s="159"/>
      <c r="NFH65" s="159"/>
      <c r="NFI65" s="157"/>
      <c r="NFJ65" s="158"/>
      <c r="NFK65" s="159"/>
      <c r="NFL65" s="159"/>
      <c r="NFM65" s="157"/>
      <c r="NFN65" s="158"/>
      <c r="NFO65" s="159"/>
      <c r="NFP65" s="159"/>
      <c r="NFQ65" s="157"/>
      <c r="NFR65" s="158"/>
      <c r="NFS65" s="159"/>
      <c r="NFT65" s="159"/>
      <c r="NFU65" s="157"/>
      <c r="NFV65" s="158"/>
      <c r="NFW65" s="159"/>
      <c r="NFX65" s="159"/>
      <c r="NFY65" s="157"/>
      <c r="NFZ65" s="158"/>
      <c r="NGA65" s="159"/>
      <c r="NGB65" s="159"/>
      <c r="NGC65" s="157"/>
      <c r="NGD65" s="158"/>
      <c r="NGE65" s="159"/>
      <c r="NGF65" s="159"/>
      <c r="NGG65" s="157"/>
      <c r="NGH65" s="158"/>
      <c r="NGI65" s="159"/>
      <c r="NGJ65" s="159"/>
      <c r="NGK65" s="157"/>
      <c r="NGL65" s="158"/>
      <c r="NGM65" s="159"/>
      <c r="NGN65" s="159"/>
      <c r="NGO65" s="157"/>
      <c r="NGP65" s="158"/>
      <c r="NGQ65" s="159"/>
      <c r="NGR65" s="159"/>
      <c r="NGS65" s="157"/>
      <c r="NGT65" s="158"/>
      <c r="NGU65" s="159"/>
      <c r="NGV65" s="159"/>
      <c r="NGW65" s="157"/>
      <c r="NGX65" s="158"/>
      <c r="NGY65" s="159"/>
      <c r="NGZ65" s="159"/>
      <c r="NHA65" s="157"/>
      <c r="NHB65" s="158"/>
      <c r="NHC65" s="159"/>
      <c r="NHD65" s="159"/>
      <c r="NHE65" s="157"/>
      <c r="NHF65" s="158"/>
      <c r="NHG65" s="159"/>
      <c r="NHH65" s="159"/>
      <c r="NHI65" s="157"/>
      <c r="NHJ65" s="158"/>
      <c r="NHK65" s="159"/>
      <c r="NHL65" s="159"/>
      <c r="NHM65" s="157"/>
      <c r="NHN65" s="158"/>
      <c r="NHO65" s="159"/>
      <c r="NHP65" s="159"/>
      <c r="NHQ65" s="157"/>
      <c r="NHR65" s="158"/>
      <c r="NHS65" s="159"/>
      <c r="NHT65" s="159"/>
      <c r="NHU65" s="157"/>
      <c r="NHV65" s="158"/>
      <c r="NHW65" s="159"/>
      <c r="NHX65" s="159"/>
      <c r="NHY65" s="157"/>
      <c r="NHZ65" s="158"/>
      <c r="NIA65" s="159"/>
      <c r="NIB65" s="159"/>
      <c r="NIC65" s="157"/>
      <c r="NID65" s="158"/>
      <c r="NIE65" s="159"/>
      <c r="NIF65" s="159"/>
      <c r="NIG65" s="157"/>
      <c r="NIH65" s="158"/>
      <c r="NII65" s="159"/>
      <c r="NIJ65" s="159"/>
      <c r="NIK65" s="157"/>
      <c r="NIL65" s="158"/>
      <c r="NIM65" s="159"/>
      <c r="NIN65" s="159"/>
      <c r="NIO65" s="157"/>
      <c r="NIP65" s="158"/>
      <c r="NIQ65" s="159"/>
      <c r="NIR65" s="159"/>
      <c r="NIS65" s="157"/>
      <c r="NIT65" s="158"/>
      <c r="NIU65" s="159"/>
      <c r="NIV65" s="159"/>
      <c r="NIW65" s="157"/>
      <c r="NIX65" s="158"/>
      <c r="NIY65" s="159"/>
      <c r="NIZ65" s="159"/>
      <c r="NJA65" s="157"/>
      <c r="NJB65" s="158"/>
      <c r="NJC65" s="159"/>
      <c r="NJD65" s="159"/>
      <c r="NJE65" s="157"/>
      <c r="NJF65" s="158"/>
      <c r="NJG65" s="159"/>
      <c r="NJH65" s="159"/>
      <c r="NJI65" s="157"/>
      <c r="NJJ65" s="158"/>
      <c r="NJK65" s="159"/>
      <c r="NJL65" s="159"/>
      <c r="NJM65" s="157"/>
      <c r="NJN65" s="158"/>
      <c r="NJO65" s="159"/>
      <c r="NJP65" s="159"/>
      <c r="NJQ65" s="157"/>
      <c r="NJR65" s="158"/>
      <c r="NJS65" s="159"/>
      <c r="NJT65" s="159"/>
      <c r="NJU65" s="157"/>
      <c r="NJV65" s="158"/>
      <c r="NJW65" s="159"/>
      <c r="NJX65" s="159"/>
      <c r="NJY65" s="157"/>
      <c r="NJZ65" s="158"/>
      <c r="NKA65" s="159"/>
      <c r="NKB65" s="159"/>
      <c r="NKC65" s="157"/>
      <c r="NKD65" s="158"/>
      <c r="NKE65" s="159"/>
      <c r="NKF65" s="159"/>
      <c r="NKG65" s="157"/>
      <c r="NKH65" s="158"/>
      <c r="NKI65" s="159"/>
      <c r="NKJ65" s="159"/>
      <c r="NKK65" s="157"/>
      <c r="NKL65" s="158"/>
      <c r="NKM65" s="159"/>
      <c r="NKN65" s="159"/>
      <c r="NKO65" s="157"/>
      <c r="NKP65" s="158"/>
      <c r="NKQ65" s="159"/>
      <c r="NKR65" s="159"/>
      <c r="NKS65" s="157"/>
      <c r="NKT65" s="158"/>
      <c r="NKU65" s="159"/>
      <c r="NKV65" s="159"/>
      <c r="NKW65" s="157"/>
      <c r="NKX65" s="158"/>
      <c r="NKY65" s="159"/>
      <c r="NKZ65" s="159"/>
      <c r="NLA65" s="157"/>
      <c r="NLB65" s="158"/>
      <c r="NLC65" s="159"/>
      <c r="NLD65" s="159"/>
      <c r="NLE65" s="157"/>
      <c r="NLF65" s="158"/>
      <c r="NLG65" s="159"/>
      <c r="NLH65" s="159"/>
      <c r="NLI65" s="157"/>
      <c r="NLJ65" s="158"/>
      <c r="NLK65" s="159"/>
      <c r="NLL65" s="159"/>
      <c r="NLM65" s="157"/>
      <c r="NLN65" s="158"/>
      <c r="NLO65" s="159"/>
      <c r="NLP65" s="159"/>
      <c r="NLQ65" s="157"/>
      <c r="NLR65" s="158"/>
      <c r="NLS65" s="159"/>
      <c r="NLT65" s="159"/>
      <c r="NLU65" s="157"/>
      <c r="NLV65" s="158"/>
      <c r="NLW65" s="159"/>
      <c r="NLX65" s="159"/>
      <c r="NLY65" s="157"/>
      <c r="NLZ65" s="158"/>
      <c r="NMA65" s="159"/>
      <c r="NMB65" s="159"/>
      <c r="NMC65" s="157"/>
      <c r="NMD65" s="158"/>
      <c r="NME65" s="159"/>
      <c r="NMF65" s="159"/>
      <c r="NMG65" s="157"/>
      <c r="NMH65" s="158"/>
      <c r="NMI65" s="159"/>
      <c r="NMJ65" s="159"/>
      <c r="NMK65" s="157"/>
      <c r="NML65" s="158"/>
      <c r="NMM65" s="159"/>
      <c r="NMN65" s="159"/>
      <c r="NMO65" s="157"/>
      <c r="NMP65" s="158"/>
      <c r="NMQ65" s="159"/>
      <c r="NMR65" s="159"/>
      <c r="NMS65" s="157"/>
      <c r="NMT65" s="158"/>
      <c r="NMU65" s="159"/>
      <c r="NMV65" s="159"/>
      <c r="NMW65" s="157"/>
      <c r="NMX65" s="158"/>
      <c r="NMY65" s="159"/>
      <c r="NMZ65" s="159"/>
      <c r="NNA65" s="157"/>
      <c r="NNB65" s="158"/>
      <c r="NNC65" s="159"/>
      <c r="NND65" s="159"/>
      <c r="NNE65" s="157"/>
      <c r="NNF65" s="158"/>
      <c r="NNG65" s="159"/>
      <c r="NNH65" s="159"/>
      <c r="NNI65" s="157"/>
      <c r="NNJ65" s="158"/>
      <c r="NNK65" s="159"/>
      <c r="NNL65" s="159"/>
      <c r="NNM65" s="157"/>
      <c r="NNN65" s="158"/>
      <c r="NNO65" s="159"/>
      <c r="NNP65" s="159"/>
      <c r="NNQ65" s="157"/>
      <c r="NNR65" s="158"/>
      <c r="NNS65" s="159"/>
      <c r="NNT65" s="159"/>
      <c r="NNU65" s="157"/>
      <c r="NNV65" s="158"/>
      <c r="NNW65" s="159"/>
      <c r="NNX65" s="159"/>
      <c r="NNY65" s="157"/>
      <c r="NNZ65" s="158"/>
      <c r="NOA65" s="159"/>
      <c r="NOB65" s="159"/>
      <c r="NOC65" s="157"/>
      <c r="NOD65" s="158"/>
      <c r="NOE65" s="159"/>
      <c r="NOF65" s="159"/>
      <c r="NOG65" s="157"/>
      <c r="NOH65" s="158"/>
      <c r="NOI65" s="159"/>
      <c r="NOJ65" s="159"/>
      <c r="NOK65" s="157"/>
      <c r="NOL65" s="158"/>
      <c r="NOM65" s="159"/>
      <c r="NON65" s="159"/>
      <c r="NOO65" s="157"/>
      <c r="NOP65" s="158"/>
      <c r="NOQ65" s="159"/>
      <c r="NOR65" s="159"/>
      <c r="NOS65" s="157"/>
      <c r="NOT65" s="158"/>
      <c r="NOU65" s="159"/>
      <c r="NOV65" s="159"/>
      <c r="NOW65" s="157"/>
      <c r="NOX65" s="158"/>
      <c r="NOY65" s="159"/>
      <c r="NOZ65" s="159"/>
      <c r="NPA65" s="157"/>
      <c r="NPB65" s="158"/>
      <c r="NPC65" s="159"/>
      <c r="NPD65" s="159"/>
      <c r="NPE65" s="157"/>
      <c r="NPF65" s="158"/>
      <c r="NPG65" s="159"/>
      <c r="NPH65" s="159"/>
      <c r="NPI65" s="157"/>
      <c r="NPJ65" s="158"/>
      <c r="NPK65" s="159"/>
      <c r="NPL65" s="159"/>
      <c r="NPM65" s="157"/>
      <c r="NPN65" s="158"/>
      <c r="NPO65" s="159"/>
      <c r="NPP65" s="159"/>
      <c r="NPQ65" s="157"/>
      <c r="NPR65" s="158"/>
      <c r="NPS65" s="159"/>
      <c r="NPT65" s="159"/>
      <c r="NPU65" s="157"/>
      <c r="NPV65" s="158"/>
      <c r="NPW65" s="159"/>
      <c r="NPX65" s="159"/>
      <c r="NPY65" s="157"/>
      <c r="NPZ65" s="158"/>
      <c r="NQA65" s="159"/>
      <c r="NQB65" s="159"/>
      <c r="NQC65" s="157"/>
      <c r="NQD65" s="158"/>
      <c r="NQE65" s="159"/>
      <c r="NQF65" s="159"/>
      <c r="NQG65" s="157"/>
      <c r="NQH65" s="158"/>
      <c r="NQI65" s="159"/>
      <c r="NQJ65" s="159"/>
      <c r="NQK65" s="157"/>
      <c r="NQL65" s="158"/>
      <c r="NQM65" s="159"/>
      <c r="NQN65" s="159"/>
      <c r="NQO65" s="157"/>
      <c r="NQP65" s="158"/>
      <c r="NQQ65" s="159"/>
      <c r="NQR65" s="159"/>
      <c r="NQS65" s="157"/>
      <c r="NQT65" s="158"/>
      <c r="NQU65" s="159"/>
      <c r="NQV65" s="159"/>
      <c r="NQW65" s="157"/>
      <c r="NQX65" s="158"/>
      <c r="NQY65" s="159"/>
      <c r="NQZ65" s="159"/>
      <c r="NRA65" s="157"/>
      <c r="NRB65" s="158"/>
      <c r="NRC65" s="159"/>
      <c r="NRD65" s="159"/>
      <c r="NRE65" s="157"/>
      <c r="NRF65" s="158"/>
      <c r="NRG65" s="159"/>
      <c r="NRH65" s="159"/>
      <c r="NRI65" s="157"/>
      <c r="NRJ65" s="158"/>
      <c r="NRK65" s="159"/>
      <c r="NRL65" s="159"/>
      <c r="NRM65" s="157"/>
      <c r="NRN65" s="158"/>
      <c r="NRO65" s="159"/>
      <c r="NRP65" s="159"/>
      <c r="NRQ65" s="157"/>
      <c r="NRR65" s="158"/>
      <c r="NRS65" s="159"/>
      <c r="NRT65" s="159"/>
      <c r="NRU65" s="157"/>
      <c r="NRV65" s="158"/>
      <c r="NRW65" s="159"/>
      <c r="NRX65" s="159"/>
      <c r="NRY65" s="157"/>
      <c r="NRZ65" s="158"/>
      <c r="NSA65" s="159"/>
      <c r="NSB65" s="159"/>
      <c r="NSC65" s="157"/>
      <c r="NSD65" s="158"/>
      <c r="NSE65" s="159"/>
      <c r="NSF65" s="159"/>
      <c r="NSG65" s="157"/>
      <c r="NSH65" s="158"/>
      <c r="NSI65" s="159"/>
      <c r="NSJ65" s="159"/>
      <c r="NSK65" s="157"/>
      <c r="NSL65" s="158"/>
      <c r="NSM65" s="159"/>
      <c r="NSN65" s="159"/>
      <c r="NSO65" s="157"/>
      <c r="NSP65" s="158"/>
      <c r="NSQ65" s="159"/>
      <c r="NSR65" s="159"/>
      <c r="NSS65" s="157"/>
      <c r="NST65" s="158"/>
      <c r="NSU65" s="159"/>
      <c r="NSV65" s="159"/>
      <c r="NSW65" s="157"/>
      <c r="NSX65" s="158"/>
      <c r="NSY65" s="159"/>
      <c r="NSZ65" s="159"/>
      <c r="NTA65" s="157"/>
      <c r="NTB65" s="158"/>
      <c r="NTC65" s="159"/>
      <c r="NTD65" s="159"/>
      <c r="NTE65" s="157"/>
      <c r="NTF65" s="158"/>
      <c r="NTG65" s="159"/>
      <c r="NTH65" s="159"/>
      <c r="NTI65" s="157"/>
      <c r="NTJ65" s="158"/>
      <c r="NTK65" s="159"/>
      <c r="NTL65" s="159"/>
      <c r="NTM65" s="157"/>
      <c r="NTN65" s="158"/>
      <c r="NTO65" s="159"/>
      <c r="NTP65" s="159"/>
      <c r="NTQ65" s="157"/>
      <c r="NTR65" s="158"/>
      <c r="NTS65" s="159"/>
      <c r="NTT65" s="159"/>
      <c r="NTU65" s="157"/>
      <c r="NTV65" s="158"/>
      <c r="NTW65" s="159"/>
      <c r="NTX65" s="159"/>
      <c r="NTY65" s="157"/>
      <c r="NTZ65" s="158"/>
      <c r="NUA65" s="159"/>
      <c r="NUB65" s="159"/>
      <c r="NUC65" s="157"/>
      <c r="NUD65" s="158"/>
      <c r="NUE65" s="159"/>
      <c r="NUF65" s="159"/>
      <c r="NUG65" s="157"/>
      <c r="NUH65" s="158"/>
      <c r="NUI65" s="159"/>
      <c r="NUJ65" s="159"/>
      <c r="NUK65" s="157"/>
      <c r="NUL65" s="158"/>
      <c r="NUM65" s="159"/>
      <c r="NUN65" s="159"/>
      <c r="NUO65" s="157"/>
      <c r="NUP65" s="158"/>
      <c r="NUQ65" s="159"/>
      <c r="NUR65" s="159"/>
      <c r="NUS65" s="157"/>
      <c r="NUT65" s="158"/>
      <c r="NUU65" s="159"/>
      <c r="NUV65" s="159"/>
      <c r="NUW65" s="157"/>
      <c r="NUX65" s="158"/>
      <c r="NUY65" s="159"/>
      <c r="NUZ65" s="159"/>
      <c r="NVA65" s="157"/>
      <c r="NVB65" s="158"/>
      <c r="NVC65" s="159"/>
      <c r="NVD65" s="159"/>
      <c r="NVE65" s="157"/>
      <c r="NVF65" s="158"/>
      <c r="NVG65" s="159"/>
      <c r="NVH65" s="159"/>
      <c r="NVI65" s="157"/>
      <c r="NVJ65" s="158"/>
      <c r="NVK65" s="159"/>
      <c r="NVL65" s="159"/>
      <c r="NVM65" s="157"/>
      <c r="NVN65" s="158"/>
      <c r="NVO65" s="159"/>
      <c r="NVP65" s="159"/>
      <c r="NVQ65" s="157"/>
      <c r="NVR65" s="158"/>
      <c r="NVS65" s="159"/>
      <c r="NVT65" s="159"/>
      <c r="NVU65" s="157"/>
      <c r="NVV65" s="158"/>
      <c r="NVW65" s="159"/>
      <c r="NVX65" s="159"/>
      <c r="NVY65" s="157"/>
      <c r="NVZ65" s="158"/>
      <c r="NWA65" s="159"/>
      <c r="NWB65" s="159"/>
      <c r="NWC65" s="157"/>
      <c r="NWD65" s="158"/>
      <c r="NWE65" s="159"/>
      <c r="NWF65" s="159"/>
      <c r="NWG65" s="157"/>
      <c r="NWH65" s="158"/>
      <c r="NWI65" s="159"/>
      <c r="NWJ65" s="159"/>
      <c r="NWK65" s="157"/>
      <c r="NWL65" s="158"/>
      <c r="NWM65" s="159"/>
      <c r="NWN65" s="159"/>
      <c r="NWO65" s="157"/>
      <c r="NWP65" s="158"/>
      <c r="NWQ65" s="159"/>
      <c r="NWR65" s="159"/>
      <c r="NWS65" s="157"/>
      <c r="NWT65" s="158"/>
      <c r="NWU65" s="159"/>
      <c r="NWV65" s="159"/>
      <c r="NWW65" s="157"/>
      <c r="NWX65" s="158"/>
      <c r="NWY65" s="159"/>
      <c r="NWZ65" s="159"/>
      <c r="NXA65" s="157"/>
      <c r="NXB65" s="158"/>
      <c r="NXC65" s="159"/>
      <c r="NXD65" s="159"/>
      <c r="NXE65" s="157"/>
      <c r="NXF65" s="158"/>
      <c r="NXG65" s="159"/>
      <c r="NXH65" s="159"/>
      <c r="NXI65" s="157"/>
      <c r="NXJ65" s="158"/>
      <c r="NXK65" s="159"/>
      <c r="NXL65" s="159"/>
      <c r="NXM65" s="157"/>
      <c r="NXN65" s="158"/>
      <c r="NXO65" s="159"/>
      <c r="NXP65" s="159"/>
      <c r="NXQ65" s="157"/>
      <c r="NXR65" s="158"/>
      <c r="NXS65" s="159"/>
      <c r="NXT65" s="159"/>
      <c r="NXU65" s="157"/>
      <c r="NXV65" s="158"/>
      <c r="NXW65" s="159"/>
      <c r="NXX65" s="159"/>
      <c r="NXY65" s="157"/>
      <c r="NXZ65" s="158"/>
      <c r="NYA65" s="159"/>
      <c r="NYB65" s="159"/>
      <c r="NYC65" s="157"/>
      <c r="NYD65" s="158"/>
      <c r="NYE65" s="159"/>
      <c r="NYF65" s="159"/>
      <c r="NYG65" s="157"/>
      <c r="NYH65" s="158"/>
      <c r="NYI65" s="159"/>
      <c r="NYJ65" s="159"/>
      <c r="NYK65" s="157"/>
      <c r="NYL65" s="158"/>
      <c r="NYM65" s="159"/>
      <c r="NYN65" s="159"/>
      <c r="NYO65" s="157"/>
      <c r="NYP65" s="158"/>
      <c r="NYQ65" s="159"/>
      <c r="NYR65" s="159"/>
      <c r="NYS65" s="157"/>
      <c r="NYT65" s="158"/>
      <c r="NYU65" s="159"/>
      <c r="NYV65" s="159"/>
      <c r="NYW65" s="157"/>
      <c r="NYX65" s="158"/>
      <c r="NYY65" s="159"/>
      <c r="NYZ65" s="159"/>
      <c r="NZA65" s="157"/>
      <c r="NZB65" s="158"/>
      <c r="NZC65" s="159"/>
      <c r="NZD65" s="159"/>
      <c r="NZE65" s="157"/>
      <c r="NZF65" s="158"/>
      <c r="NZG65" s="159"/>
      <c r="NZH65" s="159"/>
      <c r="NZI65" s="157"/>
      <c r="NZJ65" s="158"/>
      <c r="NZK65" s="159"/>
      <c r="NZL65" s="159"/>
      <c r="NZM65" s="157"/>
      <c r="NZN65" s="158"/>
      <c r="NZO65" s="159"/>
      <c r="NZP65" s="159"/>
      <c r="NZQ65" s="157"/>
      <c r="NZR65" s="158"/>
      <c r="NZS65" s="159"/>
      <c r="NZT65" s="159"/>
      <c r="NZU65" s="157"/>
      <c r="NZV65" s="158"/>
      <c r="NZW65" s="159"/>
      <c r="NZX65" s="159"/>
      <c r="NZY65" s="157"/>
      <c r="NZZ65" s="158"/>
      <c r="OAA65" s="159"/>
      <c r="OAB65" s="159"/>
      <c r="OAC65" s="157"/>
      <c r="OAD65" s="158"/>
      <c r="OAE65" s="159"/>
      <c r="OAF65" s="159"/>
      <c r="OAG65" s="157"/>
      <c r="OAH65" s="158"/>
      <c r="OAI65" s="159"/>
      <c r="OAJ65" s="159"/>
      <c r="OAK65" s="157"/>
      <c r="OAL65" s="158"/>
      <c r="OAM65" s="159"/>
      <c r="OAN65" s="159"/>
      <c r="OAO65" s="157"/>
      <c r="OAP65" s="158"/>
      <c r="OAQ65" s="159"/>
      <c r="OAR65" s="159"/>
      <c r="OAS65" s="157"/>
      <c r="OAT65" s="158"/>
      <c r="OAU65" s="159"/>
      <c r="OAV65" s="159"/>
      <c r="OAW65" s="157"/>
      <c r="OAX65" s="158"/>
      <c r="OAY65" s="159"/>
      <c r="OAZ65" s="159"/>
      <c r="OBA65" s="157"/>
      <c r="OBB65" s="158"/>
      <c r="OBC65" s="159"/>
      <c r="OBD65" s="159"/>
      <c r="OBE65" s="157"/>
      <c r="OBF65" s="158"/>
      <c r="OBG65" s="159"/>
      <c r="OBH65" s="159"/>
      <c r="OBI65" s="157"/>
      <c r="OBJ65" s="158"/>
      <c r="OBK65" s="159"/>
      <c r="OBL65" s="159"/>
      <c r="OBM65" s="157"/>
      <c r="OBN65" s="158"/>
      <c r="OBO65" s="159"/>
      <c r="OBP65" s="159"/>
      <c r="OBQ65" s="157"/>
      <c r="OBR65" s="158"/>
      <c r="OBS65" s="159"/>
      <c r="OBT65" s="159"/>
      <c r="OBU65" s="157"/>
      <c r="OBV65" s="158"/>
      <c r="OBW65" s="159"/>
      <c r="OBX65" s="159"/>
      <c r="OBY65" s="157"/>
      <c r="OBZ65" s="158"/>
      <c r="OCA65" s="159"/>
      <c r="OCB65" s="159"/>
      <c r="OCC65" s="157"/>
      <c r="OCD65" s="158"/>
      <c r="OCE65" s="159"/>
      <c r="OCF65" s="159"/>
      <c r="OCG65" s="157"/>
      <c r="OCH65" s="158"/>
      <c r="OCI65" s="159"/>
      <c r="OCJ65" s="159"/>
      <c r="OCK65" s="157"/>
      <c r="OCL65" s="158"/>
      <c r="OCM65" s="159"/>
      <c r="OCN65" s="159"/>
      <c r="OCO65" s="157"/>
      <c r="OCP65" s="158"/>
      <c r="OCQ65" s="159"/>
      <c r="OCR65" s="159"/>
      <c r="OCS65" s="157"/>
      <c r="OCT65" s="158"/>
      <c r="OCU65" s="159"/>
      <c r="OCV65" s="159"/>
      <c r="OCW65" s="157"/>
      <c r="OCX65" s="158"/>
      <c r="OCY65" s="159"/>
      <c r="OCZ65" s="159"/>
      <c r="ODA65" s="157"/>
      <c r="ODB65" s="158"/>
      <c r="ODC65" s="159"/>
      <c r="ODD65" s="159"/>
      <c r="ODE65" s="157"/>
      <c r="ODF65" s="158"/>
      <c r="ODG65" s="159"/>
      <c r="ODH65" s="159"/>
      <c r="ODI65" s="157"/>
      <c r="ODJ65" s="158"/>
      <c r="ODK65" s="159"/>
      <c r="ODL65" s="159"/>
      <c r="ODM65" s="157"/>
      <c r="ODN65" s="158"/>
      <c r="ODO65" s="159"/>
      <c r="ODP65" s="159"/>
      <c r="ODQ65" s="157"/>
      <c r="ODR65" s="158"/>
      <c r="ODS65" s="159"/>
      <c r="ODT65" s="159"/>
      <c r="ODU65" s="157"/>
      <c r="ODV65" s="158"/>
      <c r="ODW65" s="159"/>
      <c r="ODX65" s="159"/>
      <c r="ODY65" s="157"/>
      <c r="ODZ65" s="158"/>
      <c r="OEA65" s="159"/>
      <c r="OEB65" s="159"/>
      <c r="OEC65" s="157"/>
      <c r="OED65" s="158"/>
      <c r="OEE65" s="159"/>
      <c r="OEF65" s="159"/>
      <c r="OEG65" s="157"/>
      <c r="OEH65" s="158"/>
      <c r="OEI65" s="159"/>
      <c r="OEJ65" s="159"/>
      <c r="OEK65" s="157"/>
      <c r="OEL65" s="158"/>
      <c r="OEM65" s="159"/>
      <c r="OEN65" s="159"/>
      <c r="OEO65" s="157"/>
      <c r="OEP65" s="158"/>
      <c r="OEQ65" s="159"/>
      <c r="OER65" s="159"/>
      <c r="OES65" s="157"/>
      <c r="OET65" s="158"/>
      <c r="OEU65" s="159"/>
      <c r="OEV65" s="159"/>
      <c r="OEW65" s="157"/>
      <c r="OEX65" s="158"/>
      <c r="OEY65" s="159"/>
      <c r="OEZ65" s="159"/>
      <c r="OFA65" s="157"/>
      <c r="OFB65" s="158"/>
      <c r="OFC65" s="159"/>
      <c r="OFD65" s="159"/>
      <c r="OFE65" s="157"/>
      <c r="OFF65" s="158"/>
      <c r="OFG65" s="159"/>
      <c r="OFH65" s="159"/>
      <c r="OFI65" s="157"/>
      <c r="OFJ65" s="158"/>
      <c r="OFK65" s="159"/>
      <c r="OFL65" s="159"/>
      <c r="OFM65" s="157"/>
      <c r="OFN65" s="158"/>
      <c r="OFO65" s="159"/>
      <c r="OFP65" s="159"/>
      <c r="OFQ65" s="157"/>
      <c r="OFR65" s="158"/>
      <c r="OFS65" s="159"/>
      <c r="OFT65" s="159"/>
      <c r="OFU65" s="157"/>
      <c r="OFV65" s="158"/>
      <c r="OFW65" s="159"/>
      <c r="OFX65" s="159"/>
      <c r="OFY65" s="157"/>
      <c r="OFZ65" s="158"/>
      <c r="OGA65" s="159"/>
      <c r="OGB65" s="159"/>
      <c r="OGC65" s="157"/>
      <c r="OGD65" s="158"/>
      <c r="OGE65" s="159"/>
      <c r="OGF65" s="159"/>
      <c r="OGG65" s="157"/>
      <c r="OGH65" s="158"/>
      <c r="OGI65" s="159"/>
      <c r="OGJ65" s="159"/>
      <c r="OGK65" s="157"/>
      <c r="OGL65" s="158"/>
      <c r="OGM65" s="159"/>
      <c r="OGN65" s="159"/>
      <c r="OGO65" s="157"/>
      <c r="OGP65" s="158"/>
      <c r="OGQ65" s="159"/>
      <c r="OGR65" s="159"/>
      <c r="OGS65" s="157"/>
      <c r="OGT65" s="158"/>
      <c r="OGU65" s="159"/>
      <c r="OGV65" s="159"/>
      <c r="OGW65" s="157"/>
      <c r="OGX65" s="158"/>
      <c r="OGY65" s="159"/>
      <c r="OGZ65" s="159"/>
      <c r="OHA65" s="157"/>
      <c r="OHB65" s="158"/>
      <c r="OHC65" s="159"/>
      <c r="OHD65" s="159"/>
      <c r="OHE65" s="157"/>
      <c r="OHF65" s="158"/>
      <c r="OHG65" s="159"/>
      <c r="OHH65" s="159"/>
      <c r="OHI65" s="157"/>
      <c r="OHJ65" s="158"/>
      <c r="OHK65" s="159"/>
      <c r="OHL65" s="159"/>
      <c r="OHM65" s="157"/>
      <c r="OHN65" s="158"/>
      <c r="OHO65" s="159"/>
      <c r="OHP65" s="159"/>
      <c r="OHQ65" s="157"/>
      <c r="OHR65" s="158"/>
      <c r="OHS65" s="159"/>
      <c r="OHT65" s="159"/>
      <c r="OHU65" s="157"/>
      <c r="OHV65" s="158"/>
      <c r="OHW65" s="159"/>
      <c r="OHX65" s="159"/>
      <c r="OHY65" s="157"/>
      <c r="OHZ65" s="158"/>
      <c r="OIA65" s="159"/>
      <c r="OIB65" s="159"/>
      <c r="OIC65" s="157"/>
      <c r="OID65" s="158"/>
      <c r="OIE65" s="159"/>
      <c r="OIF65" s="159"/>
      <c r="OIG65" s="157"/>
      <c r="OIH65" s="158"/>
      <c r="OII65" s="159"/>
      <c r="OIJ65" s="159"/>
      <c r="OIK65" s="157"/>
      <c r="OIL65" s="158"/>
      <c r="OIM65" s="159"/>
      <c r="OIN65" s="159"/>
      <c r="OIO65" s="157"/>
      <c r="OIP65" s="158"/>
      <c r="OIQ65" s="159"/>
      <c r="OIR65" s="159"/>
      <c r="OIS65" s="157"/>
      <c r="OIT65" s="158"/>
      <c r="OIU65" s="159"/>
      <c r="OIV65" s="159"/>
      <c r="OIW65" s="157"/>
      <c r="OIX65" s="158"/>
      <c r="OIY65" s="159"/>
      <c r="OIZ65" s="159"/>
      <c r="OJA65" s="157"/>
      <c r="OJB65" s="158"/>
      <c r="OJC65" s="159"/>
      <c r="OJD65" s="159"/>
      <c r="OJE65" s="157"/>
      <c r="OJF65" s="158"/>
      <c r="OJG65" s="159"/>
      <c r="OJH65" s="159"/>
      <c r="OJI65" s="157"/>
      <c r="OJJ65" s="158"/>
      <c r="OJK65" s="159"/>
      <c r="OJL65" s="159"/>
      <c r="OJM65" s="157"/>
      <c r="OJN65" s="158"/>
      <c r="OJO65" s="159"/>
      <c r="OJP65" s="159"/>
      <c r="OJQ65" s="157"/>
      <c r="OJR65" s="158"/>
      <c r="OJS65" s="159"/>
      <c r="OJT65" s="159"/>
      <c r="OJU65" s="157"/>
      <c r="OJV65" s="158"/>
      <c r="OJW65" s="159"/>
      <c r="OJX65" s="159"/>
      <c r="OJY65" s="157"/>
      <c r="OJZ65" s="158"/>
      <c r="OKA65" s="159"/>
      <c r="OKB65" s="159"/>
      <c r="OKC65" s="157"/>
      <c r="OKD65" s="158"/>
      <c r="OKE65" s="159"/>
      <c r="OKF65" s="159"/>
      <c r="OKG65" s="157"/>
      <c r="OKH65" s="158"/>
      <c r="OKI65" s="159"/>
      <c r="OKJ65" s="159"/>
      <c r="OKK65" s="157"/>
      <c r="OKL65" s="158"/>
      <c r="OKM65" s="159"/>
      <c r="OKN65" s="159"/>
      <c r="OKO65" s="157"/>
      <c r="OKP65" s="158"/>
      <c r="OKQ65" s="159"/>
      <c r="OKR65" s="159"/>
      <c r="OKS65" s="157"/>
      <c r="OKT65" s="158"/>
      <c r="OKU65" s="159"/>
      <c r="OKV65" s="159"/>
      <c r="OKW65" s="157"/>
      <c r="OKX65" s="158"/>
      <c r="OKY65" s="159"/>
      <c r="OKZ65" s="159"/>
      <c r="OLA65" s="157"/>
      <c r="OLB65" s="158"/>
      <c r="OLC65" s="159"/>
      <c r="OLD65" s="159"/>
      <c r="OLE65" s="157"/>
      <c r="OLF65" s="158"/>
      <c r="OLG65" s="159"/>
      <c r="OLH65" s="159"/>
      <c r="OLI65" s="157"/>
      <c r="OLJ65" s="158"/>
      <c r="OLK65" s="159"/>
      <c r="OLL65" s="159"/>
      <c r="OLM65" s="157"/>
      <c r="OLN65" s="158"/>
      <c r="OLO65" s="159"/>
      <c r="OLP65" s="159"/>
      <c r="OLQ65" s="157"/>
      <c r="OLR65" s="158"/>
      <c r="OLS65" s="159"/>
      <c r="OLT65" s="159"/>
      <c r="OLU65" s="157"/>
      <c r="OLV65" s="158"/>
      <c r="OLW65" s="159"/>
      <c r="OLX65" s="159"/>
      <c r="OLY65" s="157"/>
      <c r="OLZ65" s="158"/>
      <c r="OMA65" s="159"/>
      <c r="OMB65" s="159"/>
      <c r="OMC65" s="157"/>
      <c r="OMD65" s="158"/>
      <c r="OME65" s="159"/>
      <c r="OMF65" s="159"/>
      <c r="OMG65" s="157"/>
      <c r="OMH65" s="158"/>
      <c r="OMI65" s="159"/>
      <c r="OMJ65" s="159"/>
      <c r="OMK65" s="157"/>
      <c r="OML65" s="158"/>
      <c r="OMM65" s="159"/>
      <c r="OMN65" s="159"/>
      <c r="OMO65" s="157"/>
      <c r="OMP65" s="158"/>
      <c r="OMQ65" s="159"/>
      <c r="OMR65" s="159"/>
      <c r="OMS65" s="157"/>
      <c r="OMT65" s="158"/>
      <c r="OMU65" s="159"/>
      <c r="OMV65" s="159"/>
      <c r="OMW65" s="157"/>
      <c r="OMX65" s="158"/>
      <c r="OMY65" s="159"/>
      <c r="OMZ65" s="159"/>
      <c r="ONA65" s="157"/>
      <c r="ONB65" s="158"/>
      <c r="ONC65" s="159"/>
      <c r="OND65" s="159"/>
      <c r="ONE65" s="157"/>
      <c r="ONF65" s="158"/>
      <c r="ONG65" s="159"/>
      <c r="ONH65" s="159"/>
      <c r="ONI65" s="157"/>
      <c r="ONJ65" s="158"/>
      <c r="ONK65" s="159"/>
      <c r="ONL65" s="159"/>
      <c r="ONM65" s="157"/>
      <c r="ONN65" s="158"/>
      <c r="ONO65" s="159"/>
      <c r="ONP65" s="159"/>
      <c r="ONQ65" s="157"/>
      <c r="ONR65" s="158"/>
      <c r="ONS65" s="159"/>
      <c r="ONT65" s="159"/>
      <c r="ONU65" s="157"/>
      <c r="ONV65" s="158"/>
      <c r="ONW65" s="159"/>
      <c r="ONX65" s="159"/>
      <c r="ONY65" s="157"/>
      <c r="ONZ65" s="158"/>
      <c r="OOA65" s="159"/>
      <c r="OOB65" s="159"/>
      <c r="OOC65" s="157"/>
      <c r="OOD65" s="158"/>
      <c r="OOE65" s="159"/>
      <c r="OOF65" s="159"/>
      <c r="OOG65" s="157"/>
      <c r="OOH65" s="158"/>
      <c r="OOI65" s="159"/>
      <c r="OOJ65" s="159"/>
      <c r="OOK65" s="157"/>
      <c r="OOL65" s="158"/>
      <c r="OOM65" s="159"/>
      <c r="OON65" s="159"/>
      <c r="OOO65" s="157"/>
      <c r="OOP65" s="158"/>
      <c r="OOQ65" s="159"/>
      <c r="OOR65" s="159"/>
      <c r="OOS65" s="157"/>
      <c r="OOT65" s="158"/>
      <c r="OOU65" s="159"/>
      <c r="OOV65" s="159"/>
      <c r="OOW65" s="157"/>
      <c r="OOX65" s="158"/>
      <c r="OOY65" s="159"/>
      <c r="OOZ65" s="159"/>
      <c r="OPA65" s="157"/>
      <c r="OPB65" s="158"/>
      <c r="OPC65" s="159"/>
      <c r="OPD65" s="159"/>
      <c r="OPE65" s="157"/>
      <c r="OPF65" s="158"/>
      <c r="OPG65" s="159"/>
      <c r="OPH65" s="159"/>
      <c r="OPI65" s="157"/>
      <c r="OPJ65" s="158"/>
      <c r="OPK65" s="159"/>
      <c r="OPL65" s="159"/>
      <c r="OPM65" s="157"/>
      <c r="OPN65" s="158"/>
      <c r="OPO65" s="159"/>
      <c r="OPP65" s="159"/>
      <c r="OPQ65" s="157"/>
      <c r="OPR65" s="158"/>
      <c r="OPS65" s="159"/>
      <c r="OPT65" s="159"/>
      <c r="OPU65" s="157"/>
      <c r="OPV65" s="158"/>
      <c r="OPW65" s="159"/>
      <c r="OPX65" s="159"/>
      <c r="OPY65" s="157"/>
      <c r="OPZ65" s="158"/>
      <c r="OQA65" s="159"/>
      <c r="OQB65" s="159"/>
      <c r="OQC65" s="157"/>
      <c r="OQD65" s="158"/>
      <c r="OQE65" s="159"/>
      <c r="OQF65" s="159"/>
      <c r="OQG65" s="157"/>
      <c r="OQH65" s="158"/>
      <c r="OQI65" s="159"/>
      <c r="OQJ65" s="159"/>
      <c r="OQK65" s="157"/>
      <c r="OQL65" s="158"/>
      <c r="OQM65" s="159"/>
      <c r="OQN65" s="159"/>
      <c r="OQO65" s="157"/>
      <c r="OQP65" s="158"/>
      <c r="OQQ65" s="159"/>
      <c r="OQR65" s="159"/>
      <c r="OQS65" s="157"/>
      <c r="OQT65" s="158"/>
      <c r="OQU65" s="159"/>
      <c r="OQV65" s="159"/>
      <c r="OQW65" s="157"/>
      <c r="OQX65" s="158"/>
      <c r="OQY65" s="159"/>
      <c r="OQZ65" s="159"/>
      <c r="ORA65" s="157"/>
      <c r="ORB65" s="158"/>
      <c r="ORC65" s="159"/>
      <c r="ORD65" s="159"/>
      <c r="ORE65" s="157"/>
      <c r="ORF65" s="158"/>
      <c r="ORG65" s="159"/>
      <c r="ORH65" s="159"/>
      <c r="ORI65" s="157"/>
      <c r="ORJ65" s="158"/>
      <c r="ORK65" s="159"/>
      <c r="ORL65" s="159"/>
      <c r="ORM65" s="157"/>
      <c r="ORN65" s="158"/>
      <c r="ORO65" s="159"/>
      <c r="ORP65" s="159"/>
      <c r="ORQ65" s="157"/>
      <c r="ORR65" s="158"/>
      <c r="ORS65" s="159"/>
      <c r="ORT65" s="159"/>
      <c r="ORU65" s="157"/>
      <c r="ORV65" s="158"/>
      <c r="ORW65" s="159"/>
      <c r="ORX65" s="159"/>
      <c r="ORY65" s="157"/>
      <c r="ORZ65" s="158"/>
      <c r="OSA65" s="159"/>
      <c r="OSB65" s="159"/>
      <c r="OSC65" s="157"/>
      <c r="OSD65" s="158"/>
      <c r="OSE65" s="159"/>
      <c r="OSF65" s="159"/>
      <c r="OSG65" s="157"/>
      <c r="OSH65" s="158"/>
      <c r="OSI65" s="159"/>
      <c r="OSJ65" s="159"/>
      <c r="OSK65" s="157"/>
      <c r="OSL65" s="158"/>
      <c r="OSM65" s="159"/>
      <c r="OSN65" s="159"/>
      <c r="OSO65" s="157"/>
      <c r="OSP65" s="158"/>
      <c r="OSQ65" s="159"/>
      <c r="OSR65" s="159"/>
      <c r="OSS65" s="157"/>
      <c r="OST65" s="158"/>
      <c r="OSU65" s="159"/>
      <c r="OSV65" s="159"/>
      <c r="OSW65" s="157"/>
      <c r="OSX65" s="158"/>
      <c r="OSY65" s="159"/>
      <c r="OSZ65" s="159"/>
      <c r="OTA65" s="157"/>
      <c r="OTB65" s="158"/>
      <c r="OTC65" s="159"/>
      <c r="OTD65" s="159"/>
      <c r="OTE65" s="157"/>
      <c r="OTF65" s="158"/>
      <c r="OTG65" s="159"/>
      <c r="OTH65" s="159"/>
      <c r="OTI65" s="157"/>
      <c r="OTJ65" s="158"/>
      <c r="OTK65" s="159"/>
      <c r="OTL65" s="159"/>
      <c r="OTM65" s="157"/>
      <c r="OTN65" s="158"/>
      <c r="OTO65" s="159"/>
      <c r="OTP65" s="159"/>
      <c r="OTQ65" s="157"/>
      <c r="OTR65" s="158"/>
      <c r="OTS65" s="159"/>
      <c r="OTT65" s="159"/>
      <c r="OTU65" s="157"/>
      <c r="OTV65" s="158"/>
      <c r="OTW65" s="159"/>
      <c r="OTX65" s="159"/>
      <c r="OTY65" s="157"/>
      <c r="OTZ65" s="158"/>
      <c r="OUA65" s="159"/>
      <c r="OUB65" s="159"/>
      <c r="OUC65" s="157"/>
      <c r="OUD65" s="158"/>
      <c r="OUE65" s="159"/>
      <c r="OUF65" s="159"/>
      <c r="OUG65" s="157"/>
      <c r="OUH65" s="158"/>
      <c r="OUI65" s="159"/>
      <c r="OUJ65" s="159"/>
      <c r="OUK65" s="157"/>
      <c r="OUL65" s="158"/>
      <c r="OUM65" s="159"/>
      <c r="OUN65" s="159"/>
      <c r="OUO65" s="157"/>
      <c r="OUP65" s="158"/>
      <c r="OUQ65" s="159"/>
      <c r="OUR65" s="159"/>
      <c r="OUS65" s="157"/>
      <c r="OUT65" s="158"/>
      <c r="OUU65" s="159"/>
      <c r="OUV65" s="159"/>
      <c r="OUW65" s="157"/>
      <c r="OUX65" s="158"/>
      <c r="OUY65" s="159"/>
      <c r="OUZ65" s="159"/>
      <c r="OVA65" s="157"/>
      <c r="OVB65" s="158"/>
      <c r="OVC65" s="159"/>
      <c r="OVD65" s="159"/>
      <c r="OVE65" s="157"/>
      <c r="OVF65" s="158"/>
      <c r="OVG65" s="159"/>
      <c r="OVH65" s="159"/>
      <c r="OVI65" s="157"/>
      <c r="OVJ65" s="158"/>
      <c r="OVK65" s="159"/>
      <c r="OVL65" s="159"/>
      <c r="OVM65" s="157"/>
      <c r="OVN65" s="158"/>
      <c r="OVO65" s="159"/>
      <c r="OVP65" s="159"/>
      <c r="OVQ65" s="157"/>
      <c r="OVR65" s="158"/>
      <c r="OVS65" s="159"/>
      <c r="OVT65" s="159"/>
      <c r="OVU65" s="157"/>
      <c r="OVV65" s="158"/>
      <c r="OVW65" s="159"/>
      <c r="OVX65" s="159"/>
      <c r="OVY65" s="157"/>
      <c r="OVZ65" s="158"/>
      <c r="OWA65" s="159"/>
      <c r="OWB65" s="159"/>
      <c r="OWC65" s="157"/>
      <c r="OWD65" s="158"/>
      <c r="OWE65" s="159"/>
      <c r="OWF65" s="159"/>
      <c r="OWG65" s="157"/>
      <c r="OWH65" s="158"/>
      <c r="OWI65" s="159"/>
      <c r="OWJ65" s="159"/>
      <c r="OWK65" s="157"/>
      <c r="OWL65" s="158"/>
      <c r="OWM65" s="159"/>
      <c r="OWN65" s="159"/>
      <c r="OWO65" s="157"/>
      <c r="OWP65" s="158"/>
      <c r="OWQ65" s="159"/>
      <c r="OWR65" s="159"/>
      <c r="OWS65" s="157"/>
      <c r="OWT65" s="158"/>
      <c r="OWU65" s="159"/>
      <c r="OWV65" s="159"/>
      <c r="OWW65" s="157"/>
      <c r="OWX65" s="158"/>
      <c r="OWY65" s="159"/>
      <c r="OWZ65" s="159"/>
      <c r="OXA65" s="157"/>
      <c r="OXB65" s="158"/>
      <c r="OXC65" s="159"/>
      <c r="OXD65" s="159"/>
      <c r="OXE65" s="157"/>
      <c r="OXF65" s="158"/>
      <c r="OXG65" s="159"/>
      <c r="OXH65" s="159"/>
      <c r="OXI65" s="157"/>
      <c r="OXJ65" s="158"/>
      <c r="OXK65" s="159"/>
      <c r="OXL65" s="159"/>
      <c r="OXM65" s="157"/>
      <c r="OXN65" s="158"/>
      <c r="OXO65" s="159"/>
      <c r="OXP65" s="159"/>
      <c r="OXQ65" s="157"/>
      <c r="OXR65" s="158"/>
      <c r="OXS65" s="159"/>
      <c r="OXT65" s="159"/>
      <c r="OXU65" s="157"/>
      <c r="OXV65" s="158"/>
      <c r="OXW65" s="159"/>
      <c r="OXX65" s="159"/>
      <c r="OXY65" s="157"/>
      <c r="OXZ65" s="158"/>
      <c r="OYA65" s="159"/>
      <c r="OYB65" s="159"/>
      <c r="OYC65" s="157"/>
      <c r="OYD65" s="158"/>
      <c r="OYE65" s="159"/>
      <c r="OYF65" s="159"/>
      <c r="OYG65" s="157"/>
      <c r="OYH65" s="158"/>
      <c r="OYI65" s="159"/>
      <c r="OYJ65" s="159"/>
      <c r="OYK65" s="157"/>
      <c r="OYL65" s="158"/>
      <c r="OYM65" s="159"/>
      <c r="OYN65" s="159"/>
      <c r="OYO65" s="157"/>
      <c r="OYP65" s="158"/>
      <c r="OYQ65" s="159"/>
      <c r="OYR65" s="159"/>
      <c r="OYS65" s="157"/>
      <c r="OYT65" s="158"/>
      <c r="OYU65" s="159"/>
      <c r="OYV65" s="159"/>
      <c r="OYW65" s="157"/>
      <c r="OYX65" s="158"/>
      <c r="OYY65" s="159"/>
      <c r="OYZ65" s="159"/>
      <c r="OZA65" s="157"/>
      <c r="OZB65" s="158"/>
      <c r="OZC65" s="159"/>
      <c r="OZD65" s="159"/>
      <c r="OZE65" s="157"/>
      <c r="OZF65" s="158"/>
      <c r="OZG65" s="159"/>
      <c r="OZH65" s="159"/>
      <c r="OZI65" s="157"/>
      <c r="OZJ65" s="158"/>
      <c r="OZK65" s="159"/>
      <c r="OZL65" s="159"/>
      <c r="OZM65" s="157"/>
      <c r="OZN65" s="158"/>
      <c r="OZO65" s="159"/>
      <c r="OZP65" s="159"/>
      <c r="OZQ65" s="157"/>
      <c r="OZR65" s="158"/>
      <c r="OZS65" s="159"/>
      <c r="OZT65" s="159"/>
      <c r="OZU65" s="157"/>
      <c r="OZV65" s="158"/>
      <c r="OZW65" s="159"/>
      <c r="OZX65" s="159"/>
      <c r="OZY65" s="157"/>
      <c r="OZZ65" s="158"/>
      <c r="PAA65" s="159"/>
      <c r="PAB65" s="159"/>
      <c r="PAC65" s="157"/>
      <c r="PAD65" s="158"/>
      <c r="PAE65" s="159"/>
      <c r="PAF65" s="159"/>
      <c r="PAG65" s="157"/>
      <c r="PAH65" s="158"/>
      <c r="PAI65" s="159"/>
      <c r="PAJ65" s="159"/>
      <c r="PAK65" s="157"/>
      <c r="PAL65" s="158"/>
      <c r="PAM65" s="159"/>
      <c r="PAN65" s="159"/>
      <c r="PAO65" s="157"/>
      <c r="PAP65" s="158"/>
      <c r="PAQ65" s="159"/>
      <c r="PAR65" s="159"/>
      <c r="PAS65" s="157"/>
      <c r="PAT65" s="158"/>
      <c r="PAU65" s="159"/>
      <c r="PAV65" s="159"/>
      <c r="PAW65" s="157"/>
      <c r="PAX65" s="158"/>
      <c r="PAY65" s="159"/>
      <c r="PAZ65" s="159"/>
      <c r="PBA65" s="157"/>
      <c r="PBB65" s="158"/>
      <c r="PBC65" s="159"/>
      <c r="PBD65" s="159"/>
      <c r="PBE65" s="157"/>
      <c r="PBF65" s="158"/>
      <c r="PBG65" s="159"/>
      <c r="PBH65" s="159"/>
      <c r="PBI65" s="157"/>
      <c r="PBJ65" s="158"/>
      <c r="PBK65" s="159"/>
      <c r="PBL65" s="159"/>
      <c r="PBM65" s="157"/>
      <c r="PBN65" s="158"/>
      <c r="PBO65" s="159"/>
      <c r="PBP65" s="159"/>
      <c r="PBQ65" s="157"/>
      <c r="PBR65" s="158"/>
      <c r="PBS65" s="159"/>
      <c r="PBT65" s="159"/>
      <c r="PBU65" s="157"/>
      <c r="PBV65" s="158"/>
      <c r="PBW65" s="159"/>
      <c r="PBX65" s="159"/>
      <c r="PBY65" s="157"/>
      <c r="PBZ65" s="158"/>
      <c r="PCA65" s="159"/>
      <c r="PCB65" s="159"/>
      <c r="PCC65" s="157"/>
      <c r="PCD65" s="158"/>
      <c r="PCE65" s="159"/>
      <c r="PCF65" s="159"/>
      <c r="PCG65" s="157"/>
      <c r="PCH65" s="158"/>
      <c r="PCI65" s="159"/>
      <c r="PCJ65" s="159"/>
      <c r="PCK65" s="157"/>
      <c r="PCL65" s="158"/>
      <c r="PCM65" s="159"/>
      <c r="PCN65" s="159"/>
      <c r="PCO65" s="157"/>
      <c r="PCP65" s="158"/>
      <c r="PCQ65" s="159"/>
      <c r="PCR65" s="159"/>
      <c r="PCS65" s="157"/>
      <c r="PCT65" s="158"/>
      <c r="PCU65" s="159"/>
      <c r="PCV65" s="159"/>
      <c r="PCW65" s="157"/>
      <c r="PCX65" s="158"/>
      <c r="PCY65" s="159"/>
      <c r="PCZ65" s="159"/>
      <c r="PDA65" s="157"/>
      <c r="PDB65" s="158"/>
      <c r="PDC65" s="159"/>
      <c r="PDD65" s="159"/>
      <c r="PDE65" s="157"/>
      <c r="PDF65" s="158"/>
      <c r="PDG65" s="159"/>
      <c r="PDH65" s="159"/>
      <c r="PDI65" s="157"/>
      <c r="PDJ65" s="158"/>
      <c r="PDK65" s="159"/>
      <c r="PDL65" s="159"/>
      <c r="PDM65" s="157"/>
      <c r="PDN65" s="158"/>
      <c r="PDO65" s="159"/>
      <c r="PDP65" s="159"/>
      <c r="PDQ65" s="157"/>
      <c r="PDR65" s="158"/>
      <c r="PDS65" s="159"/>
      <c r="PDT65" s="159"/>
      <c r="PDU65" s="157"/>
      <c r="PDV65" s="158"/>
      <c r="PDW65" s="159"/>
      <c r="PDX65" s="159"/>
      <c r="PDY65" s="157"/>
      <c r="PDZ65" s="158"/>
      <c r="PEA65" s="159"/>
      <c r="PEB65" s="159"/>
      <c r="PEC65" s="157"/>
      <c r="PED65" s="158"/>
      <c r="PEE65" s="159"/>
      <c r="PEF65" s="159"/>
      <c r="PEG65" s="157"/>
      <c r="PEH65" s="158"/>
      <c r="PEI65" s="159"/>
      <c r="PEJ65" s="159"/>
      <c r="PEK65" s="157"/>
      <c r="PEL65" s="158"/>
      <c r="PEM65" s="159"/>
      <c r="PEN65" s="159"/>
      <c r="PEO65" s="157"/>
      <c r="PEP65" s="158"/>
      <c r="PEQ65" s="159"/>
      <c r="PER65" s="159"/>
      <c r="PES65" s="157"/>
      <c r="PET65" s="158"/>
      <c r="PEU65" s="159"/>
      <c r="PEV65" s="159"/>
      <c r="PEW65" s="157"/>
      <c r="PEX65" s="158"/>
      <c r="PEY65" s="159"/>
      <c r="PEZ65" s="159"/>
      <c r="PFA65" s="157"/>
      <c r="PFB65" s="158"/>
      <c r="PFC65" s="159"/>
      <c r="PFD65" s="159"/>
      <c r="PFE65" s="157"/>
      <c r="PFF65" s="158"/>
      <c r="PFG65" s="159"/>
      <c r="PFH65" s="159"/>
      <c r="PFI65" s="157"/>
      <c r="PFJ65" s="158"/>
      <c r="PFK65" s="159"/>
      <c r="PFL65" s="159"/>
      <c r="PFM65" s="157"/>
      <c r="PFN65" s="158"/>
      <c r="PFO65" s="159"/>
      <c r="PFP65" s="159"/>
      <c r="PFQ65" s="157"/>
      <c r="PFR65" s="158"/>
      <c r="PFS65" s="159"/>
      <c r="PFT65" s="159"/>
      <c r="PFU65" s="157"/>
      <c r="PFV65" s="158"/>
      <c r="PFW65" s="159"/>
      <c r="PFX65" s="159"/>
      <c r="PFY65" s="157"/>
      <c r="PFZ65" s="158"/>
      <c r="PGA65" s="159"/>
      <c r="PGB65" s="159"/>
      <c r="PGC65" s="157"/>
      <c r="PGD65" s="158"/>
      <c r="PGE65" s="159"/>
      <c r="PGF65" s="159"/>
      <c r="PGG65" s="157"/>
      <c r="PGH65" s="158"/>
      <c r="PGI65" s="159"/>
      <c r="PGJ65" s="159"/>
      <c r="PGK65" s="157"/>
      <c r="PGL65" s="158"/>
      <c r="PGM65" s="159"/>
      <c r="PGN65" s="159"/>
      <c r="PGO65" s="157"/>
      <c r="PGP65" s="158"/>
      <c r="PGQ65" s="159"/>
      <c r="PGR65" s="159"/>
      <c r="PGS65" s="157"/>
      <c r="PGT65" s="158"/>
      <c r="PGU65" s="159"/>
      <c r="PGV65" s="159"/>
      <c r="PGW65" s="157"/>
      <c r="PGX65" s="158"/>
      <c r="PGY65" s="159"/>
      <c r="PGZ65" s="159"/>
      <c r="PHA65" s="157"/>
      <c r="PHB65" s="158"/>
      <c r="PHC65" s="159"/>
      <c r="PHD65" s="159"/>
      <c r="PHE65" s="157"/>
      <c r="PHF65" s="158"/>
      <c r="PHG65" s="159"/>
      <c r="PHH65" s="159"/>
      <c r="PHI65" s="157"/>
      <c r="PHJ65" s="158"/>
      <c r="PHK65" s="159"/>
      <c r="PHL65" s="159"/>
      <c r="PHM65" s="157"/>
      <c r="PHN65" s="158"/>
      <c r="PHO65" s="159"/>
      <c r="PHP65" s="159"/>
      <c r="PHQ65" s="157"/>
      <c r="PHR65" s="158"/>
      <c r="PHS65" s="159"/>
      <c r="PHT65" s="159"/>
      <c r="PHU65" s="157"/>
      <c r="PHV65" s="158"/>
      <c r="PHW65" s="159"/>
      <c r="PHX65" s="159"/>
      <c r="PHY65" s="157"/>
      <c r="PHZ65" s="158"/>
      <c r="PIA65" s="159"/>
      <c r="PIB65" s="159"/>
      <c r="PIC65" s="157"/>
      <c r="PID65" s="158"/>
      <c r="PIE65" s="159"/>
      <c r="PIF65" s="159"/>
      <c r="PIG65" s="157"/>
      <c r="PIH65" s="158"/>
      <c r="PII65" s="159"/>
      <c r="PIJ65" s="159"/>
      <c r="PIK65" s="157"/>
      <c r="PIL65" s="158"/>
      <c r="PIM65" s="159"/>
      <c r="PIN65" s="159"/>
      <c r="PIO65" s="157"/>
      <c r="PIP65" s="158"/>
      <c r="PIQ65" s="159"/>
      <c r="PIR65" s="159"/>
      <c r="PIS65" s="157"/>
      <c r="PIT65" s="158"/>
      <c r="PIU65" s="159"/>
      <c r="PIV65" s="159"/>
      <c r="PIW65" s="157"/>
      <c r="PIX65" s="158"/>
      <c r="PIY65" s="159"/>
      <c r="PIZ65" s="159"/>
      <c r="PJA65" s="157"/>
      <c r="PJB65" s="158"/>
      <c r="PJC65" s="159"/>
      <c r="PJD65" s="159"/>
      <c r="PJE65" s="157"/>
      <c r="PJF65" s="158"/>
      <c r="PJG65" s="159"/>
      <c r="PJH65" s="159"/>
      <c r="PJI65" s="157"/>
      <c r="PJJ65" s="158"/>
      <c r="PJK65" s="159"/>
      <c r="PJL65" s="159"/>
      <c r="PJM65" s="157"/>
      <c r="PJN65" s="158"/>
      <c r="PJO65" s="159"/>
      <c r="PJP65" s="159"/>
      <c r="PJQ65" s="157"/>
      <c r="PJR65" s="158"/>
      <c r="PJS65" s="159"/>
      <c r="PJT65" s="159"/>
      <c r="PJU65" s="157"/>
      <c r="PJV65" s="158"/>
      <c r="PJW65" s="159"/>
      <c r="PJX65" s="159"/>
      <c r="PJY65" s="157"/>
      <c r="PJZ65" s="158"/>
      <c r="PKA65" s="159"/>
      <c r="PKB65" s="159"/>
      <c r="PKC65" s="157"/>
      <c r="PKD65" s="158"/>
      <c r="PKE65" s="159"/>
      <c r="PKF65" s="159"/>
      <c r="PKG65" s="157"/>
      <c r="PKH65" s="158"/>
      <c r="PKI65" s="159"/>
      <c r="PKJ65" s="159"/>
      <c r="PKK65" s="157"/>
      <c r="PKL65" s="158"/>
      <c r="PKM65" s="159"/>
      <c r="PKN65" s="159"/>
      <c r="PKO65" s="157"/>
      <c r="PKP65" s="158"/>
      <c r="PKQ65" s="159"/>
      <c r="PKR65" s="159"/>
      <c r="PKS65" s="157"/>
      <c r="PKT65" s="158"/>
      <c r="PKU65" s="159"/>
      <c r="PKV65" s="159"/>
      <c r="PKW65" s="157"/>
      <c r="PKX65" s="158"/>
      <c r="PKY65" s="159"/>
      <c r="PKZ65" s="159"/>
      <c r="PLA65" s="157"/>
      <c r="PLB65" s="158"/>
      <c r="PLC65" s="159"/>
      <c r="PLD65" s="159"/>
      <c r="PLE65" s="157"/>
      <c r="PLF65" s="158"/>
      <c r="PLG65" s="159"/>
      <c r="PLH65" s="159"/>
      <c r="PLI65" s="157"/>
      <c r="PLJ65" s="158"/>
      <c r="PLK65" s="159"/>
      <c r="PLL65" s="159"/>
      <c r="PLM65" s="157"/>
      <c r="PLN65" s="158"/>
      <c r="PLO65" s="159"/>
      <c r="PLP65" s="159"/>
      <c r="PLQ65" s="157"/>
      <c r="PLR65" s="158"/>
      <c r="PLS65" s="159"/>
      <c r="PLT65" s="159"/>
      <c r="PLU65" s="157"/>
      <c r="PLV65" s="158"/>
      <c r="PLW65" s="159"/>
      <c r="PLX65" s="159"/>
      <c r="PLY65" s="157"/>
      <c r="PLZ65" s="158"/>
      <c r="PMA65" s="159"/>
      <c r="PMB65" s="159"/>
      <c r="PMC65" s="157"/>
      <c r="PMD65" s="158"/>
      <c r="PME65" s="159"/>
      <c r="PMF65" s="159"/>
      <c r="PMG65" s="157"/>
      <c r="PMH65" s="158"/>
      <c r="PMI65" s="159"/>
      <c r="PMJ65" s="159"/>
      <c r="PMK65" s="157"/>
      <c r="PML65" s="158"/>
      <c r="PMM65" s="159"/>
      <c r="PMN65" s="159"/>
      <c r="PMO65" s="157"/>
      <c r="PMP65" s="158"/>
      <c r="PMQ65" s="159"/>
      <c r="PMR65" s="159"/>
      <c r="PMS65" s="157"/>
      <c r="PMT65" s="158"/>
      <c r="PMU65" s="159"/>
      <c r="PMV65" s="159"/>
      <c r="PMW65" s="157"/>
      <c r="PMX65" s="158"/>
      <c r="PMY65" s="159"/>
      <c r="PMZ65" s="159"/>
      <c r="PNA65" s="157"/>
      <c r="PNB65" s="158"/>
      <c r="PNC65" s="159"/>
      <c r="PND65" s="159"/>
      <c r="PNE65" s="157"/>
      <c r="PNF65" s="158"/>
      <c r="PNG65" s="159"/>
      <c r="PNH65" s="159"/>
      <c r="PNI65" s="157"/>
      <c r="PNJ65" s="158"/>
      <c r="PNK65" s="159"/>
      <c r="PNL65" s="159"/>
      <c r="PNM65" s="157"/>
      <c r="PNN65" s="158"/>
      <c r="PNO65" s="159"/>
      <c r="PNP65" s="159"/>
      <c r="PNQ65" s="157"/>
      <c r="PNR65" s="158"/>
      <c r="PNS65" s="159"/>
      <c r="PNT65" s="159"/>
      <c r="PNU65" s="157"/>
      <c r="PNV65" s="158"/>
      <c r="PNW65" s="159"/>
      <c r="PNX65" s="159"/>
      <c r="PNY65" s="157"/>
      <c r="PNZ65" s="158"/>
      <c r="POA65" s="159"/>
      <c r="POB65" s="159"/>
      <c r="POC65" s="157"/>
      <c r="POD65" s="158"/>
      <c r="POE65" s="159"/>
      <c r="POF65" s="159"/>
      <c r="POG65" s="157"/>
      <c r="POH65" s="158"/>
      <c r="POI65" s="159"/>
      <c r="POJ65" s="159"/>
      <c r="POK65" s="157"/>
      <c r="POL65" s="158"/>
      <c r="POM65" s="159"/>
      <c r="PON65" s="159"/>
      <c r="POO65" s="157"/>
      <c r="POP65" s="158"/>
      <c r="POQ65" s="159"/>
      <c r="POR65" s="159"/>
      <c r="POS65" s="157"/>
      <c r="POT65" s="158"/>
      <c r="POU65" s="159"/>
      <c r="POV65" s="159"/>
      <c r="POW65" s="157"/>
      <c r="POX65" s="158"/>
      <c r="POY65" s="159"/>
      <c r="POZ65" s="159"/>
      <c r="PPA65" s="157"/>
      <c r="PPB65" s="158"/>
      <c r="PPC65" s="159"/>
      <c r="PPD65" s="159"/>
      <c r="PPE65" s="157"/>
      <c r="PPF65" s="158"/>
      <c r="PPG65" s="159"/>
      <c r="PPH65" s="159"/>
      <c r="PPI65" s="157"/>
      <c r="PPJ65" s="158"/>
      <c r="PPK65" s="159"/>
      <c r="PPL65" s="159"/>
      <c r="PPM65" s="157"/>
      <c r="PPN65" s="158"/>
      <c r="PPO65" s="159"/>
      <c r="PPP65" s="159"/>
      <c r="PPQ65" s="157"/>
      <c r="PPR65" s="158"/>
      <c r="PPS65" s="159"/>
      <c r="PPT65" s="159"/>
      <c r="PPU65" s="157"/>
      <c r="PPV65" s="158"/>
      <c r="PPW65" s="159"/>
      <c r="PPX65" s="159"/>
      <c r="PPY65" s="157"/>
      <c r="PPZ65" s="158"/>
      <c r="PQA65" s="159"/>
      <c r="PQB65" s="159"/>
      <c r="PQC65" s="157"/>
      <c r="PQD65" s="158"/>
      <c r="PQE65" s="159"/>
      <c r="PQF65" s="159"/>
      <c r="PQG65" s="157"/>
      <c r="PQH65" s="158"/>
      <c r="PQI65" s="159"/>
      <c r="PQJ65" s="159"/>
      <c r="PQK65" s="157"/>
      <c r="PQL65" s="158"/>
      <c r="PQM65" s="159"/>
      <c r="PQN65" s="159"/>
      <c r="PQO65" s="157"/>
      <c r="PQP65" s="158"/>
      <c r="PQQ65" s="159"/>
      <c r="PQR65" s="159"/>
      <c r="PQS65" s="157"/>
      <c r="PQT65" s="158"/>
      <c r="PQU65" s="159"/>
      <c r="PQV65" s="159"/>
      <c r="PQW65" s="157"/>
      <c r="PQX65" s="158"/>
      <c r="PQY65" s="159"/>
      <c r="PQZ65" s="159"/>
      <c r="PRA65" s="157"/>
      <c r="PRB65" s="158"/>
      <c r="PRC65" s="159"/>
      <c r="PRD65" s="159"/>
      <c r="PRE65" s="157"/>
      <c r="PRF65" s="158"/>
      <c r="PRG65" s="159"/>
      <c r="PRH65" s="159"/>
      <c r="PRI65" s="157"/>
      <c r="PRJ65" s="158"/>
      <c r="PRK65" s="159"/>
      <c r="PRL65" s="159"/>
      <c r="PRM65" s="157"/>
      <c r="PRN65" s="158"/>
      <c r="PRO65" s="159"/>
      <c r="PRP65" s="159"/>
      <c r="PRQ65" s="157"/>
      <c r="PRR65" s="158"/>
      <c r="PRS65" s="159"/>
      <c r="PRT65" s="159"/>
      <c r="PRU65" s="157"/>
      <c r="PRV65" s="158"/>
      <c r="PRW65" s="159"/>
      <c r="PRX65" s="159"/>
      <c r="PRY65" s="157"/>
      <c r="PRZ65" s="158"/>
      <c r="PSA65" s="159"/>
      <c r="PSB65" s="159"/>
      <c r="PSC65" s="157"/>
      <c r="PSD65" s="158"/>
      <c r="PSE65" s="159"/>
      <c r="PSF65" s="159"/>
      <c r="PSG65" s="157"/>
      <c r="PSH65" s="158"/>
      <c r="PSI65" s="159"/>
      <c r="PSJ65" s="159"/>
      <c r="PSK65" s="157"/>
      <c r="PSL65" s="158"/>
      <c r="PSM65" s="159"/>
      <c r="PSN65" s="159"/>
      <c r="PSO65" s="157"/>
      <c r="PSP65" s="158"/>
      <c r="PSQ65" s="159"/>
      <c r="PSR65" s="159"/>
      <c r="PSS65" s="157"/>
      <c r="PST65" s="158"/>
      <c r="PSU65" s="159"/>
      <c r="PSV65" s="159"/>
      <c r="PSW65" s="157"/>
      <c r="PSX65" s="158"/>
      <c r="PSY65" s="159"/>
      <c r="PSZ65" s="159"/>
      <c r="PTA65" s="157"/>
      <c r="PTB65" s="158"/>
      <c r="PTC65" s="159"/>
      <c r="PTD65" s="159"/>
      <c r="PTE65" s="157"/>
      <c r="PTF65" s="158"/>
      <c r="PTG65" s="159"/>
      <c r="PTH65" s="159"/>
      <c r="PTI65" s="157"/>
      <c r="PTJ65" s="158"/>
      <c r="PTK65" s="159"/>
      <c r="PTL65" s="159"/>
      <c r="PTM65" s="157"/>
      <c r="PTN65" s="158"/>
      <c r="PTO65" s="159"/>
      <c r="PTP65" s="159"/>
      <c r="PTQ65" s="157"/>
      <c r="PTR65" s="158"/>
      <c r="PTS65" s="159"/>
      <c r="PTT65" s="159"/>
      <c r="PTU65" s="157"/>
      <c r="PTV65" s="158"/>
      <c r="PTW65" s="159"/>
      <c r="PTX65" s="159"/>
      <c r="PTY65" s="157"/>
      <c r="PTZ65" s="158"/>
      <c r="PUA65" s="159"/>
      <c r="PUB65" s="159"/>
      <c r="PUC65" s="157"/>
      <c r="PUD65" s="158"/>
      <c r="PUE65" s="159"/>
      <c r="PUF65" s="159"/>
      <c r="PUG65" s="157"/>
      <c r="PUH65" s="158"/>
      <c r="PUI65" s="159"/>
      <c r="PUJ65" s="159"/>
      <c r="PUK65" s="157"/>
      <c r="PUL65" s="158"/>
      <c r="PUM65" s="159"/>
      <c r="PUN65" s="159"/>
      <c r="PUO65" s="157"/>
      <c r="PUP65" s="158"/>
      <c r="PUQ65" s="159"/>
      <c r="PUR65" s="159"/>
      <c r="PUS65" s="157"/>
      <c r="PUT65" s="158"/>
      <c r="PUU65" s="159"/>
      <c r="PUV65" s="159"/>
      <c r="PUW65" s="157"/>
      <c r="PUX65" s="158"/>
      <c r="PUY65" s="159"/>
      <c r="PUZ65" s="159"/>
      <c r="PVA65" s="157"/>
      <c r="PVB65" s="158"/>
      <c r="PVC65" s="159"/>
      <c r="PVD65" s="159"/>
      <c r="PVE65" s="157"/>
      <c r="PVF65" s="158"/>
      <c r="PVG65" s="159"/>
      <c r="PVH65" s="159"/>
      <c r="PVI65" s="157"/>
      <c r="PVJ65" s="158"/>
      <c r="PVK65" s="159"/>
      <c r="PVL65" s="159"/>
      <c r="PVM65" s="157"/>
      <c r="PVN65" s="158"/>
      <c r="PVO65" s="159"/>
      <c r="PVP65" s="159"/>
      <c r="PVQ65" s="157"/>
      <c r="PVR65" s="158"/>
      <c r="PVS65" s="159"/>
      <c r="PVT65" s="159"/>
      <c r="PVU65" s="157"/>
      <c r="PVV65" s="158"/>
      <c r="PVW65" s="159"/>
      <c r="PVX65" s="159"/>
      <c r="PVY65" s="157"/>
      <c r="PVZ65" s="158"/>
      <c r="PWA65" s="159"/>
      <c r="PWB65" s="159"/>
      <c r="PWC65" s="157"/>
      <c r="PWD65" s="158"/>
      <c r="PWE65" s="159"/>
      <c r="PWF65" s="159"/>
      <c r="PWG65" s="157"/>
      <c r="PWH65" s="158"/>
      <c r="PWI65" s="159"/>
      <c r="PWJ65" s="159"/>
      <c r="PWK65" s="157"/>
      <c r="PWL65" s="158"/>
      <c r="PWM65" s="159"/>
      <c r="PWN65" s="159"/>
      <c r="PWO65" s="157"/>
      <c r="PWP65" s="158"/>
      <c r="PWQ65" s="159"/>
      <c r="PWR65" s="159"/>
      <c r="PWS65" s="157"/>
      <c r="PWT65" s="158"/>
      <c r="PWU65" s="159"/>
      <c r="PWV65" s="159"/>
      <c r="PWW65" s="157"/>
      <c r="PWX65" s="158"/>
      <c r="PWY65" s="159"/>
      <c r="PWZ65" s="159"/>
      <c r="PXA65" s="157"/>
      <c r="PXB65" s="158"/>
      <c r="PXC65" s="159"/>
      <c r="PXD65" s="159"/>
      <c r="PXE65" s="157"/>
      <c r="PXF65" s="158"/>
      <c r="PXG65" s="159"/>
      <c r="PXH65" s="159"/>
      <c r="PXI65" s="157"/>
      <c r="PXJ65" s="158"/>
      <c r="PXK65" s="159"/>
      <c r="PXL65" s="159"/>
      <c r="PXM65" s="157"/>
      <c r="PXN65" s="158"/>
      <c r="PXO65" s="159"/>
      <c r="PXP65" s="159"/>
      <c r="PXQ65" s="157"/>
      <c r="PXR65" s="158"/>
      <c r="PXS65" s="159"/>
      <c r="PXT65" s="159"/>
      <c r="PXU65" s="157"/>
      <c r="PXV65" s="158"/>
      <c r="PXW65" s="159"/>
      <c r="PXX65" s="159"/>
      <c r="PXY65" s="157"/>
      <c r="PXZ65" s="158"/>
      <c r="PYA65" s="159"/>
      <c r="PYB65" s="159"/>
      <c r="PYC65" s="157"/>
      <c r="PYD65" s="158"/>
      <c r="PYE65" s="159"/>
      <c r="PYF65" s="159"/>
      <c r="PYG65" s="157"/>
      <c r="PYH65" s="158"/>
      <c r="PYI65" s="159"/>
      <c r="PYJ65" s="159"/>
      <c r="PYK65" s="157"/>
      <c r="PYL65" s="158"/>
      <c r="PYM65" s="159"/>
      <c r="PYN65" s="159"/>
      <c r="PYO65" s="157"/>
      <c r="PYP65" s="158"/>
      <c r="PYQ65" s="159"/>
      <c r="PYR65" s="159"/>
      <c r="PYS65" s="157"/>
      <c r="PYT65" s="158"/>
      <c r="PYU65" s="159"/>
      <c r="PYV65" s="159"/>
      <c r="PYW65" s="157"/>
      <c r="PYX65" s="158"/>
      <c r="PYY65" s="159"/>
      <c r="PYZ65" s="159"/>
      <c r="PZA65" s="157"/>
      <c r="PZB65" s="158"/>
      <c r="PZC65" s="159"/>
      <c r="PZD65" s="159"/>
      <c r="PZE65" s="157"/>
      <c r="PZF65" s="158"/>
      <c r="PZG65" s="159"/>
      <c r="PZH65" s="159"/>
      <c r="PZI65" s="157"/>
      <c r="PZJ65" s="158"/>
      <c r="PZK65" s="159"/>
      <c r="PZL65" s="159"/>
      <c r="PZM65" s="157"/>
      <c r="PZN65" s="158"/>
      <c r="PZO65" s="159"/>
      <c r="PZP65" s="159"/>
      <c r="PZQ65" s="157"/>
      <c r="PZR65" s="158"/>
      <c r="PZS65" s="159"/>
      <c r="PZT65" s="159"/>
      <c r="PZU65" s="157"/>
      <c r="PZV65" s="158"/>
      <c r="PZW65" s="159"/>
      <c r="PZX65" s="159"/>
      <c r="PZY65" s="157"/>
      <c r="PZZ65" s="158"/>
      <c r="QAA65" s="159"/>
      <c r="QAB65" s="159"/>
      <c r="QAC65" s="157"/>
      <c r="QAD65" s="158"/>
      <c r="QAE65" s="159"/>
      <c r="QAF65" s="159"/>
      <c r="QAG65" s="157"/>
      <c r="QAH65" s="158"/>
      <c r="QAI65" s="159"/>
      <c r="QAJ65" s="159"/>
      <c r="QAK65" s="157"/>
      <c r="QAL65" s="158"/>
      <c r="QAM65" s="159"/>
      <c r="QAN65" s="159"/>
      <c r="QAO65" s="157"/>
      <c r="QAP65" s="158"/>
      <c r="QAQ65" s="159"/>
      <c r="QAR65" s="159"/>
      <c r="QAS65" s="157"/>
      <c r="QAT65" s="158"/>
      <c r="QAU65" s="159"/>
      <c r="QAV65" s="159"/>
      <c r="QAW65" s="157"/>
      <c r="QAX65" s="158"/>
      <c r="QAY65" s="159"/>
      <c r="QAZ65" s="159"/>
      <c r="QBA65" s="157"/>
      <c r="QBB65" s="158"/>
      <c r="QBC65" s="159"/>
      <c r="QBD65" s="159"/>
      <c r="QBE65" s="157"/>
      <c r="QBF65" s="158"/>
      <c r="QBG65" s="159"/>
      <c r="QBH65" s="159"/>
      <c r="QBI65" s="157"/>
      <c r="QBJ65" s="158"/>
      <c r="QBK65" s="159"/>
      <c r="QBL65" s="159"/>
      <c r="QBM65" s="157"/>
      <c r="QBN65" s="158"/>
      <c r="QBO65" s="159"/>
      <c r="QBP65" s="159"/>
      <c r="QBQ65" s="157"/>
      <c r="QBR65" s="158"/>
      <c r="QBS65" s="159"/>
      <c r="QBT65" s="159"/>
      <c r="QBU65" s="157"/>
      <c r="QBV65" s="158"/>
      <c r="QBW65" s="159"/>
      <c r="QBX65" s="159"/>
      <c r="QBY65" s="157"/>
      <c r="QBZ65" s="158"/>
      <c r="QCA65" s="159"/>
      <c r="QCB65" s="159"/>
      <c r="QCC65" s="157"/>
      <c r="QCD65" s="158"/>
      <c r="QCE65" s="159"/>
      <c r="QCF65" s="159"/>
      <c r="QCG65" s="157"/>
      <c r="QCH65" s="158"/>
      <c r="QCI65" s="159"/>
      <c r="QCJ65" s="159"/>
      <c r="QCK65" s="157"/>
      <c r="QCL65" s="158"/>
      <c r="QCM65" s="159"/>
      <c r="QCN65" s="159"/>
      <c r="QCO65" s="157"/>
      <c r="QCP65" s="158"/>
      <c r="QCQ65" s="159"/>
      <c r="QCR65" s="159"/>
      <c r="QCS65" s="157"/>
      <c r="QCT65" s="158"/>
      <c r="QCU65" s="159"/>
      <c r="QCV65" s="159"/>
      <c r="QCW65" s="157"/>
      <c r="QCX65" s="158"/>
      <c r="QCY65" s="159"/>
      <c r="QCZ65" s="159"/>
      <c r="QDA65" s="157"/>
      <c r="QDB65" s="158"/>
      <c r="QDC65" s="159"/>
      <c r="QDD65" s="159"/>
      <c r="QDE65" s="157"/>
      <c r="QDF65" s="158"/>
      <c r="QDG65" s="159"/>
      <c r="QDH65" s="159"/>
      <c r="QDI65" s="157"/>
      <c r="QDJ65" s="158"/>
      <c r="QDK65" s="159"/>
      <c r="QDL65" s="159"/>
      <c r="QDM65" s="157"/>
      <c r="QDN65" s="158"/>
      <c r="QDO65" s="159"/>
      <c r="QDP65" s="159"/>
      <c r="QDQ65" s="157"/>
      <c r="QDR65" s="158"/>
      <c r="QDS65" s="159"/>
      <c r="QDT65" s="159"/>
      <c r="QDU65" s="157"/>
      <c r="QDV65" s="158"/>
      <c r="QDW65" s="159"/>
      <c r="QDX65" s="159"/>
      <c r="QDY65" s="157"/>
      <c r="QDZ65" s="158"/>
      <c r="QEA65" s="159"/>
      <c r="QEB65" s="159"/>
      <c r="QEC65" s="157"/>
      <c r="QED65" s="158"/>
      <c r="QEE65" s="159"/>
      <c r="QEF65" s="159"/>
      <c r="QEG65" s="157"/>
      <c r="QEH65" s="158"/>
      <c r="QEI65" s="159"/>
      <c r="QEJ65" s="159"/>
      <c r="QEK65" s="157"/>
      <c r="QEL65" s="158"/>
      <c r="QEM65" s="159"/>
      <c r="QEN65" s="159"/>
      <c r="QEO65" s="157"/>
      <c r="QEP65" s="158"/>
      <c r="QEQ65" s="159"/>
      <c r="QER65" s="159"/>
      <c r="QES65" s="157"/>
      <c r="QET65" s="158"/>
      <c r="QEU65" s="159"/>
      <c r="QEV65" s="159"/>
      <c r="QEW65" s="157"/>
      <c r="QEX65" s="158"/>
      <c r="QEY65" s="159"/>
      <c r="QEZ65" s="159"/>
      <c r="QFA65" s="157"/>
      <c r="QFB65" s="158"/>
      <c r="QFC65" s="159"/>
      <c r="QFD65" s="159"/>
      <c r="QFE65" s="157"/>
      <c r="QFF65" s="158"/>
      <c r="QFG65" s="159"/>
      <c r="QFH65" s="159"/>
      <c r="QFI65" s="157"/>
      <c r="QFJ65" s="158"/>
      <c r="QFK65" s="159"/>
      <c r="QFL65" s="159"/>
      <c r="QFM65" s="157"/>
      <c r="QFN65" s="158"/>
      <c r="QFO65" s="159"/>
      <c r="QFP65" s="159"/>
      <c r="QFQ65" s="157"/>
      <c r="QFR65" s="158"/>
      <c r="QFS65" s="159"/>
      <c r="QFT65" s="159"/>
      <c r="QFU65" s="157"/>
      <c r="QFV65" s="158"/>
      <c r="QFW65" s="159"/>
      <c r="QFX65" s="159"/>
      <c r="QFY65" s="157"/>
      <c r="QFZ65" s="158"/>
      <c r="QGA65" s="159"/>
      <c r="QGB65" s="159"/>
      <c r="QGC65" s="157"/>
      <c r="QGD65" s="158"/>
      <c r="QGE65" s="159"/>
      <c r="QGF65" s="159"/>
      <c r="QGG65" s="157"/>
      <c r="QGH65" s="158"/>
      <c r="QGI65" s="159"/>
      <c r="QGJ65" s="159"/>
      <c r="QGK65" s="157"/>
      <c r="QGL65" s="158"/>
      <c r="QGM65" s="159"/>
      <c r="QGN65" s="159"/>
      <c r="QGO65" s="157"/>
      <c r="QGP65" s="158"/>
      <c r="QGQ65" s="159"/>
      <c r="QGR65" s="159"/>
      <c r="QGS65" s="157"/>
      <c r="QGT65" s="158"/>
      <c r="QGU65" s="159"/>
      <c r="QGV65" s="159"/>
      <c r="QGW65" s="157"/>
      <c r="QGX65" s="158"/>
      <c r="QGY65" s="159"/>
      <c r="QGZ65" s="159"/>
      <c r="QHA65" s="157"/>
      <c r="QHB65" s="158"/>
      <c r="QHC65" s="159"/>
      <c r="QHD65" s="159"/>
      <c r="QHE65" s="157"/>
      <c r="QHF65" s="158"/>
      <c r="QHG65" s="159"/>
      <c r="QHH65" s="159"/>
      <c r="QHI65" s="157"/>
      <c r="QHJ65" s="158"/>
      <c r="QHK65" s="159"/>
      <c r="QHL65" s="159"/>
      <c r="QHM65" s="157"/>
      <c r="QHN65" s="158"/>
      <c r="QHO65" s="159"/>
      <c r="QHP65" s="159"/>
      <c r="QHQ65" s="157"/>
      <c r="QHR65" s="158"/>
      <c r="QHS65" s="159"/>
      <c r="QHT65" s="159"/>
      <c r="QHU65" s="157"/>
      <c r="QHV65" s="158"/>
      <c r="QHW65" s="159"/>
      <c r="QHX65" s="159"/>
      <c r="QHY65" s="157"/>
      <c r="QHZ65" s="158"/>
      <c r="QIA65" s="159"/>
      <c r="QIB65" s="159"/>
      <c r="QIC65" s="157"/>
      <c r="QID65" s="158"/>
      <c r="QIE65" s="159"/>
      <c r="QIF65" s="159"/>
      <c r="QIG65" s="157"/>
      <c r="QIH65" s="158"/>
      <c r="QII65" s="159"/>
      <c r="QIJ65" s="159"/>
      <c r="QIK65" s="157"/>
      <c r="QIL65" s="158"/>
      <c r="QIM65" s="159"/>
      <c r="QIN65" s="159"/>
      <c r="QIO65" s="157"/>
      <c r="QIP65" s="158"/>
      <c r="QIQ65" s="159"/>
      <c r="QIR65" s="159"/>
      <c r="QIS65" s="157"/>
      <c r="QIT65" s="158"/>
      <c r="QIU65" s="159"/>
      <c r="QIV65" s="159"/>
      <c r="QIW65" s="157"/>
      <c r="QIX65" s="158"/>
      <c r="QIY65" s="159"/>
      <c r="QIZ65" s="159"/>
      <c r="QJA65" s="157"/>
      <c r="QJB65" s="158"/>
      <c r="QJC65" s="159"/>
      <c r="QJD65" s="159"/>
      <c r="QJE65" s="157"/>
      <c r="QJF65" s="158"/>
      <c r="QJG65" s="159"/>
      <c r="QJH65" s="159"/>
      <c r="QJI65" s="157"/>
      <c r="QJJ65" s="158"/>
      <c r="QJK65" s="159"/>
      <c r="QJL65" s="159"/>
      <c r="QJM65" s="157"/>
      <c r="QJN65" s="158"/>
      <c r="QJO65" s="159"/>
      <c r="QJP65" s="159"/>
      <c r="QJQ65" s="157"/>
      <c r="QJR65" s="158"/>
      <c r="QJS65" s="159"/>
      <c r="QJT65" s="159"/>
      <c r="QJU65" s="157"/>
      <c r="QJV65" s="158"/>
      <c r="QJW65" s="159"/>
      <c r="QJX65" s="159"/>
      <c r="QJY65" s="157"/>
      <c r="QJZ65" s="158"/>
      <c r="QKA65" s="159"/>
      <c r="QKB65" s="159"/>
      <c r="QKC65" s="157"/>
      <c r="QKD65" s="158"/>
      <c r="QKE65" s="159"/>
      <c r="QKF65" s="159"/>
      <c r="QKG65" s="157"/>
      <c r="QKH65" s="158"/>
      <c r="QKI65" s="159"/>
      <c r="QKJ65" s="159"/>
      <c r="QKK65" s="157"/>
      <c r="QKL65" s="158"/>
      <c r="QKM65" s="159"/>
      <c r="QKN65" s="159"/>
      <c r="QKO65" s="157"/>
      <c r="QKP65" s="158"/>
      <c r="QKQ65" s="159"/>
      <c r="QKR65" s="159"/>
      <c r="QKS65" s="157"/>
      <c r="QKT65" s="158"/>
      <c r="QKU65" s="159"/>
      <c r="QKV65" s="159"/>
      <c r="QKW65" s="157"/>
      <c r="QKX65" s="158"/>
      <c r="QKY65" s="159"/>
      <c r="QKZ65" s="159"/>
      <c r="QLA65" s="157"/>
      <c r="QLB65" s="158"/>
      <c r="QLC65" s="159"/>
      <c r="QLD65" s="159"/>
      <c r="QLE65" s="157"/>
      <c r="QLF65" s="158"/>
      <c r="QLG65" s="159"/>
      <c r="QLH65" s="159"/>
      <c r="QLI65" s="157"/>
      <c r="QLJ65" s="158"/>
      <c r="QLK65" s="159"/>
      <c r="QLL65" s="159"/>
      <c r="QLM65" s="157"/>
      <c r="QLN65" s="158"/>
      <c r="QLO65" s="159"/>
      <c r="QLP65" s="159"/>
      <c r="QLQ65" s="157"/>
      <c r="QLR65" s="158"/>
      <c r="QLS65" s="159"/>
      <c r="QLT65" s="159"/>
      <c r="QLU65" s="157"/>
      <c r="QLV65" s="158"/>
      <c r="QLW65" s="159"/>
      <c r="QLX65" s="159"/>
      <c r="QLY65" s="157"/>
      <c r="QLZ65" s="158"/>
      <c r="QMA65" s="159"/>
      <c r="QMB65" s="159"/>
      <c r="QMC65" s="157"/>
      <c r="QMD65" s="158"/>
      <c r="QME65" s="159"/>
      <c r="QMF65" s="159"/>
      <c r="QMG65" s="157"/>
      <c r="QMH65" s="158"/>
      <c r="QMI65" s="159"/>
      <c r="QMJ65" s="159"/>
      <c r="QMK65" s="157"/>
      <c r="QML65" s="158"/>
      <c r="QMM65" s="159"/>
      <c r="QMN65" s="159"/>
      <c r="QMO65" s="157"/>
      <c r="QMP65" s="158"/>
      <c r="QMQ65" s="159"/>
      <c r="QMR65" s="159"/>
      <c r="QMS65" s="157"/>
      <c r="QMT65" s="158"/>
      <c r="QMU65" s="159"/>
      <c r="QMV65" s="159"/>
      <c r="QMW65" s="157"/>
      <c r="QMX65" s="158"/>
      <c r="QMY65" s="159"/>
      <c r="QMZ65" s="159"/>
      <c r="QNA65" s="157"/>
      <c r="QNB65" s="158"/>
      <c r="QNC65" s="159"/>
      <c r="QND65" s="159"/>
      <c r="QNE65" s="157"/>
      <c r="QNF65" s="158"/>
      <c r="QNG65" s="159"/>
      <c r="QNH65" s="159"/>
      <c r="QNI65" s="157"/>
      <c r="QNJ65" s="158"/>
      <c r="QNK65" s="159"/>
      <c r="QNL65" s="159"/>
      <c r="QNM65" s="157"/>
      <c r="QNN65" s="158"/>
      <c r="QNO65" s="159"/>
      <c r="QNP65" s="159"/>
      <c r="QNQ65" s="157"/>
      <c r="QNR65" s="158"/>
      <c r="QNS65" s="159"/>
      <c r="QNT65" s="159"/>
      <c r="QNU65" s="157"/>
      <c r="QNV65" s="158"/>
      <c r="QNW65" s="159"/>
      <c r="QNX65" s="159"/>
      <c r="QNY65" s="157"/>
      <c r="QNZ65" s="158"/>
      <c r="QOA65" s="159"/>
      <c r="QOB65" s="159"/>
      <c r="QOC65" s="157"/>
      <c r="QOD65" s="158"/>
      <c r="QOE65" s="159"/>
      <c r="QOF65" s="159"/>
      <c r="QOG65" s="157"/>
      <c r="QOH65" s="158"/>
      <c r="QOI65" s="159"/>
      <c r="QOJ65" s="159"/>
      <c r="QOK65" s="157"/>
      <c r="QOL65" s="158"/>
      <c r="QOM65" s="159"/>
      <c r="QON65" s="159"/>
      <c r="QOO65" s="157"/>
      <c r="QOP65" s="158"/>
      <c r="QOQ65" s="159"/>
      <c r="QOR65" s="159"/>
      <c r="QOS65" s="157"/>
      <c r="QOT65" s="158"/>
      <c r="QOU65" s="159"/>
      <c r="QOV65" s="159"/>
      <c r="QOW65" s="157"/>
      <c r="QOX65" s="158"/>
      <c r="QOY65" s="159"/>
      <c r="QOZ65" s="159"/>
      <c r="QPA65" s="157"/>
      <c r="QPB65" s="158"/>
      <c r="QPC65" s="159"/>
      <c r="QPD65" s="159"/>
      <c r="QPE65" s="157"/>
      <c r="QPF65" s="158"/>
      <c r="QPG65" s="159"/>
      <c r="QPH65" s="159"/>
      <c r="QPI65" s="157"/>
      <c r="QPJ65" s="158"/>
      <c r="QPK65" s="159"/>
      <c r="QPL65" s="159"/>
      <c r="QPM65" s="157"/>
      <c r="QPN65" s="158"/>
      <c r="QPO65" s="159"/>
      <c r="QPP65" s="159"/>
      <c r="QPQ65" s="157"/>
      <c r="QPR65" s="158"/>
      <c r="QPS65" s="159"/>
      <c r="QPT65" s="159"/>
      <c r="QPU65" s="157"/>
      <c r="QPV65" s="158"/>
      <c r="QPW65" s="159"/>
      <c r="QPX65" s="159"/>
      <c r="QPY65" s="157"/>
      <c r="QPZ65" s="158"/>
      <c r="QQA65" s="159"/>
      <c r="QQB65" s="159"/>
      <c r="QQC65" s="157"/>
      <c r="QQD65" s="158"/>
      <c r="QQE65" s="159"/>
      <c r="QQF65" s="159"/>
      <c r="QQG65" s="157"/>
      <c r="QQH65" s="158"/>
      <c r="QQI65" s="159"/>
      <c r="QQJ65" s="159"/>
      <c r="QQK65" s="157"/>
      <c r="QQL65" s="158"/>
      <c r="QQM65" s="159"/>
      <c r="QQN65" s="159"/>
      <c r="QQO65" s="157"/>
      <c r="QQP65" s="158"/>
      <c r="QQQ65" s="159"/>
      <c r="QQR65" s="159"/>
      <c r="QQS65" s="157"/>
      <c r="QQT65" s="158"/>
      <c r="QQU65" s="159"/>
      <c r="QQV65" s="159"/>
      <c r="QQW65" s="157"/>
      <c r="QQX65" s="158"/>
      <c r="QQY65" s="159"/>
      <c r="QQZ65" s="159"/>
      <c r="QRA65" s="157"/>
      <c r="QRB65" s="158"/>
      <c r="QRC65" s="159"/>
      <c r="QRD65" s="159"/>
      <c r="QRE65" s="157"/>
      <c r="QRF65" s="158"/>
      <c r="QRG65" s="159"/>
      <c r="QRH65" s="159"/>
      <c r="QRI65" s="157"/>
      <c r="QRJ65" s="158"/>
      <c r="QRK65" s="159"/>
      <c r="QRL65" s="159"/>
      <c r="QRM65" s="157"/>
      <c r="QRN65" s="158"/>
      <c r="QRO65" s="159"/>
      <c r="QRP65" s="159"/>
      <c r="QRQ65" s="157"/>
      <c r="QRR65" s="158"/>
      <c r="QRS65" s="159"/>
      <c r="QRT65" s="159"/>
      <c r="QRU65" s="157"/>
      <c r="QRV65" s="158"/>
      <c r="QRW65" s="159"/>
      <c r="QRX65" s="159"/>
      <c r="QRY65" s="157"/>
      <c r="QRZ65" s="158"/>
      <c r="QSA65" s="159"/>
      <c r="QSB65" s="159"/>
      <c r="QSC65" s="157"/>
      <c r="QSD65" s="158"/>
      <c r="QSE65" s="159"/>
      <c r="QSF65" s="159"/>
      <c r="QSG65" s="157"/>
      <c r="QSH65" s="158"/>
      <c r="QSI65" s="159"/>
      <c r="QSJ65" s="159"/>
      <c r="QSK65" s="157"/>
      <c r="QSL65" s="158"/>
      <c r="QSM65" s="159"/>
      <c r="QSN65" s="159"/>
      <c r="QSO65" s="157"/>
      <c r="QSP65" s="158"/>
      <c r="QSQ65" s="159"/>
      <c r="QSR65" s="159"/>
      <c r="QSS65" s="157"/>
      <c r="QST65" s="158"/>
      <c r="QSU65" s="159"/>
      <c r="QSV65" s="159"/>
      <c r="QSW65" s="157"/>
      <c r="QSX65" s="158"/>
      <c r="QSY65" s="159"/>
      <c r="QSZ65" s="159"/>
      <c r="QTA65" s="157"/>
      <c r="QTB65" s="158"/>
      <c r="QTC65" s="159"/>
      <c r="QTD65" s="159"/>
      <c r="QTE65" s="157"/>
      <c r="QTF65" s="158"/>
      <c r="QTG65" s="159"/>
      <c r="QTH65" s="159"/>
      <c r="QTI65" s="157"/>
      <c r="QTJ65" s="158"/>
      <c r="QTK65" s="159"/>
      <c r="QTL65" s="159"/>
      <c r="QTM65" s="157"/>
      <c r="QTN65" s="158"/>
      <c r="QTO65" s="159"/>
      <c r="QTP65" s="159"/>
      <c r="QTQ65" s="157"/>
      <c r="QTR65" s="158"/>
      <c r="QTS65" s="159"/>
      <c r="QTT65" s="159"/>
      <c r="QTU65" s="157"/>
      <c r="QTV65" s="158"/>
      <c r="QTW65" s="159"/>
      <c r="QTX65" s="159"/>
      <c r="QTY65" s="157"/>
      <c r="QTZ65" s="158"/>
      <c r="QUA65" s="159"/>
      <c r="QUB65" s="159"/>
      <c r="QUC65" s="157"/>
      <c r="QUD65" s="158"/>
      <c r="QUE65" s="159"/>
      <c r="QUF65" s="159"/>
      <c r="QUG65" s="157"/>
      <c r="QUH65" s="158"/>
      <c r="QUI65" s="159"/>
      <c r="QUJ65" s="159"/>
      <c r="QUK65" s="157"/>
      <c r="QUL65" s="158"/>
      <c r="QUM65" s="159"/>
      <c r="QUN65" s="159"/>
      <c r="QUO65" s="157"/>
      <c r="QUP65" s="158"/>
      <c r="QUQ65" s="159"/>
      <c r="QUR65" s="159"/>
      <c r="QUS65" s="157"/>
      <c r="QUT65" s="158"/>
      <c r="QUU65" s="159"/>
      <c r="QUV65" s="159"/>
      <c r="QUW65" s="157"/>
      <c r="QUX65" s="158"/>
      <c r="QUY65" s="159"/>
      <c r="QUZ65" s="159"/>
      <c r="QVA65" s="157"/>
      <c r="QVB65" s="158"/>
      <c r="QVC65" s="159"/>
      <c r="QVD65" s="159"/>
      <c r="QVE65" s="157"/>
      <c r="QVF65" s="158"/>
      <c r="QVG65" s="159"/>
      <c r="QVH65" s="159"/>
      <c r="QVI65" s="157"/>
      <c r="QVJ65" s="158"/>
      <c r="QVK65" s="159"/>
      <c r="QVL65" s="159"/>
      <c r="QVM65" s="157"/>
      <c r="QVN65" s="158"/>
      <c r="QVO65" s="159"/>
      <c r="QVP65" s="159"/>
      <c r="QVQ65" s="157"/>
      <c r="QVR65" s="158"/>
      <c r="QVS65" s="159"/>
      <c r="QVT65" s="159"/>
      <c r="QVU65" s="157"/>
      <c r="QVV65" s="158"/>
      <c r="QVW65" s="159"/>
      <c r="QVX65" s="159"/>
      <c r="QVY65" s="157"/>
      <c r="QVZ65" s="158"/>
      <c r="QWA65" s="159"/>
      <c r="QWB65" s="159"/>
      <c r="QWC65" s="157"/>
      <c r="QWD65" s="158"/>
      <c r="QWE65" s="159"/>
      <c r="QWF65" s="159"/>
      <c r="QWG65" s="157"/>
      <c r="QWH65" s="158"/>
      <c r="QWI65" s="159"/>
      <c r="QWJ65" s="159"/>
      <c r="QWK65" s="157"/>
      <c r="QWL65" s="158"/>
      <c r="QWM65" s="159"/>
      <c r="QWN65" s="159"/>
      <c r="QWO65" s="157"/>
      <c r="QWP65" s="158"/>
      <c r="QWQ65" s="159"/>
      <c r="QWR65" s="159"/>
      <c r="QWS65" s="157"/>
      <c r="QWT65" s="158"/>
      <c r="QWU65" s="159"/>
      <c r="QWV65" s="159"/>
      <c r="QWW65" s="157"/>
      <c r="QWX65" s="158"/>
      <c r="QWY65" s="159"/>
      <c r="QWZ65" s="159"/>
      <c r="QXA65" s="157"/>
      <c r="QXB65" s="158"/>
      <c r="QXC65" s="159"/>
      <c r="QXD65" s="159"/>
      <c r="QXE65" s="157"/>
      <c r="QXF65" s="158"/>
      <c r="QXG65" s="159"/>
      <c r="QXH65" s="159"/>
      <c r="QXI65" s="157"/>
      <c r="QXJ65" s="158"/>
      <c r="QXK65" s="159"/>
      <c r="QXL65" s="159"/>
      <c r="QXM65" s="157"/>
      <c r="QXN65" s="158"/>
      <c r="QXO65" s="159"/>
      <c r="QXP65" s="159"/>
      <c r="QXQ65" s="157"/>
      <c r="QXR65" s="158"/>
      <c r="QXS65" s="159"/>
      <c r="QXT65" s="159"/>
      <c r="QXU65" s="157"/>
      <c r="QXV65" s="158"/>
      <c r="QXW65" s="159"/>
      <c r="QXX65" s="159"/>
      <c r="QXY65" s="157"/>
      <c r="QXZ65" s="158"/>
      <c r="QYA65" s="159"/>
      <c r="QYB65" s="159"/>
      <c r="QYC65" s="157"/>
      <c r="QYD65" s="158"/>
      <c r="QYE65" s="159"/>
      <c r="QYF65" s="159"/>
      <c r="QYG65" s="157"/>
      <c r="QYH65" s="158"/>
      <c r="QYI65" s="159"/>
      <c r="QYJ65" s="159"/>
      <c r="QYK65" s="157"/>
      <c r="QYL65" s="158"/>
      <c r="QYM65" s="159"/>
      <c r="QYN65" s="159"/>
      <c r="QYO65" s="157"/>
      <c r="QYP65" s="158"/>
      <c r="QYQ65" s="159"/>
      <c r="QYR65" s="159"/>
      <c r="QYS65" s="157"/>
      <c r="QYT65" s="158"/>
      <c r="QYU65" s="159"/>
      <c r="QYV65" s="159"/>
      <c r="QYW65" s="157"/>
      <c r="QYX65" s="158"/>
      <c r="QYY65" s="159"/>
      <c r="QYZ65" s="159"/>
      <c r="QZA65" s="157"/>
      <c r="QZB65" s="158"/>
      <c r="QZC65" s="159"/>
      <c r="QZD65" s="159"/>
      <c r="QZE65" s="157"/>
      <c r="QZF65" s="158"/>
      <c r="QZG65" s="159"/>
      <c r="QZH65" s="159"/>
      <c r="QZI65" s="157"/>
      <c r="QZJ65" s="158"/>
      <c r="QZK65" s="159"/>
      <c r="QZL65" s="159"/>
      <c r="QZM65" s="157"/>
      <c r="QZN65" s="158"/>
      <c r="QZO65" s="159"/>
      <c r="QZP65" s="159"/>
      <c r="QZQ65" s="157"/>
      <c r="QZR65" s="158"/>
      <c r="QZS65" s="159"/>
      <c r="QZT65" s="159"/>
      <c r="QZU65" s="157"/>
      <c r="QZV65" s="158"/>
      <c r="QZW65" s="159"/>
      <c r="QZX65" s="159"/>
      <c r="QZY65" s="157"/>
      <c r="QZZ65" s="158"/>
      <c r="RAA65" s="159"/>
      <c r="RAB65" s="159"/>
      <c r="RAC65" s="157"/>
      <c r="RAD65" s="158"/>
      <c r="RAE65" s="159"/>
      <c r="RAF65" s="159"/>
      <c r="RAG65" s="157"/>
      <c r="RAH65" s="158"/>
      <c r="RAI65" s="159"/>
      <c r="RAJ65" s="159"/>
      <c r="RAK65" s="157"/>
      <c r="RAL65" s="158"/>
      <c r="RAM65" s="159"/>
      <c r="RAN65" s="159"/>
      <c r="RAO65" s="157"/>
      <c r="RAP65" s="158"/>
      <c r="RAQ65" s="159"/>
      <c r="RAR65" s="159"/>
      <c r="RAS65" s="157"/>
      <c r="RAT65" s="158"/>
      <c r="RAU65" s="159"/>
      <c r="RAV65" s="159"/>
      <c r="RAW65" s="157"/>
      <c r="RAX65" s="158"/>
      <c r="RAY65" s="159"/>
      <c r="RAZ65" s="159"/>
      <c r="RBA65" s="157"/>
      <c r="RBB65" s="158"/>
      <c r="RBC65" s="159"/>
      <c r="RBD65" s="159"/>
      <c r="RBE65" s="157"/>
      <c r="RBF65" s="158"/>
      <c r="RBG65" s="159"/>
      <c r="RBH65" s="159"/>
      <c r="RBI65" s="157"/>
      <c r="RBJ65" s="158"/>
      <c r="RBK65" s="159"/>
      <c r="RBL65" s="159"/>
      <c r="RBM65" s="157"/>
      <c r="RBN65" s="158"/>
      <c r="RBO65" s="159"/>
      <c r="RBP65" s="159"/>
      <c r="RBQ65" s="157"/>
      <c r="RBR65" s="158"/>
      <c r="RBS65" s="159"/>
      <c r="RBT65" s="159"/>
      <c r="RBU65" s="157"/>
      <c r="RBV65" s="158"/>
      <c r="RBW65" s="159"/>
      <c r="RBX65" s="159"/>
      <c r="RBY65" s="157"/>
      <c r="RBZ65" s="158"/>
      <c r="RCA65" s="159"/>
      <c r="RCB65" s="159"/>
      <c r="RCC65" s="157"/>
      <c r="RCD65" s="158"/>
      <c r="RCE65" s="159"/>
      <c r="RCF65" s="159"/>
      <c r="RCG65" s="157"/>
      <c r="RCH65" s="158"/>
      <c r="RCI65" s="159"/>
      <c r="RCJ65" s="159"/>
      <c r="RCK65" s="157"/>
      <c r="RCL65" s="158"/>
      <c r="RCM65" s="159"/>
      <c r="RCN65" s="159"/>
      <c r="RCO65" s="157"/>
      <c r="RCP65" s="158"/>
      <c r="RCQ65" s="159"/>
      <c r="RCR65" s="159"/>
      <c r="RCS65" s="157"/>
      <c r="RCT65" s="158"/>
      <c r="RCU65" s="159"/>
      <c r="RCV65" s="159"/>
      <c r="RCW65" s="157"/>
      <c r="RCX65" s="158"/>
      <c r="RCY65" s="159"/>
      <c r="RCZ65" s="159"/>
      <c r="RDA65" s="157"/>
      <c r="RDB65" s="158"/>
      <c r="RDC65" s="159"/>
      <c r="RDD65" s="159"/>
      <c r="RDE65" s="157"/>
      <c r="RDF65" s="158"/>
      <c r="RDG65" s="159"/>
      <c r="RDH65" s="159"/>
      <c r="RDI65" s="157"/>
      <c r="RDJ65" s="158"/>
      <c r="RDK65" s="159"/>
      <c r="RDL65" s="159"/>
      <c r="RDM65" s="157"/>
      <c r="RDN65" s="158"/>
      <c r="RDO65" s="159"/>
      <c r="RDP65" s="159"/>
      <c r="RDQ65" s="157"/>
      <c r="RDR65" s="158"/>
      <c r="RDS65" s="159"/>
      <c r="RDT65" s="159"/>
      <c r="RDU65" s="157"/>
      <c r="RDV65" s="158"/>
      <c r="RDW65" s="159"/>
      <c r="RDX65" s="159"/>
      <c r="RDY65" s="157"/>
      <c r="RDZ65" s="158"/>
      <c r="REA65" s="159"/>
      <c r="REB65" s="159"/>
      <c r="REC65" s="157"/>
      <c r="RED65" s="158"/>
      <c r="REE65" s="159"/>
      <c r="REF65" s="159"/>
      <c r="REG65" s="157"/>
      <c r="REH65" s="158"/>
      <c r="REI65" s="159"/>
      <c r="REJ65" s="159"/>
      <c r="REK65" s="157"/>
      <c r="REL65" s="158"/>
      <c r="REM65" s="159"/>
      <c r="REN65" s="159"/>
      <c r="REO65" s="157"/>
      <c r="REP65" s="158"/>
      <c r="REQ65" s="159"/>
      <c r="RER65" s="159"/>
      <c r="RES65" s="157"/>
      <c r="RET65" s="158"/>
      <c r="REU65" s="159"/>
      <c r="REV65" s="159"/>
      <c r="REW65" s="157"/>
      <c r="REX65" s="158"/>
      <c r="REY65" s="159"/>
      <c r="REZ65" s="159"/>
      <c r="RFA65" s="157"/>
      <c r="RFB65" s="158"/>
      <c r="RFC65" s="159"/>
      <c r="RFD65" s="159"/>
      <c r="RFE65" s="157"/>
      <c r="RFF65" s="158"/>
      <c r="RFG65" s="159"/>
      <c r="RFH65" s="159"/>
      <c r="RFI65" s="157"/>
      <c r="RFJ65" s="158"/>
      <c r="RFK65" s="159"/>
      <c r="RFL65" s="159"/>
      <c r="RFM65" s="157"/>
      <c r="RFN65" s="158"/>
      <c r="RFO65" s="159"/>
      <c r="RFP65" s="159"/>
      <c r="RFQ65" s="157"/>
      <c r="RFR65" s="158"/>
      <c r="RFS65" s="159"/>
      <c r="RFT65" s="159"/>
      <c r="RFU65" s="157"/>
      <c r="RFV65" s="158"/>
      <c r="RFW65" s="159"/>
      <c r="RFX65" s="159"/>
      <c r="RFY65" s="157"/>
      <c r="RFZ65" s="158"/>
      <c r="RGA65" s="159"/>
      <c r="RGB65" s="159"/>
      <c r="RGC65" s="157"/>
      <c r="RGD65" s="158"/>
      <c r="RGE65" s="159"/>
      <c r="RGF65" s="159"/>
      <c r="RGG65" s="157"/>
      <c r="RGH65" s="158"/>
      <c r="RGI65" s="159"/>
      <c r="RGJ65" s="159"/>
      <c r="RGK65" s="157"/>
      <c r="RGL65" s="158"/>
      <c r="RGM65" s="159"/>
      <c r="RGN65" s="159"/>
      <c r="RGO65" s="157"/>
      <c r="RGP65" s="158"/>
      <c r="RGQ65" s="159"/>
      <c r="RGR65" s="159"/>
      <c r="RGS65" s="157"/>
      <c r="RGT65" s="158"/>
      <c r="RGU65" s="159"/>
      <c r="RGV65" s="159"/>
      <c r="RGW65" s="157"/>
      <c r="RGX65" s="158"/>
      <c r="RGY65" s="159"/>
      <c r="RGZ65" s="159"/>
      <c r="RHA65" s="157"/>
      <c r="RHB65" s="158"/>
      <c r="RHC65" s="159"/>
      <c r="RHD65" s="159"/>
      <c r="RHE65" s="157"/>
      <c r="RHF65" s="158"/>
      <c r="RHG65" s="159"/>
      <c r="RHH65" s="159"/>
      <c r="RHI65" s="157"/>
      <c r="RHJ65" s="158"/>
      <c r="RHK65" s="159"/>
      <c r="RHL65" s="159"/>
      <c r="RHM65" s="157"/>
      <c r="RHN65" s="158"/>
      <c r="RHO65" s="159"/>
      <c r="RHP65" s="159"/>
      <c r="RHQ65" s="157"/>
      <c r="RHR65" s="158"/>
      <c r="RHS65" s="159"/>
      <c r="RHT65" s="159"/>
      <c r="RHU65" s="157"/>
      <c r="RHV65" s="158"/>
      <c r="RHW65" s="159"/>
      <c r="RHX65" s="159"/>
      <c r="RHY65" s="157"/>
      <c r="RHZ65" s="158"/>
      <c r="RIA65" s="159"/>
      <c r="RIB65" s="159"/>
      <c r="RIC65" s="157"/>
      <c r="RID65" s="158"/>
      <c r="RIE65" s="159"/>
      <c r="RIF65" s="159"/>
      <c r="RIG65" s="157"/>
      <c r="RIH65" s="158"/>
      <c r="RII65" s="159"/>
      <c r="RIJ65" s="159"/>
      <c r="RIK65" s="157"/>
      <c r="RIL65" s="158"/>
      <c r="RIM65" s="159"/>
      <c r="RIN65" s="159"/>
      <c r="RIO65" s="157"/>
      <c r="RIP65" s="158"/>
      <c r="RIQ65" s="159"/>
      <c r="RIR65" s="159"/>
      <c r="RIS65" s="157"/>
      <c r="RIT65" s="158"/>
      <c r="RIU65" s="159"/>
      <c r="RIV65" s="159"/>
      <c r="RIW65" s="157"/>
      <c r="RIX65" s="158"/>
      <c r="RIY65" s="159"/>
      <c r="RIZ65" s="159"/>
      <c r="RJA65" s="157"/>
      <c r="RJB65" s="158"/>
      <c r="RJC65" s="159"/>
      <c r="RJD65" s="159"/>
      <c r="RJE65" s="157"/>
      <c r="RJF65" s="158"/>
      <c r="RJG65" s="159"/>
      <c r="RJH65" s="159"/>
      <c r="RJI65" s="157"/>
      <c r="RJJ65" s="158"/>
      <c r="RJK65" s="159"/>
      <c r="RJL65" s="159"/>
      <c r="RJM65" s="157"/>
      <c r="RJN65" s="158"/>
      <c r="RJO65" s="159"/>
      <c r="RJP65" s="159"/>
      <c r="RJQ65" s="157"/>
      <c r="RJR65" s="158"/>
      <c r="RJS65" s="159"/>
      <c r="RJT65" s="159"/>
      <c r="RJU65" s="157"/>
      <c r="RJV65" s="158"/>
      <c r="RJW65" s="159"/>
      <c r="RJX65" s="159"/>
      <c r="RJY65" s="157"/>
      <c r="RJZ65" s="158"/>
      <c r="RKA65" s="159"/>
      <c r="RKB65" s="159"/>
      <c r="RKC65" s="157"/>
      <c r="RKD65" s="158"/>
      <c r="RKE65" s="159"/>
      <c r="RKF65" s="159"/>
      <c r="RKG65" s="157"/>
      <c r="RKH65" s="158"/>
      <c r="RKI65" s="159"/>
      <c r="RKJ65" s="159"/>
      <c r="RKK65" s="157"/>
      <c r="RKL65" s="158"/>
      <c r="RKM65" s="159"/>
      <c r="RKN65" s="159"/>
      <c r="RKO65" s="157"/>
      <c r="RKP65" s="158"/>
      <c r="RKQ65" s="159"/>
      <c r="RKR65" s="159"/>
      <c r="RKS65" s="157"/>
      <c r="RKT65" s="158"/>
      <c r="RKU65" s="159"/>
      <c r="RKV65" s="159"/>
      <c r="RKW65" s="157"/>
      <c r="RKX65" s="158"/>
      <c r="RKY65" s="159"/>
      <c r="RKZ65" s="159"/>
      <c r="RLA65" s="157"/>
      <c r="RLB65" s="158"/>
      <c r="RLC65" s="159"/>
      <c r="RLD65" s="159"/>
      <c r="RLE65" s="157"/>
      <c r="RLF65" s="158"/>
      <c r="RLG65" s="159"/>
      <c r="RLH65" s="159"/>
      <c r="RLI65" s="157"/>
      <c r="RLJ65" s="158"/>
      <c r="RLK65" s="159"/>
      <c r="RLL65" s="159"/>
      <c r="RLM65" s="157"/>
      <c r="RLN65" s="158"/>
      <c r="RLO65" s="159"/>
      <c r="RLP65" s="159"/>
      <c r="RLQ65" s="157"/>
      <c r="RLR65" s="158"/>
      <c r="RLS65" s="159"/>
      <c r="RLT65" s="159"/>
      <c r="RLU65" s="157"/>
      <c r="RLV65" s="158"/>
      <c r="RLW65" s="159"/>
      <c r="RLX65" s="159"/>
      <c r="RLY65" s="157"/>
      <c r="RLZ65" s="158"/>
      <c r="RMA65" s="159"/>
      <c r="RMB65" s="159"/>
      <c r="RMC65" s="157"/>
      <c r="RMD65" s="158"/>
      <c r="RME65" s="159"/>
      <c r="RMF65" s="159"/>
      <c r="RMG65" s="157"/>
      <c r="RMH65" s="158"/>
      <c r="RMI65" s="159"/>
      <c r="RMJ65" s="159"/>
      <c r="RMK65" s="157"/>
      <c r="RML65" s="158"/>
      <c r="RMM65" s="159"/>
      <c r="RMN65" s="159"/>
      <c r="RMO65" s="157"/>
      <c r="RMP65" s="158"/>
      <c r="RMQ65" s="159"/>
      <c r="RMR65" s="159"/>
      <c r="RMS65" s="157"/>
      <c r="RMT65" s="158"/>
      <c r="RMU65" s="159"/>
      <c r="RMV65" s="159"/>
      <c r="RMW65" s="157"/>
      <c r="RMX65" s="158"/>
      <c r="RMY65" s="159"/>
      <c r="RMZ65" s="159"/>
      <c r="RNA65" s="157"/>
      <c r="RNB65" s="158"/>
      <c r="RNC65" s="159"/>
      <c r="RND65" s="159"/>
      <c r="RNE65" s="157"/>
      <c r="RNF65" s="158"/>
      <c r="RNG65" s="159"/>
      <c r="RNH65" s="159"/>
      <c r="RNI65" s="157"/>
      <c r="RNJ65" s="158"/>
      <c r="RNK65" s="159"/>
      <c r="RNL65" s="159"/>
      <c r="RNM65" s="157"/>
      <c r="RNN65" s="158"/>
      <c r="RNO65" s="159"/>
      <c r="RNP65" s="159"/>
      <c r="RNQ65" s="157"/>
      <c r="RNR65" s="158"/>
      <c r="RNS65" s="159"/>
      <c r="RNT65" s="159"/>
      <c r="RNU65" s="157"/>
      <c r="RNV65" s="158"/>
      <c r="RNW65" s="159"/>
      <c r="RNX65" s="159"/>
      <c r="RNY65" s="157"/>
      <c r="RNZ65" s="158"/>
      <c r="ROA65" s="159"/>
      <c r="ROB65" s="159"/>
      <c r="ROC65" s="157"/>
      <c r="ROD65" s="158"/>
      <c r="ROE65" s="159"/>
      <c r="ROF65" s="159"/>
      <c r="ROG65" s="157"/>
      <c r="ROH65" s="158"/>
      <c r="ROI65" s="159"/>
      <c r="ROJ65" s="159"/>
      <c r="ROK65" s="157"/>
      <c r="ROL65" s="158"/>
      <c r="ROM65" s="159"/>
      <c r="RON65" s="159"/>
      <c r="ROO65" s="157"/>
      <c r="ROP65" s="158"/>
      <c r="ROQ65" s="159"/>
      <c r="ROR65" s="159"/>
      <c r="ROS65" s="157"/>
      <c r="ROT65" s="158"/>
      <c r="ROU65" s="159"/>
      <c r="ROV65" s="159"/>
      <c r="ROW65" s="157"/>
      <c r="ROX65" s="158"/>
      <c r="ROY65" s="159"/>
      <c r="ROZ65" s="159"/>
      <c r="RPA65" s="157"/>
      <c r="RPB65" s="158"/>
      <c r="RPC65" s="159"/>
      <c r="RPD65" s="159"/>
      <c r="RPE65" s="157"/>
      <c r="RPF65" s="158"/>
      <c r="RPG65" s="159"/>
      <c r="RPH65" s="159"/>
      <c r="RPI65" s="157"/>
      <c r="RPJ65" s="158"/>
      <c r="RPK65" s="159"/>
      <c r="RPL65" s="159"/>
      <c r="RPM65" s="157"/>
      <c r="RPN65" s="158"/>
      <c r="RPO65" s="159"/>
      <c r="RPP65" s="159"/>
      <c r="RPQ65" s="157"/>
      <c r="RPR65" s="158"/>
      <c r="RPS65" s="159"/>
      <c r="RPT65" s="159"/>
      <c r="RPU65" s="157"/>
      <c r="RPV65" s="158"/>
      <c r="RPW65" s="159"/>
      <c r="RPX65" s="159"/>
      <c r="RPY65" s="157"/>
      <c r="RPZ65" s="158"/>
      <c r="RQA65" s="159"/>
      <c r="RQB65" s="159"/>
      <c r="RQC65" s="157"/>
      <c r="RQD65" s="158"/>
      <c r="RQE65" s="159"/>
      <c r="RQF65" s="159"/>
      <c r="RQG65" s="157"/>
      <c r="RQH65" s="158"/>
      <c r="RQI65" s="159"/>
      <c r="RQJ65" s="159"/>
      <c r="RQK65" s="157"/>
      <c r="RQL65" s="158"/>
      <c r="RQM65" s="159"/>
      <c r="RQN65" s="159"/>
      <c r="RQO65" s="157"/>
      <c r="RQP65" s="158"/>
      <c r="RQQ65" s="159"/>
      <c r="RQR65" s="159"/>
      <c r="RQS65" s="157"/>
      <c r="RQT65" s="158"/>
      <c r="RQU65" s="159"/>
      <c r="RQV65" s="159"/>
      <c r="RQW65" s="157"/>
      <c r="RQX65" s="158"/>
      <c r="RQY65" s="159"/>
      <c r="RQZ65" s="159"/>
      <c r="RRA65" s="157"/>
      <c r="RRB65" s="158"/>
      <c r="RRC65" s="159"/>
      <c r="RRD65" s="159"/>
      <c r="RRE65" s="157"/>
      <c r="RRF65" s="158"/>
      <c r="RRG65" s="159"/>
      <c r="RRH65" s="159"/>
      <c r="RRI65" s="157"/>
      <c r="RRJ65" s="158"/>
      <c r="RRK65" s="159"/>
      <c r="RRL65" s="159"/>
      <c r="RRM65" s="157"/>
      <c r="RRN65" s="158"/>
      <c r="RRO65" s="159"/>
      <c r="RRP65" s="159"/>
      <c r="RRQ65" s="157"/>
      <c r="RRR65" s="158"/>
      <c r="RRS65" s="159"/>
      <c r="RRT65" s="159"/>
      <c r="RRU65" s="157"/>
      <c r="RRV65" s="158"/>
      <c r="RRW65" s="159"/>
      <c r="RRX65" s="159"/>
      <c r="RRY65" s="157"/>
      <c r="RRZ65" s="158"/>
      <c r="RSA65" s="159"/>
      <c r="RSB65" s="159"/>
      <c r="RSC65" s="157"/>
      <c r="RSD65" s="158"/>
      <c r="RSE65" s="159"/>
      <c r="RSF65" s="159"/>
      <c r="RSG65" s="157"/>
      <c r="RSH65" s="158"/>
      <c r="RSI65" s="159"/>
      <c r="RSJ65" s="159"/>
      <c r="RSK65" s="157"/>
      <c r="RSL65" s="158"/>
      <c r="RSM65" s="159"/>
      <c r="RSN65" s="159"/>
      <c r="RSO65" s="157"/>
      <c r="RSP65" s="158"/>
      <c r="RSQ65" s="159"/>
      <c r="RSR65" s="159"/>
      <c r="RSS65" s="157"/>
      <c r="RST65" s="158"/>
      <c r="RSU65" s="159"/>
      <c r="RSV65" s="159"/>
      <c r="RSW65" s="157"/>
      <c r="RSX65" s="158"/>
      <c r="RSY65" s="159"/>
      <c r="RSZ65" s="159"/>
      <c r="RTA65" s="157"/>
      <c r="RTB65" s="158"/>
      <c r="RTC65" s="159"/>
      <c r="RTD65" s="159"/>
      <c r="RTE65" s="157"/>
      <c r="RTF65" s="158"/>
      <c r="RTG65" s="159"/>
      <c r="RTH65" s="159"/>
      <c r="RTI65" s="157"/>
      <c r="RTJ65" s="158"/>
      <c r="RTK65" s="159"/>
      <c r="RTL65" s="159"/>
      <c r="RTM65" s="157"/>
      <c r="RTN65" s="158"/>
      <c r="RTO65" s="159"/>
      <c r="RTP65" s="159"/>
      <c r="RTQ65" s="157"/>
      <c r="RTR65" s="158"/>
      <c r="RTS65" s="159"/>
      <c r="RTT65" s="159"/>
      <c r="RTU65" s="157"/>
      <c r="RTV65" s="158"/>
      <c r="RTW65" s="159"/>
      <c r="RTX65" s="159"/>
      <c r="RTY65" s="157"/>
      <c r="RTZ65" s="158"/>
      <c r="RUA65" s="159"/>
      <c r="RUB65" s="159"/>
      <c r="RUC65" s="157"/>
      <c r="RUD65" s="158"/>
      <c r="RUE65" s="159"/>
      <c r="RUF65" s="159"/>
      <c r="RUG65" s="157"/>
      <c r="RUH65" s="158"/>
      <c r="RUI65" s="159"/>
      <c r="RUJ65" s="159"/>
      <c r="RUK65" s="157"/>
      <c r="RUL65" s="158"/>
      <c r="RUM65" s="159"/>
      <c r="RUN65" s="159"/>
      <c r="RUO65" s="157"/>
      <c r="RUP65" s="158"/>
      <c r="RUQ65" s="159"/>
      <c r="RUR65" s="159"/>
      <c r="RUS65" s="157"/>
      <c r="RUT65" s="158"/>
      <c r="RUU65" s="159"/>
      <c r="RUV65" s="159"/>
      <c r="RUW65" s="157"/>
      <c r="RUX65" s="158"/>
      <c r="RUY65" s="159"/>
      <c r="RUZ65" s="159"/>
      <c r="RVA65" s="157"/>
      <c r="RVB65" s="158"/>
      <c r="RVC65" s="159"/>
      <c r="RVD65" s="159"/>
      <c r="RVE65" s="157"/>
      <c r="RVF65" s="158"/>
      <c r="RVG65" s="159"/>
      <c r="RVH65" s="159"/>
      <c r="RVI65" s="157"/>
      <c r="RVJ65" s="158"/>
      <c r="RVK65" s="159"/>
      <c r="RVL65" s="159"/>
      <c r="RVM65" s="157"/>
      <c r="RVN65" s="158"/>
      <c r="RVO65" s="159"/>
      <c r="RVP65" s="159"/>
      <c r="RVQ65" s="157"/>
      <c r="RVR65" s="158"/>
      <c r="RVS65" s="159"/>
      <c r="RVT65" s="159"/>
      <c r="RVU65" s="157"/>
      <c r="RVV65" s="158"/>
      <c r="RVW65" s="159"/>
      <c r="RVX65" s="159"/>
      <c r="RVY65" s="157"/>
      <c r="RVZ65" s="158"/>
      <c r="RWA65" s="159"/>
      <c r="RWB65" s="159"/>
      <c r="RWC65" s="157"/>
      <c r="RWD65" s="158"/>
      <c r="RWE65" s="159"/>
      <c r="RWF65" s="159"/>
      <c r="RWG65" s="157"/>
      <c r="RWH65" s="158"/>
      <c r="RWI65" s="159"/>
      <c r="RWJ65" s="159"/>
      <c r="RWK65" s="157"/>
      <c r="RWL65" s="158"/>
      <c r="RWM65" s="159"/>
      <c r="RWN65" s="159"/>
      <c r="RWO65" s="157"/>
      <c r="RWP65" s="158"/>
      <c r="RWQ65" s="159"/>
      <c r="RWR65" s="159"/>
      <c r="RWS65" s="157"/>
      <c r="RWT65" s="158"/>
      <c r="RWU65" s="159"/>
      <c r="RWV65" s="159"/>
      <c r="RWW65" s="157"/>
      <c r="RWX65" s="158"/>
      <c r="RWY65" s="159"/>
      <c r="RWZ65" s="159"/>
      <c r="RXA65" s="157"/>
      <c r="RXB65" s="158"/>
      <c r="RXC65" s="159"/>
      <c r="RXD65" s="159"/>
      <c r="RXE65" s="157"/>
      <c r="RXF65" s="158"/>
      <c r="RXG65" s="159"/>
      <c r="RXH65" s="159"/>
      <c r="RXI65" s="157"/>
      <c r="RXJ65" s="158"/>
      <c r="RXK65" s="159"/>
      <c r="RXL65" s="159"/>
      <c r="RXM65" s="157"/>
      <c r="RXN65" s="158"/>
      <c r="RXO65" s="159"/>
      <c r="RXP65" s="159"/>
      <c r="RXQ65" s="157"/>
      <c r="RXR65" s="158"/>
      <c r="RXS65" s="159"/>
      <c r="RXT65" s="159"/>
      <c r="RXU65" s="157"/>
      <c r="RXV65" s="158"/>
      <c r="RXW65" s="159"/>
      <c r="RXX65" s="159"/>
      <c r="RXY65" s="157"/>
      <c r="RXZ65" s="158"/>
      <c r="RYA65" s="159"/>
      <c r="RYB65" s="159"/>
      <c r="RYC65" s="157"/>
      <c r="RYD65" s="158"/>
      <c r="RYE65" s="159"/>
      <c r="RYF65" s="159"/>
      <c r="RYG65" s="157"/>
      <c r="RYH65" s="158"/>
      <c r="RYI65" s="159"/>
      <c r="RYJ65" s="159"/>
      <c r="RYK65" s="157"/>
      <c r="RYL65" s="158"/>
      <c r="RYM65" s="159"/>
      <c r="RYN65" s="159"/>
      <c r="RYO65" s="157"/>
      <c r="RYP65" s="158"/>
      <c r="RYQ65" s="159"/>
      <c r="RYR65" s="159"/>
      <c r="RYS65" s="157"/>
      <c r="RYT65" s="158"/>
      <c r="RYU65" s="159"/>
      <c r="RYV65" s="159"/>
      <c r="RYW65" s="157"/>
      <c r="RYX65" s="158"/>
      <c r="RYY65" s="159"/>
      <c r="RYZ65" s="159"/>
      <c r="RZA65" s="157"/>
      <c r="RZB65" s="158"/>
      <c r="RZC65" s="159"/>
      <c r="RZD65" s="159"/>
      <c r="RZE65" s="157"/>
      <c r="RZF65" s="158"/>
      <c r="RZG65" s="159"/>
      <c r="RZH65" s="159"/>
      <c r="RZI65" s="157"/>
      <c r="RZJ65" s="158"/>
      <c r="RZK65" s="159"/>
      <c r="RZL65" s="159"/>
      <c r="RZM65" s="157"/>
      <c r="RZN65" s="158"/>
      <c r="RZO65" s="159"/>
      <c r="RZP65" s="159"/>
      <c r="RZQ65" s="157"/>
      <c r="RZR65" s="158"/>
      <c r="RZS65" s="159"/>
      <c r="RZT65" s="159"/>
      <c r="RZU65" s="157"/>
      <c r="RZV65" s="158"/>
      <c r="RZW65" s="159"/>
      <c r="RZX65" s="159"/>
      <c r="RZY65" s="157"/>
      <c r="RZZ65" s="158"/>
      <c r="SAA65" s="159"/>
      <c r="SAB65" s="159"/>
      <c r="SAC65" s="157"/>
      <c r="SAD65" s="158"/>
      <c r="SAE65" s="159"/>
      <c r="SAF65" s="159"/>
      <c r="SAG65" s="157"/>
      <c r="SAH65" s="158"/>
      <c r="SAI65" s="159"/>
      <c r="SAJ65" s="159"/>
      <c r="SAK65" s="157"/>
      <c r="SAL65" s="158"/>
      <c r="SAM65" s="159"/>
      <c r="SAN65" s="159"/>
      <c r="SAO65" s="157"/>
      <c r="SAP65" s="158"/>
      <c r="SAQ65" s="159"/>
      <c r="SAR65" s="159"/>
      <c r="SAS65" s="157"/>
      <c r="SAT65" s="158"/>
      <c r="SAU65" s="159"/>
      <c r="SAV65" s="159"/>
      <c r="SAW65" s="157"/>
      <c r="SAX65" s="158"/>
      <c r="SAY65" s="159"/>
      <c r="SAZ65" s="159"/>
      <c r="SBA65" s="157"/>
      <c r="SBB65" s="158"/>
      <c r="SBC65" s="159"/>
      <c r="SBD65" s="159"/>
      <c r="SBE65" s="157"/>
      <c r="SBF65" s="158"/>
      <c r="SBG65" s="159"/>
      <c r="SBH65" s="159"/>
      <c r="SBI65" s="157"/>
      <c r="SBJ65" s="158"/>
      <c r="SBK65" s="159"/>
      <c r="SBL65" s="159"/>
      <c r="SBM65" s="157"/>
      <c r="SBN65" s="158"/>
      <c r="SBO65" s="159"/>
      <c r="SBP65" s="159"/>
      <c r="SBQ65" s="157"/>
      <c r="SBR65" s="158"/>
      <c r="SBS65" s="159"/>
      <c r="SBT65" s="159"/>
      <c r="SBU65" s="157"/>
      <c r="SBV65" s="158"/>
      <c r="SBW65" s="159"/>
      <c r="SBX65" s="159"/>
      <c r="SBY65" s="157"/>
      <c r="SBZ65" s="158"/>
      <c r="SCA65" s="159"/>
      <c r="SCB65" s="159"/>
      <c r="SCC65" s="157"/>
      <c r="SCD65" s="158"/>
      <c r="SCE65" s="159"/>
      <c r="SCF65" s="159"/>
      <c r="SCG65" s="157"/>
      <c r="SCH65" s="158"/>
      <c r="SCI65" s="159"/>
      <c r="SCJ65" s="159"/>
      <c r="SCK65" s="157"/>
      <c r="SCL65" s="158"/>
      <c r="SCM65" s="159"/>
      <c r="SCN65" s="159"/>
      <c r="SCO65" s="157"/>
      <c r="SCP65" s="158"/>
      <c r="SCQ65" s="159"/>
      <c r="SCR65" s="159"/>
      <c r="SCS65" s="157"/>
      <c r="SCT65" s="158"/>
      <c r="SCU65" s="159"/>
      <c r="SCV65" s="159"/>
      <c r="SCW65" s="157"/>
      <c r="SCX65" s="158"/>
      <c r="SCY65" s="159"/>
      <c r="SCZ65" s="159"/>
      <c r="SDA65" s="157"/>
      <c r="SDB65" s="158"/>
      <c r="SDC65" s="159"/>
      <c r="SDD65" s="159"/>
      <c r="SDE65" s="157"/>
      <c r="SDF65" s="158"/>
      <c r="SDG65" s="159"/>
      <c r="SDH65" s="159"/>
      <c r="SDI65" s="157"/>
      <c r="SDJ65" s="158"/>
      <c r="SDK65" s="159"/>
      <c r="SDL65" s="159"/>
      <c r="SDM65" s="157"/>
      <c r="SDN65" s="158"/>
      <c r="SDO65" s="159"/>
      <c r="SDP65" s="159"/>
      <c r="SDQ65" s="157"/>
      <c r="SDR65" s="158"/>
      <c r="SDS65" s="159"/>
      <c r="SDT65" s="159"/>
      <c r="SDU65" s="157"/>
      <c r="SDV65" s="158"/>
      <c r="SDW65" s="159"/>
      <c r="SDX65" s="159"/>
      <c r="SDY65" s="157"/>
      <c r="SDZ65" s="158"/>
      <c r="SEA65" s="159"/>
      <c r="SEB65" s="159"/>
      <c r="SEC65" s="157"/>
      <c r="SED65" s="158"/>
      <c r="SEE65" s="159"/>
      <c r="SEF65" s="159"/>
      <c r="SEG65" s="157"/>
      <c r="SEH65" s="158"/>
      <c r="SEI65" s="159"/>
      <c r="SEJ65" s="159"/>
      <c r="SEK65" s="157"/>
      <c r="SEL65" s="158"/>
      <c r="SEM65" s="159"/>
      <c r="SEN65" s="159"/>
      <c r="SEO65" s="157"/>
      <c r="SEP65" s="158"/>
      <c r="SEQ65" s="159"/>
      <c r="SER65" s="159"/>
      <c r="SES65" s="157"/>
      <c r="SET65" s="158"/>
      <c r="SEU65" s="159"/>
      <c r="SEV65" s="159"/>
      <c r="SEW65" s="157"/>
      <c r="SEX65" s="158"/>
      <c r="SEY65" s="159"/>
      <c r="SEZ65" s="159"/>
      <c r="SFA65" s="157"/>
      <c r="SFB65" s="158"/>
      <c r="SFC65" s="159"/>
      <c r="SFD65" s="159"/>
      <c r="SFE65" s="157"/>
      <c r="SFF65" s="158"/>
      <c r="SFG65" s="159"/>
      <c r="SFH65" s="159"/>
      <c r="SFI65" s="157"/>
      <c r="SFJ65" s="158"/>
      <c r="SFK65" s="159"/>
      <c r="SFL65" s="159"/>
      <c r="SFM65" s="157"/>
      <c r="SFN65" s="158"/>
      <c r="SFO65" s="159"/>
      <c r="SFP65" s="159"/>
      <c r="SFQ65" s="157"/>
      <c r="SFR65" s="158"/>
      <c r="SFS65" s="159"/>
      <c r="SFT65" s="159"/>
      <c r="SFU65" s="157"/>
      <c r="SFV65" s="158"/>
      <c r="SFW65" s="159"/>
      <c r="SFX65" s="159"/>
      <c r="SFY65" s="157"/>
      <c r="SFZ65" s="158"/>
      <c r="SGA65" s="159"/>
      <c r="SGB65" s="159"/>
      <c r="SGC65" s="157"/>
      <c r="SGD65" s="158"/>
      <c r="SGE65" s="159"/>
      <c r="SGF65" s="159"/>
      <c r="SGG65" s="157"/>
      <c r="SGH65" s="158"/>
      <c r="SGI65" s="159"/>
      <c r="SGJ65" s="159"/>
      <c r="SGK65" s="157"/>
      <c r="SGL65" s="158"/>
      <c r="SGM65" s="159"/>
      <c r="SGN65" s="159"/>
      <c r="SGO65" s="157"/>
      <c r="SGP65" s="158"/>
      <c r="SGQ65" s="159"/>
      <c r="SGR65" s="159"/>
      <c r="SGS65" s="157"/>
      <c r="SGT65" s="158"/>
      <c r="SGU65" s="159"/>
      <c r="SGV65" s="159"/>
      <c r="SGW65" s="157"/>
      <c r="SGX65" s="158"/>
      <c r="SGY65" s="159"/>
      <c r="SGZ65" s="159"/>
      <c r="SHA65" s="157"/>
      <c r="SHB65" s="158"/>
      <c r="SHC65" s="159"/>
      <c r="SHD65" s="159"/>
      <c r="SHE65" s="157"/>
      <c r="SHF65" s="158"/>
      <c r="SHG65" s="159"/>
      <c r="SHH65" s="159"/>
      <c r="SHI65" s="157"/>
      <c r="SHJ65" s="158"/>
      <c r="SHK65" s="159"/>
      <c r="SHL65" s="159"/>
      <c r="SHM65" s="157"/>
      <c r="SHN65" s="158"/>
      <c r="SHO65" s="159"/>
      <c r="SHP65" s="159"/>
      <c r="SHQ65" s="157"/>
      <c r="SHR65" s="158"/>
      <c r="SHS65" s="159"/>
      <c r="SHT65" s="159"/>
      <c r="SHU65" s="157"/>
      <c r="SHV65" s="158"/>
      <c r="SHW65" s="159"/>
      <c r="SHX65" s="159"/>
      <c r="SHY65" s="157"/>
      <c r="SHZ65" s="158"/>
      <c r="SIA65" s="159"/>
      <c r="SIB65" s="159"/>
      <c r="SIC65" s="157"/>
      <c r="SID65" s="158"/>
      <c r="SIE65" s="159"/>
      <c r="SIF65" s="159"/>
      <c r="SIG65" s="157"/>
      <c r="SIH65" s="158"/>
      <c r="SII65" s="159"/>
      <c r="SIJ65" s="159"/>
      <c r="SIK65" s="157"/>
      <c r="SIL65" s="158"/>
      <c r="SIM65" s="159"/>
      <c r="SIN65" s="159"/>
      <c r="SIO65" s="157"/>
      <c r="SIP65" s="158"/>
      <c r="SIQ65" s="159"/>
      <c r="SIR65" s="159"/>
      <c r="SIS65" s="157"/>
      <c r="SIT65" s="158"/>
      <c r="SIU65" s="159"/>
      <c r="SIV65" s="159"/>
      <c r="SIW65" s="157"/>
      <c r="SIX65" s="158"/>
      <c r="SIY65" s="159"/>
      <c r="SIZ65" s="159"/>
      <c r="SJA65" s="157"/>
      <c r="SJB65" s="158"/>
      <c r="SJC65" s="159"/>
      <c r="SJD65" s="159"/>
      <c r="SJE65" s="157"/>
      <c r="SJF65" s="158"/>
      <c r="SJG65" s="159"/>
      <c r="SJH65" s="159"/>
      <c r="SJI65" s="157"/>
      <c r="SJJ65" s="158"/>
      <c r="SJK65" s="159"/>
      <c r="SJL65" s="159"/>
      <c r="SJM65" s="157"/>
      <c r="SJN65" s="158"/>
      <c r="SJO65" s="159"/>
      <c r="SJP65" s="159"/>
      <c r="SJQ65" s="157"/>
      <c r="SJR65" s="158"/>
      <c r="SJS65" s="159"/>
      <c r="SJT65" s="159"/>
      <c r="SJU65" s="157"/>
      <c r="SJV65" s="158"/>
      <c r="SJW65" s="159"/>
      <c r="SJX65" s="159"/>
      <c r="SJY65" s="157"/>
      <c r="SJZ65" s="158"/>
      <c r="SKA65" s="159"/>
      <c r="SKB65" s="159"/>
      <c r="SKC65" s="157"/>
      <c r="SKD65" s="158"/>
      <c r="SKE65" s="159"/>
      <c r="SKF65" s="159"/>
      <c r="SKG65" s="157"/>
      <c r="SKH65" s="158"/>
      <c r="SKI65" s="159"/>
      <c r="SKJ65" s="159"/>
      <c r="SKK65" s="157"/>
      <c r="SKL65" s="158"/>
      <c r="SKM65" s="159"/>
      <c r="SKN65" s="159"/>
      <c r="SKO65" s="157"/>
      <c r="SKP65" s="158"/>
      <c r="SKQ65" s="159"/>
      <c r="SKR65" s="159"/>
      <c r="SKS65" s="157"/>
      <c r="SKT65" s="158"/>
      <c r="SKU65" s="159"/>
      <c r="SKV65" s="159"/>
      <c r="SKW65" s="157"/>
      <c r="SKX65" s="158"/>
      <c r="SKY65" s="159"/>
      <c r="SKZ65" s="159"/>
      <c r="SLA65" s="157"/>
      <c r="SLB65" s="158"/>
      <c r="SLC65" s="159"/>
      <c r="SLD65" s="159"/>
      <c r="SLE65" s="157"/>
      <c r="SLF65" s="158"/>
      <c r="SLG65" s="159"/>
      <c r="SLH65" s="159"/>
      <c r="SLI65" s="157"/>
      <c r="SLJ65" s="158"/>
      <c r="SLK65" s="159"/>
      <c r="SLL65" s="159"/>
      <c r="SLM65" s="157"/>
      <c r="SLN65" s="158"/>
      <c r="SLO65" s="159"/>
      <c r="SLP65" s="159"/>
      <c r="SLQ65" s="157"/>
      <c r="SLR65" s="158"/>
      <c r="SLS65" s="159"/>
      <c r="SLT65" s="159"/>
      <c r="SLU65" s="157"/>
      <c r="SLV65" s="158"/>
      <c r="SLW65" s="159"/>
      <c r="SLX65" s="159"/>
      <c r="SLY65" s="157"/>
      <c r="SLZ65" s="158"/>
      <c r="SMA65" s="159"/>
      <c r="SMB65" s="159"/>
      <c r="SMC65" s="157"/>
      <c r="SMD65" s="158"/>
      <c r="SME65" s="159"/>
      <c r="SMF65" s="159"/>
      <c r="SMG65" s="157"/>
      <c r="SMH65" s="158"/>
      <c r="SMI65" s="159"/>
      <c r="SMJ65" s="159"/>
      <c r="SMK65" s="157"/>
      <c r="SML65" s="158"/>
      <c r="SMM65" s="159"/>
      <c r="SMN65" s="159"/>
      <c r="SMO65" s="157"/>
      <c r="SMP65" s="158"/>
      <c r="SMQ65" s="159"/>
      <c r="SMR65" s="159"/>
      <c r="SMS65" s="157"/>
      <c r="SMT65" s="158"/>
      <c r="SMU65" s="159"/>
      <c r="SMV65" s="159"/>
      <c r="SMW65" s="157"/>
      <c r="SMX65" s="158"/>
      <c r="SMY65" s="159"/>
      <c r="SMZ65" s="159"/>
      <c r="SNA65" s="157"/>
      <c r="SNB65" s="158"/>
      <c r="SNC65" s="159"/>
      <c r="SND65" s="159"/>
      <c r="SNE65" s="157"/>
      <c r="SNF65" s="158"/>
      <c r="SNG65" s="159"/>
      <c r="SNH65" s="159"/>
      <c r="SNI65" s="157"/>
      <c r="SNJ65" s="158"/>
      <c r="SNK65" s="159"/>
      <c r="SNL65" s="159"/>
      <c r="SNM65" s="157"/>
      <c r="SNN65" s="158"/>
      <c r="SNO65" s="159"/>
      <c r="SNP65" s="159"/>
      <c r="SNQ65" s="157"/>
      <c r="SNR65" s="158"/>
      <c r="SNS65" s="159"/>
      <c r="SNT65" s="159"/>
      <c r="SNU65" s="157"/>
      <c r="SNV65" s="158"/>
      <c r="SNW65" s="159"/>
      <c r="SNX65" s="159"/>
      <c r="SNY65" s="157"/>
      <c r="SNZ65" s="158"/>
      <c r="SOA65" s="159"/>
      <c r="SOB65" s="159"/>
      <c r="SOC65" s="157"/>
      <c r="SOD65" s="158"/>
      <c r="SOE65" s="159"/>
      <c r="SOF65" s="159"/>
      <c r="SOG65" s="157"/>
      <c r="SOH65" s="158"/>
      <c r="SOI65" s="159"/>
      <c r="SOJ65" s="159"/>
      <c r="SOK65" s="157"/>
      <c r="SOL65" s="158"/>
      <c r="SOM65" s="159"/>
      <c r="SON65" s="159"/>
      <c r="SOO65" s="157"/>
      <c r="SOP65" s="158"/>
      <c r="SOQ65" s="159"/>
      <c r="SOR65" s="159"/>
      <c r="SOS65" s="157"/>
      <c r="SOT65" s="158"/>
      <c r="SOU65" s="159"/>
      <c r="SOV65" s="159"/>
      <c r="SOW65" s="157"/>
      <c r="SOX65" s="158"/>
      <c r="SOY65" s="159"/>
      <c r="SOZ65" s="159"/>
      <c r="SPA65" s="157"/>
      <c r="SPB65" s="158"/>
      <c r="SPC65" s="159"/>
      <c r="SPD65" s="159"/>
      <c r="SPE65" s="157"/>
      <c r="SPF65" s="158"/>
      <c r="SPG65" s="159"/>
      <c r="SPH65" s="159"/>
      <c r="SPI65" s="157"/>
      <c r="SPJ65" s="158"/>
      <c r="SPK65" s="159"/>
      <c r="SPL65" s="159"/>
      <c r="SPM65" s="157"/>
      <c r="SPN65" s="158"/>
      <c r="SPO65" s="159"/>
      <c r="SPP65" s="159"/>
      <c r="SPQ65" s="157"/>
      <c r="SPR65" s="158"/>
      <c r="SPS65" s="159"/>
      <c r="SPT65" s="159"/>
      <c r="SPU65" s="157"/>
      <c r="SPV65" s="158"/>
      <c r="SPW65" s="159"/>
      <c r="SPX65" s="159"/>
      <c r="SPY65" s="157"/>
      <c r="SPZ65" s="158"/>
      <c r="SQA65" s="159"/>
      <c r="SQB65" s="159"/>
      <c r="SQC65" s="157"/>
      <c r="SQD65" s="158"/>
      <c r="SQE65" s="159"/>
      <c r="SQF65" s="159"/>
      <c r="SQG65" s="157"/>
      <c r="SQH65" s="158"/>
      <c r="SQI65" s="159"/>
      <c r="SQJ65" s="159"/>
      <c r="SQK65" s="157"/>
      <c r="SQL65" s="158"/>
      <c r="SQM65" s="159"/>
      <c r="SQN65" s="159"/>
      <c r="SQO65" s="157"/>
      <c r="SQP65" s="158"/>
      <c r="SQQ65" s="159"/>
      <c r="SQR65" s="159"/>
      <c r="SQS65" s="157"/>
      <c r="SQT65" s="158"/>
      <c r="SQU65" s="159"/>
      <c r="SQV65" s="159"/>
      <c r="SQW65" s="157"/>
      <c r="SQX65" s="158"/>
      <c r="SQY65" s="159"/>
      <c r="SQZ65" s="159"/>
      <c r="SRA65" s="157"/>
      <c r="SRB65" s="158"/>
      <c r="SRC65" s="159"/>
      <c r="SRD65" s="159"/>
      <c r="SRE65" s="157"/>
      <c r="SRF65" s="158"/>
      <c r="SRG65" s="159"/>
      <c r="SRH65" s="159"/>
      <c r="SRI65" s="157"/>
      <c r="SRJ65" s="158"/>
      <c r="SRK65" s="159"/>
      <c r="SRL65" s="159"/>
      <c r="SRM65" s="157"/>
      <c r="SRN65" s="158"/>
      <c r="SRO65" s="159"/>
      <c r="SRP65" s="159"/>
      <c r="SRQ65" s="157"/>
      <c r="SRR65" s="158"/>
      <c r="SRS65" s="159"/>
      <c r="SRT65" s="159"/>
      <c r="SRU65" s="157"/>
      <c r="SRV65" s="158"/>
      <c r="SRW65" s="159"/>
      <c r="SRX65" s="159"/>
      <c r="SRY65" s="157"/>
      <c r="SRZ65" s="158"/>
      <c r="SSA65" s="159"/>
      <c r="SSB65" s="159"/>
      <c r="SSC65" s="157"/>
      <c r="SSD65" s="158"/>
      <c r="SSE65" s="159"/>
      <c r="SSF65" s="159"/>
      <c r="SSG65" s="157"/>
      <c r="SSH65" s="158"/>
      <c r="SSI65" s="159"/>
      <c r="SSJ65" s="159"/>
      <c r="SSK65" s="157"/>
      <c r="SSL65" s="158"/>
      <c r="SSM65" s="159"/>
      <c r="SSN65" s="159"/>
      <c r="SSO65" s="157"/>
      <c r="SSP65" s="158"/>
      <c r="SSQ65" s="159"/>
      <c r="SSR65" s="159"/>
      <c r="SSS65" s="157"/>
      <c r="SST65" s="158"/>
      <c r="SSU65" s="159"/>
      <c r="SSV65" s="159"/>
      <c r="SSW65" s="157"/>
      <c r="SSX65" s="158"/>
      <c r="SSY65" s="159"/>
      <c r="SSZ65" s="159"/>
      <c r="STA65" s="157"/>
      <c r="STB65" s="158"/>
      <c r="STC65" s="159"/>
      <c r="STD65" s="159"/>
      <c r="STE65" s="157"/>
      <c r="STF65" s="158"/>
      <c r="STG65" s="159"/>
      <c r="STH65" s="159"/>
      <c r="STI65" s="157"/>
      <c r="STJ65" s="158"/>
      <c r="STK65" s="159"/>
      <c r="STL65" s="159"/>
      <c r="STM65" s="157"/>
      <c r="STN65" s="158"/>
      <c r="STO65" s="159"/>
      <c r="STP65" s="159"/>
      <c r="STQ65" s="157"/>
      <c r="STR65" s="158"/>
      <c r="STS65" s="159"/>
      <c r="STT65" s="159"/>
      <c r="STU65" s="157"/>
      <c r="STV65" s="158"/>
      <c r="STW65" s="159"/>
      <c r="STX65" s="159"/>
      <c r="STY65" s="157"/>
      <c r="STZ65" s="158"/>
      <c r="SUA65" s="159"/>
      <c r="SUB65" s="159"/>
      <c r="SUC65" s="157"/>
      <c r="SUD65" s="158"/>
      <c r="SUE65" s="159"/>
      <c r="SUF65" s="159"/>
      <c r="SUG65" s="157"/>
      <c r="SUH65" s="158"/>
      <c r="SUI65" s="159"/>
      <c r="SUJ65" s="159"/>
      <c r="SUK65" s="157"/>
      <c r="SUL65" s="158"/>
      <c r="SUM65" s="159"/>
      <c r="SUN65" s="159"/>
      <c r="SUO65" s="157"/>
      <c r="SUP65" s="158"/>
      <c r="SUQ65" s="159"/>
      <c r="SUR65" s="159"/>
      <c r="SUS65" s="157"/>
      <c r="SUT65" s="158"/>
      <c r="SUU65" s="159"/>
      <c r="SUV65" s="159"/>
      <c r="SUW65" s="157"/>
      <c r="SUX65" s="158"/>
      <c r="SUY65" s="159"/>
      <c r="SUZ65" s="159"/>
      <c r="SVA65" s="157"/>
      <c r="SVB65" s="158"/>
      <c r="SVC65" s="159"/>
      <c r="SVD65" s="159"/>
      <c r="SVE65" s="157"/>
      <c r="SVF65" s="158"/>
      <c r="SVG65" s="159"/>
      <c r="SVH65" s="159"/>
      <c r="SVI65" s="157"/>
      <c r="SVJ65" s="158"/>
      <c r="SVK65" s="159"/>
      <c r="SVL65" s="159"/>
      <c r="SVM65" s="157"/>
      <c r="SVN65" s="158"/>
      <c r="SVO65" s="159"/>
      <c r="SVP65" s="159"/>
      <c r="SVQ65" s="157"/>
      <c r="SVR65" s="158"/>
      <c r="SVS65" s="159"/>
      <c r="SVT65" s="159"/>
      <c r="SVU65" s="157"/>
      <c r="SVV65" s="158"/>
      <c r="SVW65" s="159"/>
      <c r="SVX65" s="159"/>
      <c r="SVY65" s="157"/>
      <c r="SVZ65" s="158"/>
      <c r="SWA65" s="159"/>
      <c r="SWB65" s="159"/>
      <c r="SWC65" s="157"/>
      <c r="SWD65" s="158"/>
      <c r="SWE65" s="159"/>
      <c r="SWF65" s="159"/>
      <c r="SWG65" s="157"/>
      <c r="SWH65" s="158"/>
      <c r="SWI65" s="159"/>
      <c r="SWJ65" s="159"/>
      <c r="SWK65" s="157"/>
      <c r="SWL65" s="158"/>
      <c r="SWM65" s="159"/>
      <c r="SWN65" s="159"/>
      <c r="SWO65" s="157"/>
      <c r="SWP65" s="158"/>
      <c r="SWQ65" s="159"/>
      <c r="SWR65" s="159"/>
      <c r="SWS65" s="157"/>
      <c r="SWT65" s="158"/>
      <c r="SWU65" s="159"/>
      <c r="SWV65" s="159"/>
      <c r="SWW65" s="157"/>
      <c r="SWX65" s="158"/>
      <c r="SWY65" s="159"/>
      <c r="SWZ65" s="159"/>
      <c r="SXA65" s="157"/>
      <c r="SXB65" s="158"/>
      <c r="SXC65" s="159"/>
      <c r="SXD65" s="159"/>
      <c r="SXE65" s="157"/>
      <c r="SXF65" s="158"/>
      <c r="SXG65" s="159"/>
      <c r="SXH65" s="159"/>
      <c r="SXI65" s="157"/>
      <c r="SXJ65" s="158"/>
      <c r="SXK65" s="159"/>
      <c r="SXL65" s="159"/>
      <c r="SXM65" s="157"/>
      <c r="SXN65" s="158"/>
      <c r="SXO65" s="159"/>
      <c r="SXP65" s="159"/>
      <c r="SXQ65" s="157"/>
      <c r="SXR65" s="158"/>
      <c r="SXS65" s="159"/>
      <c r="SXT65" s="159"/>
      <c r="SXU65" s="157"/>
      <c r="SXV65" s="158"/>
      <c r="SXW65" s="159"/>
      <c r="SXX65" s="159"/>
      <c r="SXY65" s="157"/>
      <c r="SXZ65" s="158"/>
      <c r="SYA65" s="159"/>
      <c r="SYB65" s="159"/>
      <c r="SYC65" s="157"/>
      <c r="SYD65" s="158"/>
      <c r="SYE65" s="159"/>
      <c r="SYF65" s="159"/>
      <c r="SYG65" s="157"/>
      <c r="SYH65" s="158"/>
      <c r="SYI65" s="159"/>
      <c r="SYJ65" s="159"/>
      <c r="SYK65" s="157"/>
      <c r="SYL65" s="158"/>
      <c r="SYM65" s="159"/>
      <c r="SYN65" s="159"/>
      <c r="SYO65" s="157"/>
      <c r="SYP65" s="158"/>
      <c r="SYQ65" s="159"/>
      <c r="SYR65" s="159"/>
      <c r="SYS65" s="157"/>
      <c r="SYT65" s="158"/>
      <c r="SYU65" s="159"/>
      <c r="SYV65" s="159"/>
      <c r="SYW65" s="157"/>
      <c r="SYX65" s="158"/>
      <c r="SYY65" s="159"/>
      <c r="SYZ65" s="159"/>
      <c r="SZA65" s="157"/>
      <c r="SZB65" s="158"/>
      <c r="SZC65" s="159"/>
      <c r="SZD65" s="159"/>
      <c r="SZE65" s="157"/>
      <c r="SZF65" s="158"/>
      <c r="SZG65" s="159"/>
      <c r="SZH65" s="159"/>
      <c r="SZI65" s="157"/>
      <c r="SZJ65" s="158"/>
      <c r="SZK65" s="159"/>
      <c r="SZL65" s="159"/>
      <c r="SZM65" s="157"/>
      <c r="SZN65" s="158"/>
      <c r="SZO65" s="159"/>
      <c r="SZP65" s="159"/>
      <c r="SZQ65" s="157"/>
      <c r="SZR65" s="158"/>
      <c r="SZS65" s="159"/>
      <c r="SZT65" s="159"/>
      <c r="SZU65" s="157"/>
      <c r="SZV65" s="158"/>
      <c r="SZW65" s="159"/>
      <c r="SZX65" s="159"/>
      <c r="SZY65" s="157"/>
      <c r="SZZ65" s="158"/>
      <c r="TAA65" s="159"/>
      <c r="TAB65" s="159"/>
      <c r="TAC65" s="157"/>
      <c r="TAD65" s="158"/>
      <c r="TAE65" s="159"/>
      <c r="TAF65" s="159"/>
      <c r="TAG65" s="157"/>
      <c r="TAH65" s="158"/>
      <c r="TAI65" s="159"/>
      <c r="TAJ65" s="159"/>
      <c r="TAK65" s="157"/>
      <c r="TAL65" s="158"/>
      <c r="TAM65" s="159"/>
      <c r="TAN65" s="159"/>
      <c r="TAO65" s="157"/>
      <c r="TAP65" s="158"/>
      <c r="TAQ65" s="159"/>
      <c r="TAR65" s="159"/>
      <c r="TAS65" s="157"/>
      <c r="TAT65" s="158"/>
      <c r="TAU65" s="159"/>
      <c r="TAV65" s="159"/>
      <c r="TAW65" s="157"/>
      <c r="TAX65" s="158"/>
      <c r="TAY65" s="159"/>
      <c r="TAZ65" s="159"/>
      <c r="TBA65" s="157"/>
      <c r="TBB65" s="158"/>
      <c r="TBC65" s="159"/>
      <c r="TBD65" s="159"/>
      <c r="TBE65" s="157"/>
      <c r="TBF65" s="158"/>
      <c r="TBG65" s="159"/>
      <c r="TBH65" s="159"/>
      <c r="TBI65" s="157"/>
      <c r="TBJ65" s="158"/>
      <c r="TBK65" s="159"/>
      <c r="TBL65" s="159"/>
      <c r="TBM65" s="157"/>
      <c r="TBN65" s="158"/>
      <c r="TBO65" s="159"/>
      <c r="TBP65" s="159"/>
      <c r="TBQ65" s="157"/>
      <c r="TBR65" s="158"/>
      <c r="TBS65" s="159"/>
      <c r="TBT65" s="159"/>
      <c r="TBU65" s="157"/>
      <c r="TBV65" s="158"/>
      <c r="TBW65" s="159"/>
      <c r="TBX65" s="159"/>
      <c r="TBY65" s="157"/>
      <c r="TBZ65" s="158"/>
      <c r="TCA65" s="159"/>
      <c r="TCB65" s="159"/>
      <c r="TCC65" s="157"/>
      <c r="TCD65" s="158"/>
      <c r="TCE65" s="159"/>
      <c r="TCF65" s="159"/>
      <c r="TCG65" s="157"/>
      <c r="TCH65" s="158"/>
      <c r="TCI65" s="159"/>
      <c r="TCJ65" s="159"/>
      <c r="TCK65" s="157"/>
      <c r="TCL65" s="158"/>
      <c r="TCM65" s="159"/>
      <c r="TCN65" s="159"/>
      <c r="TCO65" s="157"/>
      <c r="TCP65" s="158"/>
      <c r="TCQ65" s="159"/>
      <c r="TCR65" s="159"/>
      <c r="TCS65" s="157"/>
      <c r="TCT65" s="158"/>
      <c r="TCU65" s="159"/>
      <c r="TCV65" s="159"/>
      <c r="TCW65" s="157"/>
      <c r="TCX65" s="158"/>
      <c r="TCY65" s="159"/>
      <c r="TCZ65" s="159"/>
      <c r="TDA65" s="157"/>
      <c r="TDB65" s="158"/>
      <c r="TDC65" s="159"/>
      <c r="TDD65" s="159"/>
      <c r="TDE65" s="157"/>
      <c r="TDF65" s="158"/>
      <c r="TDG65" s="159"/>
      <c r="TDH65" s="159"/>
      <c r="TDI65" s="157"/>
      <c r="TDJ65" s="158"/>
      <c r="TDK65" s="159"/>
      <c r="TDL65" s="159"/>
      <c r="TDM65" s="157"/>
      <c r="TDN65" s="158"/>
      <c r="TDO65" s="159"/>
      <c r="TDP65" s="159"/>
      <c r="TDQ65" s="157"/>
      <c r="TDR65" s="158"/>
      <c r="TDS65" s="159"/>
      <c r="TDT65" s="159"/>
      <c r="TDU65" s="157"/>
      <c r="TDV65" s="158"/>
      <c r="TDW65" s="159"/>
      <c r="TDX65" s="159"/>
      <c r="TDY65" s="157"/>
      <c r="TDZ65" s="158"/>
      <c r="TEA65" s="159"/>
      <c r="TEB65" s="159"/>
      <c r="TEC65" s="157"/>
      <c r="TED65" s="158"/>
      <c r="TEE65" s="159"/>
      <c r="TEF65" s="159"/>
      <c r="TEG65" s="157"/>
      <c r="TEH65" s="158"/>
      <c r="TEI65" s="159"/>
      <c r="TEJ65" s="159"/>
      <c r="TEK65" s="157"/>
      <c r="TEL65" s="158"/>
      <c r="TEM65" s="159"/>
      <c r="TEN65" s="159"/>
      <c r="TEO65" s="157"/>
      <c r="TEP65" s="158"/>
      <c r="TEQ65" s="159"/>
      <c r="TER65" s="159"/>
      <c r="TES65" s="157"/>
      <c r="TET65" s="158"/>
      <c r="TEU65" s="159"/>
      <c r="TEV65" s="159"/>
      <c r="TEW65" s="157"/>
      <c r="TEX65" s="158"/>
      <c r="TEY65" s="159"/>
      <c r="TEZ65" s="159"/>
      <c r="TFA65" s="157"/>
      <c r="TFB65" s="158"/>
      <c r="TFC65" s="159"/>
      <c r="TFD65" s="159"/>
      <c r="TFE65" s="157"/>
      <c r="TFF65" s="158"/>
      <c r="TFG65" s="159"/>
      <c r="TFH65" s="159"/>
      <c r="TFI65" s="157"/>
      <c r="TFJ65" s="158"/>
      <c r="TFK65" s="159"/>
      <c r="TFL65" s="159"/>
      <c r="TFM65" s="157"/>
      <c r="TFN65" s="158"/>
      <c r="TFO65" s="159"/>
      <c r="TFP65" s="159"/>
      <c r="TFQ65" s="157"/>
      <c r="TFR65" s="158"/>
      <c r="TFS65" s="159"/>
      <c r="TFT65" s="159"/>
      <c r="TFU65" s="157"/>
      <c r="TFV65" s="158"/>
      <c r="TFW65" s="159"/>
      <c r="TFX65" s="159"/>
      <c r="TFY65" s="157"/>
      <c r="TFZ65" s="158"/>
      <c r="TGA65" s="159"/>
      <c r="TGB65" s="159"/>
      <c r="TGC65" s="157"/>
      <c r="TGD65" s="158"/>
      <c r="TGE65" s="159"/>
      <c r="TGF65" s="159"/>
      <c r="TGG65" s="157"/>
      <c r="TGH65" s="158"/>
      <c r="TGI65" s="159"/>
      <c r="TGJ65" s="159"/>
      <c r="TGK65" s="157"/>
      <c r="TGL65" s="158"/>
      <c r="TGM65" s="159"/>
      <c r="TGN65" s="159"/>
      <c r="TGO65" s="157"/>
      <c r="TGP65" s="158"/>
      <c r="TGQ65" s="159"/>
      <c r="TGR65" s="159"/>
      <c r="TGS65" s="157"/>
      <c r="TGT65" s="158"/>
      <c r="TGU65" s="159"/>
      <c r="TGV65" s="159"/>
      <c r="TGW65" s="157"/>
      <c r="TGX65" s="158"/>
      <c r="TGY65" s="159"/>
      <c r="TGZ65" s="159"/>
      <c r="THA65" s="157"/>
      <c r="THB65" s="158"/>
      <c r="THC65" s="159"/>
      <c r="THD65" s="159"/>
      <c r="THE65" s="157"/>
      <c r="THF65" s="158"/>
      <c r="THG65" s="159"/>
      <c r="THH65" s="159"/>
      <c r="THI65" s="157"/>
      <c r="THJ65" s="158"/>
      <c r="THK65" s="159"/>
      <c r="THL65" s="159"/>
      <c r="THM65" s="157"/>
      <c r="THN65" s="158"/>
      <c r="THO65" s="159"/>
      <c r="THP65" s="159"/>
      <c r="THQ65" s="157"/>
      <c r="THR65" s="158"/>
      <c r="THS65" s="159"/>
      <c r="THT65" s="159"/>
      <c r="THU65" s="157"/>
      <c r="THV65" s="158"/>
      <c r="THW65" s="159"/>
      <c r="THX65" s="159"/>
      <c r="THY65" s="157"/>
      <c r="THZ65" s="158"/>
      <c r="TIA65" s="159"/>
      <c r="TIB65" s="159"/>
      <c r="TIC65" s="157"/>
      <c r="TID65" s="158"/>
      <c r="TIE65" s="159"/>
      <c r="TIF65" s="159"/>
      <c r="TIG65" s="157"/>
      <c r="TIH65" s="158"/>
      <c r="TII65" s="159"/>
      <c r="TIJ65" s="159"/>
      <c r="TIK65" s="157"/>
      <c r="TIL65" s="158"/>
      <c r="TIM65" s="159"/>
      <c r="TIN65" s="159"/>
      <c r="TIO65" s="157"/>
      <c r="TIP65" s="158"/>
      <c r="TIQ65" s="159"/>
      <c r="TIR65" s="159"/>
      <c r="TIS65" s="157"/>
      <c r="TIT65" s="158"/>
      <c r="TIU65" s="159"/>
      <c r="TIV65" s="159"/>
      <c r="TIW65" s="157"/>
      <c r="TIX65" s="158"/>
      <c r="TIY65" s="159"/>
      <c r="TIZ65" s="159"/>
      <c r="TJA65" s="157"/>
      <c r="TJB65" s="158"/>
      <c r="TJC65" s="159"/>
      <c r="TJD65" s="159"/>
      <c r="TJE65" s="157"/>
      <c r="TJF65" s="158"/>
      <c r="TJG65" s="159"/>
      <c r="TJH65" s="159"/>
      <c r="TJI65" s="157"/>
      <c r="TJJ65" s="158"/>
      <c r="TJK65" s="159"/>
      <c r="TJL65" s="159"/>
      <c r="TJM65" s="157"/>
      <c r="TJN65" s="158"/>
      <c r="TJO65" s="159"/>
      <c r="TJP65" s="159"/>
      <c r="TJQ65" s="157"/>
      <c r="TJR65" s="158"/>
      <c r="TJS65" s="159"/>
      <c r="TJT65" s="159"/>
      <c r="TJU65" s="157"/>
      <c r="TJV65" s="158"/>
      <c r="TJW65" s="159"/>
      <c r="TJX65" s="159"/>
      <c r="TJY65" s="157"/>
      <c r="TJZ65" s="158"/>
      <c r="TKA65" s="159"/>
      <c r="TKB65" s="159"/>
      <c r="TKC65" s="157"/>
      <c r="TKD65" s="158"/>
      <c r="TKE65" s="159"/>
      <c r="TKF65" s="159"/>
      <c r="TKG65" s="157"/>
      <c r="TKH65" s="158"/>
      <c r="TKI65" s="159"/>
      <c r="TKJ65" s="159"/>
      <c r="TKK65" s="157"/>
      <c r="TKL65" s="158"/>
      <c r="TKM65" s="159"/>
      <c r="TKN65" s="159"/>
      <c r="TKO65" s="157"/>
      <c r="TKP65" s="158"/>
      <c r="TKQ65" s="159"/>
      <c r="TKR65" s="159"/>
      <c r="TKS65" s="157"/>
      <c r="TKT65" s="158"/>
      <c r="TKU65" s="159"/>
      <c r="TKV65" s="159"/>
      <c r="TKW65" s="157"/>
      <c r="TKX65" s="158"/>
      <c r="TKY65" s="159"/>
      <c r="TKZ65" s="159"/>
      <c r="TLA65" s="157"/>
      <c r="TLB65" s="158"/>
      <c r="TLC65" s="159"/>
      <c r="TLD65" s="159"/>
      <c r="TLE65" s="157"/>
      <c r="TLF65" s="158"/>
      <c r="TLG65" s="159"/>
      <c r="TLH65" s="159"/>
      <c r="TLI65" s="157"/>
      <c r="TLJ65" s="158"/>
      <c r="TLK65" s="159"/>
      <c r="TLL65" s="159"/>
      <c r="TLM65" s="157"/>
      <c r="TLN65" s="158"/>
      <c r="TLO65" s="159"/>
      <c r="TLP65" s="159"/>
      <c r="TLQ65" s="157"/>
      <c r="TLR65" s="158"/>
      <c r="TLS65" s="159"/>
      <c r="TLT65" s="159"/>
      <c r="TLU65" s="157"/>
      <c r="TLV65" s="158"/>
      <c r="TLW65" s="159"/>
      <c r="TLX65" s="159"/>
      <c r="TLY65" s="157"/>
      <c r="TLZ65" s="158"/>
      <c r="TMA65" s="159"/>
      <c r="TMB65" s="159"/>
      <c r="TMC65" s="157"/>
      <c r="TMD65" s="158"/>
      <c r="TME65" s="159"/>
      <c r="TMF65" s="159"/>
      <c r="TMG65" s="157"/>
      <c r="TMH65" s="158"/>
      <c r="TMI65" s="159"/>
      <c r="TMJ65" s="159"/>
      <c r="TMK65" s="157"/>
      <c r="TML65" s="158"/>
      <c r="TMM65" s="159"/>
      <c r="TMN65" s="159"/>
      <c r="TMO65" s="157"/>
      <c r="TMP65" s="158"/>
      <c r="TMQ65" s="159"/>
      <c r="TMR65" s="159"/>
      <c r="TMS65" s="157"/>
      <c r="TMT65" s="158"/>
      <c r="TMU65" s="159"/>
      <c r="TMV65" s="159"/>
      <c r="TMW65" s="157"/>
      <c r="TMX65" s="158"/>
      <c r="TMY65" s="159"/>
      <c r="TMZ65" s="159"/>
      <c r="TNA65" s="157"/>
      <c r="TNB65" s="158"/>
      <c r="TNC65" s="159"/>
      <c r="TND65" s="159"/>
      <c r="TNE65" s="157"/>
      <c r="TNF65" s="158"/>
      <c r="TNG65" s="159"/>
      <c r="TNH65" s="159"/>
      <c r="TNI65" s="157"/>
      <c r="TNJ65" s="158"/>
      <c r="TNK65" s="159"/>
      <c r="TNL65" s="159"/>
      <c r="TNM65" s="157"/>
      <c r="TNN65" s="158"/>
      <c r="TNO65" s="159"/>
      <c r="TNP65" s="159"/>
      <c r="TNQ65" s="157"/>
      <c r="TNR65" s="158"/>
      <c r="TNS65" s="159"/>
      <c r="TNT65" s="159"/>
      <c r="TNU65" s="157"/>
      <c r="TNV65" s="158"/>
      <c r="TNW65" s="159"/>
      <c r="TNX65" s="159"/>
      <c r="TNY65" s="157"/>
      <c r="TNZ65" s="158"/>
      <c r="TOA65" s="159"/>
      <c r="TOB65" s="159"/>
      <c r="TOC65" s="157"/>
      <c r="TOD65" s="158"/>
      <c r="TOE65" s="159"/>
      <c r="TOF65" s="159"/>
      <c r="TOG65" s="157"/>
      <c r="TOH65" s="158"/>
      <c r="TOI65" s="159"/>
      <c r="TOJ65" s="159"/>
      <c r="TOK65" s="157"/>
      <c r="TOL65" s="158"/>
      <c r="TOM65" s="159"/>
      <c r="TON65" s="159"/>
      <c r="TOO65" s="157"/>
      <c r="TOP65" s="158"/>
      <c r="TOQ65" s="159"/>
      <c r="TOR65" s="159"/>
      <c r="TOS65" s="157"/>
      <c r="TOT65" s="158"/>
      <c r="TOU65" s="159"/>
      <c r="TOV65" s="159"/>
      <c r="TOW65" s="157"/>
      <c r="TOX65" s="158"/>
      <c r="TOY65" s="159"/>
      <c r="TOZ65" s="159"/>
      <c r="TPA65" s="157"/>
      <c r="TPB65" s="158"/>
      <c r="TPC65" s="159"/>
      <c r="TPD65" s="159"/>
      <c r="TPE65" s="157"/>
      <c r="TPF65" s="158"/>
      <c r="TPG65" s="159"/>
      <c r="TPH65" s="159"/>
      <c r="TPI65" s="157"/>
      <c r="TPJ65" s="158"/>
      <c r="TPK65" s="159"/>
      <c r="TPL65" s="159"/>
      <c r="TPM65" s="157"/>
      <c r="TPN65" s="158"/>
      <c r="TPO65" s="159"/>
      <c r="TPP65" s="159"/>
      <c r="TPQ65" s="157"/>
      <c r="TPR65" s="158"/>
      <c r="TPS65" s="159"/>
      <c r="TPT65" s="159"/>
      <c r="TPU65" s="157"/>
      <c r="TPV65" s="158"/>
      <c r="TPW65" s="159"/>
      <c r="TPX65" s="159"/>
      <c r="TPY65" s="157"/>
      <c r="TPZ65" s="158"/>
      <c r="TQA65" s="159"/>
      <c r="TQB65" s="159"/>
      <c r="TQC65" s="157"/>
      <c r="TQD65" s="158"/>
      <c r="TQE65" s="159"/>
      <c r="TQF65" s="159"/>
      <c r="TQG65" s="157"/>
      <c r="TQH65" s="158"/>
      <c r="TQI65" s="159"/>
      <c r="TQJ65" s="159"/>
      <c r="TQK65" s="157"/>
      <c r="TQL65" s="158"/>
      <c r="TQM65" s="159"/>
      <c r="TQN65" s="159"/>
      <c r="TQO65" s="157"/>
      <c r="TQP65" s="158"/>
      <c r="TQQ65" s="159"/>
      <c r="TQR65" s="159"/>
      <c r="TQS65" s="157"/>
      <c r="TQT65" s="158"/>
      <c r="TQU65" s="159"/>
      <c r="TQV65" s="159"/>
      <c r="TQW65" s="157"/>
      <c r="TQX65" s="158"/>
      <c r="TQY65" s="159"/>
      <c r="TQZ65" s="159"/>
      <c r="TRA65" s="157"/>
      <c r="TRB65" s="158"/>
      <c r="TRC65" s="159"/>
      <c r="TRD65" s="159"/>
      <c r="TRE65" s="157"/>
      <c r="TRF65" s="158"/>
      <c r="TRG65" s="159"/>
      <c r="TRH65" s="159"/>
      <c r="TRI65" s="157"/>
      <c r="TRJ65" s="158"/>
      <c r="TRK65" s="159"/>
      <c r="TRL65" s="159"/>
      <c r="TRM65" s="157"/>
      <c r="TRN65" s="158"/>
      <c r="TRO65" s="159"/>
      <c r="TRP65" s="159"/>
      <c r="TRQ65" s="157"/>
      <c r="TRR65" s="158"/>
      <c r="TRS65" s="159"/>
      <c r="TRT65" s="159"/>
      <c r="TRU65" s="157"/>
      <c r="TRV65" s="158"/>
      <c r="TRW65" s="159"/>
      <c r="TRX65" s="159"/>
      <c r="TRY65" s="157"/>
      <c r="TRZ65" s="158"/>
      <c r="TSA65" s="159"/>
      <c r="TSB65" s="159"/>
      <c r="TSC65" s="157"/>
      <c r="TSD65" s="158"/>
      <c r="TSE65" s="159"/>
      <c r="TSF65" s="159"/>
      <c r="TSG65" s="157"/>
      <c r="TSH65" s="158"/>
      <c r="TSI65" s="159"/>
      <c r="TSJ65" s="159"/>
      <c r="TSK65" s="157"/>
      <c r="TSL65" s="158"/>
      <c r="TSM65" s="159"/>
      <c r="TSN65" s="159"/>
      <c r="TSO65" s="157"/>
      <c r="TSP65" s="158"/>
      <c r="TSQ65" s="159"/>
      <c r="TSR65" s="159"/>
      <c r="TSS65" s="157"/>
      <c r="TST65" s="158"/>
      <c r="TSU65" s="159"/>
      <c r="TSV65" s="159"/>
      <c r="TSW65" s="157"/>
      <c r="TSX65" s="158"/>
      <c r="TSY65" s="159"/>
      <c r="TSZ65" s="159"/>
      <c r="TTA65" s="157"/>
      <c r="TTB65" s="158"/>
      <c r="TTC65" s="159"/>
      <c r="TTD65" s="159"/>
      <c r="TTE65" s="157"/>
      <c r="TTF65" s="158"/>
      <c r="TTG65" s="159"/>
      <c r="TTH65" s="159"/>
      <c r="TTI65" s="157"/>
      <c r="TTJ65" s="158"/>
      <c r="TTK65" s="159"/>
      <c r="TTL65" s="159"/>
      <c r="TTM65" s="157"/>
      <c r="TTN65" s="158"/>
      <c r="TTO65" s="159"/>
      <c r="TTP65" s="159"/>
      <c r="TTQ65" s="157"/>
      <c r="TTR65" s="158"/>
      <c r="TTS65" s="159"/>
      <c r="TTT65" s="159"/>
      <c r="TTU65" s="157"/>
      <c r="TTV65" s="158"/>
      <c r="TTW65" s="159"/>
      <c r="TTX65" s="159"/>
      <c r="TTY65" s="157"/>
      <c r="TTZ65" s="158"/>
      <c r="TUA65" s="159"/>
      <c r="TUB65" s="159"/>
      <c r="TUC65" s="157"/>
      <c r="TUD65" s="158"/>
      <c r="TUE65" s="159"/>
      <c r="TUF65" s="159"/>
      <c r="TUG65" s="157"/>
      <c r="TUH65" s="158"/>
      <c r="TUI65" s="159"/>
      <c r="TUJ65" s="159"/>
      <c r="TUK65" s="157"/>
      <c r="TUL65" s="158"/>
      <c r="TUM65" s="159"/>
      <c r="TUN65" s="159"/>
      <c r="TUO65" s="157"/>
      <c r="TUP65" s="158"/>
      <c r="TUQ65" s="159"/>
      <c r="TUR65" s="159"/>
      <c r="TUS65" s="157"/>
      <c r="TUT65" s="158"/>
      <c r="TUU65" s="159"/>
      <c r="TUV65" s="159"/>
      <c r="TUW65" s="157"/>
      <c r="TUX65" s="158"/>
      <c r="TUY65" s="159"/>
      <c r="TUZ65" s="159"/>
      <c r="TVA65" s="157"/>
      <c r="TVB65" s="158"/>
      <c r="TVC65" s="159"/>
      <c r="TVD65" s="159"/>
      <c r="TVE65" s="157"/>
      <c r="TVF65" s="158"/>
      <c r="TVG65" s="159"/>
      <c r="TVH65" s="159"/>
      <c r="TVI65" s="157"/>
      <c r="TVJ65" s="158"/>
      <c r="TVK65" s="159"/>
      <c r="TVL65" s="159"/>
      <c r="TVM65" s="157"/>
      <c r="TVN65" s="158"/>
      <c r="TVO65" s="159"/>
      <c r="TVP65" s="159"/>
      <c r="TVQ65" s="157"/>
      <c r="TVR65" s="158"/>
      <c r="TVS65" s="159"/>
      <c r="TVT65" s="159"/>
      <c r="TVU65" s="157"/>
      <c r="TVV65" s="158"/>
      <c r="TVW65" s="159"/>
      <c r="TVX65" s="159"/>
      <c r="TVY65" s="157"/>
      <c r="TVZ65" s="158"/>
      <c r="TWA65" s="159"/>
      <c r="TWB65" s="159"/>
      <c r="TWC65" s="157"/>
      <c r="TWD65" s="158"/>
      <c r="TWE65" s="159"/>
      <c r="TWF65" s="159"/>
      <c r="TWG65" s="157"/>
      <c r="TWH65" s="158"/>
      <c r="TWI65" s="159"/>
      <c r="TWJ65" s="159"/>
      <c r="TWK65" s="157"/>
      <c r="TWL65" s="158"/>
      <c r="TWM65" s="159"/>
      <c r="TWN65" s="159"/>
      <c r="TWO65" s="157"/>
      <c r="TWP65" s="158"/>
      <c r="TWQ65" s="159"/>
      <c r="TWR65" s="159"/>
      <c r="TWS65" s="157"/>
      <c r="TWT65" s="158"/>
      <c r="TWU65" s="159"/>
      <c r="TWV65" s="159"/>
      <c r="TWW65" s="157"/>
      <c r="TWX65" s="158"/>
      <c r="TWY65" s="159"/>
      <c r="TWZ65" s="159"/>
      <c r="TXA65" s="157"/>
      <c r="TXB65" s="158"/>
      <c r="TXC65" s="159"/>
      <c r="TXD65" s="159"/>
      <c r="TXE65" s="157"/>
      <c r="TXF65" s="158"/>
      <c r="TXG65" s="159"/>
      <c r="TXH65" s="159"/>
      <c r="TXI65" s="157"/>
      <c r="TXJ65" s="158"/>
      <c r="TXK65" s="159"/>
      <c r="TXL65" s="159"/>
      <c r="TXM65" s="157"/>
      <c r="TXN65" s="158"/>
      <c r="TXO65" s="159"/>
      <c r="TXP65" s="159"/>
      <c r="TXQ65" s="157"/>
      <c r="TXR65" s="158"/>
      <c r="TXS65" s="159"/>
      <c r="TXT65" s="159"/>
      <c r="TXU65" s="157"/>
      <c r="TXV65" s="158"/>
      <c r="TXW65" s="159"/>
      <c r="TXX65" s="159"/>
      <c r="TXY65" s="157"/>
      <c r="TXZ65" s="158"/>
      <c r="TYA65" s="159"/>
      <c r="TYB65" s="159"/>
      <c r="TYC65" s="157"/>
      <c r="TYD65" s="158"/>
      <c r="TYE65" s="159"/>
      <c r="TYF65" s="159"/>
      <c r="TYG65" s="157"/>
      <c r="TYH65" s="158"/>
      <c r="TYI65" s="159"/>
      <c r="TYJ65" s="159"/>
      <c r="TYK65" s="157"/>
      <c r="TYL65" s="158"/>
      <c r="TYM65" s="159"/>
      <c r="TYN65" s="159"/>
      <c r="TYO65" s="157"/>
      <c r="TYP65" s="158"/>
      <c r="TYQ65" s="159"/>
      <c r="TYR65" s="159"/>
      <c r="TYS65" s="157"/>
      <c r="TYT65" s="158"/>
      <c r="TYU65" s="159"/>
      <c r="TYV65" s="159"/>
      <c r="TYW65" s="157"/>
      <c r="TYX65" s="158"/>
      <c r="TYY65" s="159"/>
      <c r="TYZ65" s="159"/>
      <c r="TZA65" s="157"/>
      <c r="TZB65" s="158"/>
      <c r="TZC65" s="159"/>
      <c r="TZD65" s="159"/>
      <c r="TZE65" s="157"/>
      <c r="TZF65" s="158"/>
      <c r="TZG65" s="159"/>
      <c r="TZH65" s="159"/>
      <c r="TZI65" s="157"/>
      <c r="TZJ65" s="158"/>
      <c r="TZK65" s="159"/>
      <c r="TZL65" s="159"/>
      <c r="TZM65" s="157"/>
      <c r="TZN65" s="158"/>
      <c r="TZO65" s="159"/>
      <c r="TZP65" s="159"/>
      <c r="TZQ65" s="157"/>
      <c r="TZR65" s="158"/>
      <c r="TZS65" s="159"/>
      <c r="TZT65" s="159"/>
      <c r="TZU65" s="157"/>
      <c r="TZV65" s="158"/>
      <c r="TZW65" s="159"/>
      <c r="TZX65" s="159"/>
      <c r="TZY65" s="157"/>
      <c r="TZZ65" s="158"/>
      <c r="UAA65" s="159"/>
      <c r="UAB65" s="159"/>
      <c r="UAC65" s="157"/>
      <c r="UAD65" s="158"/>
      <c r="UAE65" s="159"/>
      <c r="UAF65" s="159"/>
      <c r="UAG65" s="157"/>
      <c r="UAH65" s="158"/>
      <c r="UAI65" s="159"/>
      <c r="UAJ65" s="159"/>
      <c r="UAK65" s="157"/>
      <c r="UAL65" s="158"/>
      <c r="UAM65" s="159"/>
      <c r="UAN65" s="159"/>
      <c r="UAO65" s="157"/>
      <c r="UAP65" s="158"/>
      <c r="UAQ65" s="159"/>
      <c r="UAR65" s="159"/>
      <c r="UAS65" s="157"/>
      <c r="UAT65" s="158"/>
      <c r="UAU65" s="159"/>
      <c r="UAV65" s="159"/>
      <c r="UAW65" s="157"/>
      <c r="UAX65" s="158"/>
      <c r="UAY65" s="159"/>
      <c r="UAZ65" s="159"/>
      <c r="UBA65" s="157"/>
      <c r="UBB65" s="158"/>
      <c r="UBC65" s="159"/>
      <c r="UBD65" s="159"/>
      <c r="UBE65" s="157"/>
      <c r="UBF65" s="158"/>
      <c r="UBG65" s="159"/>
      <c r="UBH65" s="159"/>
      <c r="UBI65" s="157"/>
      <c r="UBJ65" s="158"/>
      <c r="UBK65" s="159"/>
      <c r="UBL65" s="159"/>
      <c r="UBM65" s="157"/>
      <c r="UBN65" s="158"/>
      <c r="UBO65" s="159"/>
      <c r="UBP65" s="159"/>
      <c r="UBQ65" s="157"/>
      <c r="UBR65" s="158"/>
      <c r="UBS65" s="159"/>
      <c r="UBT65" s="159"/>
      <c r="UBU65" s="157"/>
      <c r="UBV65" s="158"/>
      <c r="UBW65" s="159"/>
      <c r="UBX65" s="159"/>
      <c r="UBY65" s="157"/>
      <c r="UBZ65" s="158"/>
      <c r="UCA65" s="159"/>
      <c r="UCB65" s="159"/>
      <c r="UCC65" s="157"/>
      <c r="UCD65" s="158"/>
      <c r="UCE65" s="159"/>
      <c r="UCF65" s="159"/>
      <c r="UCG65" s="157"/>
      <c r="UCH65" s="158"/>
      <c r="UCI65" s="159"/>
      <c r="UCJ65" s="159"/>
      <c r="UCK65" s="157"/>
      <c r="UCL65" s="158"/>
      <c r="UCM65" s="159"/>
      <c r="UCN65" s="159"/>
      <c r="UCO65" s="157"/>
      <c r="UCP65" s="158"/>
      <c r="UCQ65" s="159"/>
      <c r="UCR65" s="159"/>
      <c r="UCS65" s="157"/>
      <c r="UCT65" s="158"/>
      <c r="UCU65" s="159"/>
      <c r="UCV65" s="159"/>
      <c r="UCW65" s="157"/>
      <c r="UCX65" s="158"/>
      <c r="UCY65" s="159"/>
      <c r="UCZ65" s="159"/>
      <c r="UDA65" s="157"/>
      <c r="UDB65" s="158"/>
      <c r="UDC65" s="159"/>
      <c r="UDD65" s="159"/>
      <c r="UDE65" s="157"/>
      <c r="UDF65" s="158"/>
      <c r="UDG65" s="159"/>
      <c r="UDH65" s="159"/>
      <c r="UDI65" s="157"/>
      <c r="UDJ65" s="158"/>
      <c r="UDK65" s="159"/>
      <c r="UDL65" s="159"/>
      <c r="UDM65" s="157"/>
      <c r="UDN65" s="158"/>
      <c r="UDO65" s="159"/>
      <c r="UDP65" s="159"/>
      <c r="UDQ65" s="157"/>
      <c r="UDR65" s="158"/>
      <c r="UDS65" s="159"/>
      <c r="UDT65" s="159"/>
      <c r="UDU65" s="157"/>
      <c r="UDV65" s="158"/>
      <c r="UDW65" s="159"/>
      <c r="UDX65" s="159"/>
      <c r="UDY65" s="157"/>
      <c r="UDZ65" s="158"/>
      <c r="UEA65" s="159"/>
      <c r="UEB65" s="159"/>
      <c r="UEC65" s="157"/>
      <c r="UED65" s="158"/>
      <c r="UEE65" s="159"/>
      <c r="UEF65" s="159"/>
      <c r="UEG65" s="157"/>
      <c r="UEH65" s="158"/>
      <c r="UEI65" s="159"/>
      <c r="UEJ65" s="159"/>
      <c r="UEK65" s="157"/>
      <c r="UEL65" s="158"/>
      <c r="UEM65" s="159"/>
      <c r="UEN65" s="159"/>
      <c r="UEO65" s="157"/>
      <c r="UEP65" s="158"/>
      <c r="UEQ65" s="159"/>
      <c r="UER65" s="159"/>
      <c r="UES65" s="157"/>
      <c r="UET65" s="158"/>
      <c r="UEU65" s="159"/>
      <c r="UEV65" s="159"/>
      <c r="UEW65" s="157"/>
      <c r="UEX65" s="158"/>
      <c r="UEY65" s="159"/>
      <c r="UEZ65" s="159"/>
      <c r="UFA65" s="157"/>
      <c r="UFB65" s="158"/>
      <c r="UFC65" s="159"/>
      <c r="UFD65" s="159"/>
      <c r="UFE65" s="157"/>
      <c r="UFF65" s="158"/>
      <c r="UFG65" s="159"/>
      <c r="UFH65" s="159"/>
      <c r="UFI65" s="157"/>
      <c r="UFJ65" s="158"/>
      <c r="UFK65" s="159"/>
      <c r="UFL65" s="159"/>
      <c r="UFM65" s="157"/>
      <c r="UFN65" s="158"/>
      <c r="UFO65" s="159"/>
      <c r="UFP65" s="159"/>
      <c r="UFQ65" s="157"/>
      <c r="UFR65" s="158"/>
      <c r="UFS65" s="159"/>
      <c r="UFT65" s="159"/>
      <c r="UFU65" s="157"/>
      <c r="UFV65" s="158"/>
      <c r="UFW65" s="159"/>
      <c r="UFX65" s="159"/>
      <c r="UFY65" s="157"/>
      <c r="UFZ65" s="158"/>
      <c r="UGA65" s="159"/>
      <c r="UGB65" s="159"/>
      <c r="UGC65" s="157"/>
      <c r="UGD65" s="158"/>
      <c r="UGE65" s="159"/>
      <c r="UGF65" s="159"/>
      <c r="UGG65" s="157"/>
      <c r="UGH65" s="158"/>
      <c r="UGI65" s="159"/>
      <c r="UGJ65" s="159"/>
      <c r="UGK65" s="157"/>
      <c r="UGL65" s="158"/>
      <c r="UGM65" s="159"/>
      <c r="UGN65" s="159"/>
      <c r="UGO65" s="157"/>
      <c r="UGP65" s="158"/>
      <c r="UGQ65" s="159"/>
      <c r="UGR65" s="159"/>
      <c r="UGS65" s="157"/>
      <c r="UGT65" s="158"/>
      <c r="UGU65" s="159"/>
      <c r="UGV65" s="159"/>
      <c r="UGW65" s="157"/>
      <c r="UGX65" s="158"/>
      <c r="UGY65" s="159"/>
      <c r="UGZ65" s="159"/>
      <c r="UHA65" s="157"/>
      <c r="UHB65" s="158"/>
      <c r="UHC65" s="159"/>
      <c r="UHD65" s="159"/>
      <c r="UHE65" s="157"/>
      <c r="UHF65" s="158"/>
      <c r="UHG65" s="159"/>
      <c r="UHH65" s="159"/>
      <c r="UHI65" s="157"/>
      <c r="UHJ65" s="158"/>
      <c r="UHK65" s="159"/>
      <c r="UHL65" s="159"/>
      <c r="UHM65" s="157"/>
      <c r="UHN65" s="158"/>
      <c r="UHO65" s="159"/>
      <c r="UHP65" s="159"/>
      <c r="UHQ65" s="157"/>
      <c r="UHR65" s="158"/>
      <c r="UHS65" s="159"/>
      <c r="UHT65" s="159"/>
      <c r="UHU65" s="157"/>
      <c r="UHV65" s="158"/>
      <c r="UHW65" s="159"/>
      <c r="UHX65" s="159"/>
      <c r="UHY65" s="157"/>
      <c r="UHZ65" s="158"/>
      <c r="UIA65" s="159"/>
      <c r="UIB65" s="159"/>
      <c r="UIC65" s="157"/>
      <c r="UID65" s="158"/>
      <c r="UIE65" s="159"/>
      <c r="UIF65" s="159"/>
      <c r="UIG65" s="157"/>
      <c r="UIH65" s="158"/>
      <c r="UII65" s="159"/>
      <c r="UIJ65" s="159"/>
      <c r="UIK65" s="157"/>
      <c r="UIL65" s="158"/>
      <c r="UIM65" s="159"/>
      <c r="UIN65" s="159"/>
      <c r="UIO65" s="157"/>
      <c r="UIP65" s="158"/>
      <c r="UIQ65" s="159"/>
      <c r="UIR65" s="159"/>
      <c r="UIS65" s="157"/>
      <c r="UIT65" s="158"/>
      <c r="UIU65" s="159"/>
      <c r="UIV65" s="159"/>
      <c r="UIW65" s="157"/>
      <c r="UIX65" s="158"/>
      <c r="UIY65" s="159"/>
      <c r="UIZ65" s="159"/>
      <c r="UJA65" s="157"/>
      <c r="UJB65" s="158"/>
      <c r="UJC65" s="159"/>
      <c r="UJD65" s="159"/>
      <c r="UJE65" s="157"/>
      <c r="UJF65" s="158"/>
      <c r="UJG65" s="159"/>
      <c r="UJH65" s="159"/>
      <c r="UJI65" s="157"/>
      <c r="UJJ65" s="158"/>
      <c r="UJK65" s="159"/>
      <c r="UJL65" s="159"/>
      <c r="UJM65" s="157"/>
      <c r="UJN65" s="158"/>
      <c r="UJO65" s="159"/>
      <c r="UJP65" s="159"/>
      <c r="UJQ65" s="157"/>
      <c r="UJR65" s="158"/>
      <c r="UJS65" s="159"/>
      <c r="UJT65" s="159"/>
      <c r="UJU65" s="157"/>
      <c r="UJV65" s="158"/>
      <c r="UJW65" s="159"/>
      <c r="UJX65" s="159"/>
      <c r="UJY65" s="157"/>
      <c r="UJZ65" s="158"/>
      <c r="UKA65" s="159"/>
      <c r="UKB65" s="159"/>
      <c r="UKC65" s="157"/>
      <c r="UKD65" s="158"/>
      <c r="UKE65" s="159"/>
      <c r="UKF65" s="159"/>
      <c r="UKG65" s="157"/>
      <c r="UKH65" s="158"/>
      <c r="UKI65" s="159"/>
      <c r="UKJ65" s="159"/>
      <c r="UKK65" s="157"/>
      <c r="UKL65" s="158"/>
      <c r="UKM65" s="159"/>
      <c r="UKN65" s="159"/>
      <c r="UKO65" s="157"/>
      <c r="UKP65" s="158"/>
      <c r="UKQ65" s="159"/>
      <c r="UKR65" s="159"/>
      <c r="UKS65" s="157"/>
      <c r="UKT65" s="158"/>
      <c r="UKU65" s="159"/>
      <c r="UKV65" s="159"/>
      <c r="UKW65" s="157"/>
      <c r="UKX65" s="158"/>
      <c r="UKY65" s="159"/>
      <c r="UKZ65" s="159"/>
      <c r="ULA65" s="157"/>
      <c r="ULB65" s="158"/>
      <c r="ULC65" s="159"/>
      <c r="ULD65" s="159"/>
      <c r="ULE65" s="157"/>
      <c r="ULF65" s="158"/>
      <c r="ULG65" s="159"/>
      <c r="ULH65" s="159"/>
      <c r="ULI65" s="157"/>
      <c r="ULJ65" s="158"/>
      <c r="ULK65" s="159"/>
      <c r="ULL65" s="159"/>
      <c r="ULM65" s="157"/>
      <c r="ULN65" s="158"/>
      <c r="ULO65" s="159"/>
      <c r="ULP65" s="159"/>
      <c r="ULQ65" s="157"/>
      <c r="ULR65" s="158"/>
      <c r="ULS65" s="159"/>
      <c r="ULT65" s="159"/>
      <c r="ULU65" s="157"/>
      <c r="ULV65" s="158"/>
      <c r="ULW65" s="159"/>
      <c r="ULX65" s="159"/>
      <c r="ULY65" s="157"/>
      <c r="ULZ65" s="158"/>
      <c r="UMA65" s="159"/>
      <c r="UMB65" s="159"/>
      <c r="UMC65" s="157"/>
      <c r="UMD65" s="158"/>
      <c r="UME65" s="159"/>
      <c r="UMF65" s="159"/>
      <c r="UMG65" s="157"/>
      <c r="UMH65" s="158"/>
      <c r="UMI65" s="159"/>
      <c r="UMJ65" s="159"/>
      <c r="UMK65" s="157"/>
      <c r="UML65" s="158"/>
      <c r="UMM65" s="159"/>
      <c r="UMN65" s="159"/>
      <c r="UMO65" s="157"/>
      <c r="UMP65" s="158"/>
      <c r="UMQ65" s="159"/>
      <c r="UMR65" s="159"/>
      <c r="UMS65" s="157"/>
      <c r="UMT65" s="158"/>
      <c r="UMU65" s="159"/>
      <c r="UMV65" s="159"/>
      <c r="UMW65" s="157"/>
      <c r="UMX65" s="158"/>
      <c r="UMY65" s="159"/>
      <c r="UMZ65" s="159"/>
      <c r="UNA65" s="157"/>
      <c r="UNB65" s="158"/>
      <c r="UNC65" s="159"/>
      <c r="UND65" s="159"/>
      <c r="UNE65" s="157"/>
      <c r="UNF65" s="158"/>
      <c r="UNG65" s="159"/>
      <c r="UNH65" s="159"/>
      <c r="UNI65" s="157"/>
      <c r="UNJ65" s="158"/>
      <c r="UNK65" s="159"/>
      <c r="UNL65" s="159"/>
      <c r="UNM65" s="157"/>
      <c r="UNN65" s="158"/>
      <c r="UNO65" s="159"/>
      <c r="UNP65" s="159"/>
      <c r="UNQ65" s="157"/>
      <c r="UNR65" s="158"/>
      <c r="UNS65" s="159"/>
      <c r="UNT65" s="159"/>
      <c r="UNU65" s="157"/>
      <c r="UNV65" s="158"/>
      <c r="UNW65" s="159"/>
      <c r="UNX65" s="159"/>
      <c r="UNY65" s="157"/>
      <c r="UNZ65" s="158"/>
      <c r="UOA65" s="159"/>
      <c r="UOB65" s="159"/>
      <c r="UOC65" s="157"/>
      <c r="UOD65" s="158"/>
      <c r="UOE65" s="159"/>
      <c r="UOF65" s="159"/>
      <c r="UOG65" s="157"/>
      <c r="UOH65" s="158"/>
      <c r="UOI65" s="159"/>
      <c r="UOJ65" s="159"/>
      <c r="UOK65" s="157"/>
      <c r="UOL65" s="158"/>
      <c r="UOM65" s="159"/>
      <c r="UON65" s="159"/>
      <c r="UOO65" s="157"/>
      <c r="UOP65" s="158"/>
      <c r="UOQ65" s="159"/>
      <c r="UOR65" s="159"/>
      <c r="UOS65" s="157"/>
      <c r="UOT65" s="158"/>
      <c r="UOU65" s="159"/>
      <c r="UOV65" s="159"/>
      <c r="UOW65" s="157"/>
      <c r="UOX65" s="158"/>
      <c r="UOY65" s="159"/>
      <c r="UOZ65" s="159"/>
      <c r="UPA65" s="157"/>
      <c r="UPB65" s="158"/>
      <c r="UPC65" s="159"/>
      <c r="UPD65" s="159"/>
      <c r="UPE65" s="157"/>
      <c r="UPF65" s="158"/>
      <c r="UPG65" s="159"/>
      <c r="UPH65" s="159"/>
      <c r="UPI65" s="157"/>
      <c r="UPJ65" s="158"/>
      <c r="UPK65" s="159"/>
      <c r="UPL65" s="159"/>
      <c r="UPM65" s="157"/>
      <c r="UPN65" s="158"/>
      <c r="UPO65" s="159"/>
      <c r="UPP65" s="159"/>
      <c r="UPQ65" s="157"/>
      <c r="UPR65" s="158"/>
      <c r="UPS65" s="159"/>
      <c r="UPT65" s="159"/>
      <c r="UPU65" s="157"/>
      <c r="UPV65" s="158"/>
      <c r="UPW65" s="159"/>
      <c r="UPX65" s="159"/>
      <c r="UPY65" s="157"/>
      <c r="UPZ65" s="158"/>
      <c r="UQA65" s="159"/>
      <c r="UQB65" s="159"/>
      <c r="UQC65" s="157"/>
      <c r="UQD65" s="158"/>
      <c r="UQE65" s="159"/>
      <c r="UQF65" s="159"/>
      <c r="UQG65" s="157"/>
      <c r="UQH65" s="158"/>
      <c r="UQI65" s="159"/>
      <c r="UQJ65" s="159"/>
      <c r="UQK65" s="157"/>
      <c r="UQL65" s="158"/>
      <c r="UQM65" s="159"/>
      <c r="UQN65" s="159"/>
      <c r="UQO65" s="157"/>
      <c r="UQP65" s="158"/>
      <c r="UQQ65" s="159"/>
      <c r="UQR65" s="159"/>
      <c r="UQS65" s="157"/>
      <c r="UQT65" s="158"/>
      <c r="UQU65" s="159"/>
      <c r="UQV65" s="159"/>
      <c r="UQW65" s="157"/>
      <c r="UQX65" s="158"/>
      <c r="UQY65" s="159"/>
      <c r="UQZ65" s="159"/>
      <c r="URA65" s="157"/>
      <c r="URB65" s="158"/>
      <c r="URC65" s="159"/>
      <c r="URD65" s="159"/>
      <c r="URE65" s="157"/>
      <c r="URF65" s="158"/>
      <c r="URG65" s="159"/>
      <c r="URH65" s="159"/>
      <c r="URI65" s="157"/>
      <c r="URJ65" s="158"/>
      <c r="URK65" s="159"/>
      <c r="URL65" s="159"/>
      <c r="URM65" s="157"/>
      <c r="URN65" s="158"/>
      <c r="URO65" s="159"/>
      <c r="URP65" s="159"/>
      <c r="URQ65" s="157"/>
      <c r="URR65" s="158"/>
      <c r="URS65" s="159"/>
      <c r="URT65" s="159"/>
      <c r="URU65" s="157"/>
      <c r="URV65" s="158"/>
      <c r="URW65" s="159"/>
      <c r="URX65" s="159"/>
      <c r="URY65" s="157"/>
      <c r="URZ65" s="158"/>
      <c r="USA65" s="159"/>
      <c r="USB65" s="159"/>
      <c r="USC65" s="157"/>
      <c r="USD65" s="158"/>
      <c r="USE65" s="159"/>
      <c r="USF65" s="159"/>
      <c r="USG65" s="157"/>
      <c r="USH65" s="158"/>
      <c r="USI65" s="159"/>
      <c r="USJ65" s="159"/>
      <c r="USK65" s="157"/>
      <c r="USL65" s="158"/>
      <c r="USM65" s="159"/>
      <c r="USN65" s="159"/>
      <c r="USO65" s="157"/>
      <c r="USP65" s="158"/>
      <c r="USQ65" s="159"/>
      <c r="USR65" s="159"/>
      <c r="USS65" s="157"/>
      <c r="UST65" s="158"/>
      <c r="USU65" s="159"/>
      <c r="USV65" s="159"/>
      <c r="USW65" s="157"/>
      <c r="USX65" s="158"/>
      <c r="USY65" s="159"/>
      <c r="USZ65" s="159"/>
      <c r="UTA65" s="157"/>
      <c r="UTB65" s="158"/>
      <c r="UTC65" s="159"/>
      <c r="UTD65" s="159"/>
      <c r="UTE65" s="157"/>
      <c r="UTF65" s="158"/>
      <c r="UTG65" s="159"/>
      <c r="UTH65" s="159"/>
      <c r="UTI65" s="157"/>
      <c r="UTJ65" s="158"/>
      <c r="UTK65" s="159"/>
      <c r="UTL65" s="159"/>
      <c r="UTM65" s="157"/>
      <c r="UTN65" s="158"/>
      <c r="UTO65" s="159"/>
      <c r="UTP65" s="159"/>
      <c r="UTQ65" s="157"/>
      <c r="UTR65" s="158"/>
      <c r="UTS65" s="159"/>
      <c r="UTT65" s="159"/>
      <c r="UTU65" s="157"/>
      <c r="UTV65" s="158"/>
      <c r="UTW65" s="159"/>
      <c r="UTX65" s="159"/>
      <c r="UTY65" s="157"/>
      <c r="UTZ65" s="158"/>
      <c r="UUA65" s="159"/>
      <c r="UUB65" s="159"/>
      <c r="UUC65" s="157"/>
      <c r="UUD65" s="158"/>
      <c r="UUE65" s="159"/>
      <c r="UUF65" s="159"/>
      <c r="UUG65" s="157"/>
      <c r="UUH65" s="158"/>
      <c r="UUI65" s="159"/>
      <c r="UUJ65" s="159"/>
      <c r="UUK65" s="157"/>
      <c r="UUL65" s="158"/>
      <c r="UUM65" s="159"/>
      <c r="UUN65" s="159"/>
      <c r="UUO65" s="157"/>
      <c r="UUP65" s="158"/>
      <c r="UUQ65" s="159"/>
      <c r="UUR65" s="159"/>
      <c r="UUS65" s="157"/>
      <c r="UUT65" s="158"/>
      <c r="UUU65" s="159"/>
      <c r="UUV65" s="159"/>
      <c r="UUW65" s="157"/>
      <c r="UUX65" s="158"/>
      <c r="UUY65" s="159"/>
      <c r="UUZ65" s="159"/>
      <c r="UVA65" s="157"/>
      <c r="UVB65" s="158"/>
      <c r="UVC65" s="159"/>
      <c r="UVD65" s="159"/>
      <c r="UVE65" s="157"/>
      <c r="UVF65" s="158"/>
      <c r="UVG65" s="159"/>
      <c r="UVH65" s="159"/>
      <c r="UVI65" s="157"/>
      <c r="UVJ65" s="158"/>
      <c r="UVK65" s="159"/>
      <c r="UVL65" s="159"/>
      <c r="UVM65" s="157"/>
      <c r="UVN65" s="158"/>
      <c r="UVO65" s="159"/>
      <c r="UVP65" s="159"/>
      <c r="UVQ65" s="157"/>
      <c r="UVR65" s="158"/>
      <c r="UVS65" s="159"/>
      <c r="UVT65" s="159"/>
      <c r="UVU65" s="157"/>
      <c r="UVV65" s="158"/>
      <c r="UVW65" s="159"/>
      <c r="UVX65" s="159"/>
      <c r="UVY65" s="157"/>
      <c r="UVZ65" s="158"/>
      <c r="UWA65" s="159"/>
      <c r="UWB65" s="159"/>
      <c r="UWC65" s="157"/>
      <c r="UWD65" s="158"/>
      <c r="UWE65" s="159"/>
      <c r="UWF65" s="159"/>
      <c r="UWG65" s="157"/>
      <c r="UWH65" s="158"/>
      <c r="UWI65" s="159"/>
      <c r="UWJ65" s="159"/>
      <c r="UWK65" s="157"/>
      <c r="UWL65" s="158"/>
      <c r="UWM65" s="159"/>
      <c r="UWN65" s="159"/>
      <c r="UWO65" s="157"/>
      <c r="UWP65" s="158"/>
      <c r="UWQ65" s="159"/>
      <c r="UWR65" s="159"/>
      <c r="UWS65" s="157"/>
      <c r="UWT65" s="158"/>
      <c r="UWU65" s="159"/>
      <c r="UWV65" s="159"/>
      <c r="UWW65" s="157"/>
      <c r="UWX65" s="158"/>
      <c r="UWY65" s="159"/>
      <c r="UWZ65" s="159"/>
      <c r="UXA65" s="157"/>
      <c r="UXB65" s="158"/>
      <c r="UXC65" s="159"/>
      <c r="UXD65" s="159"/>
      <c r="UXE65" s="157"/>
      <c r="UXF65" s="158"/>
      <c r="UXG65" s="159"/>
      <c r="UXH65" s="159"/>
      <c r="UXI65" s="157"/>
      <c r="UXJ65" s="158"/>
      <c r="UXK65" s="159"/>
      <c r="UXL65" s="159"/>
      <c r="UXM65" s="157"/>
      <c r="UXN65" s="158"/>
      <c r="UXO65" s="159"/>
      <c r="UXP65" s="159"/>
      <c r="UXQ65" s="157"/>
      <c r="UXR65" s="158"/>
      <c r="UXS65" s="159"/>
      <c r="UXT65" s="159"/>
      <c r="UXU65" s="157"/>
      <c r="UXV65" s="158"/>
      <c r="UXW65" s="159"/>
      <c r="UXX65" s="159"/>
      <c r="UXY65" s="157"/>
      <c r="UXZ65" s="158"/>
      <c r="UYA65" s="159"/>
      <c r="UYB65" s="159"/>
      <c r="UYC65" s="157"/>
      <c r="UYD65" s="158"/>
      <c r="UYE65" s="159"/>
      <c r="UYF65" s="159"/>
      <c r="UYG65" s="157"/>
      <c r="UYH65" s="158"/>
      <c r="UYI65" s="159"/>
      <c r="UYJ65" s="159"/>
      <c r="UYK65" s="157"/>
      <c r="UYL65" s="158"/>
      <c r="UYM65" s="159"/>
      <c r="UYN65" s="159"/>
      <c r="UYO65" s="157"/>
      <c r="UYP65" s="158"/>
      <c r="UYQ65" s="159"/>
      <c r="UYR65" s="159"/>
      <c r="UYS65" s="157"/>
      <c r="UYT65" s="158"/>
      <c r="UYU65" s="159"/>
      <c r="UYV65" s="159"/>
      <c r="UYW65" s="157"/>
      <c r="UYX65" s="158"/>
      <c r="UYY65" s="159"/>
      <c r="UYZ65" s="159"/>
      <c r="UZA65" s="157"/>
      <c r="UZB65" s="158"/>
      <c r="UZC65" s="159"/>
      <c r="UZD65" s="159"/>
      <c r="UZE65" s="157"/>
      <c r="UZF65" s="158"/>
      <c r="UZG65" s="159"/>
      <c r="UZH65" s="159"/>
      <c r="UZI65" s="157"/>
      <c r="UZJ65" s="158"/>
      <c r="UZK65" s="159"/>
      <c r="UZL65" s="159"/>
      <c r="UZM65" s="157"/>
      <c r="UZN65" s="158"/>
      <c r="UZO65" s="159"/>
      <c r="UZP65" s="159"/>
      <c r="UZQ65" s="157"/>
      <c r="UZR65" s="158"/>
      <c r="UZS65" s="159"/>
      <c r="UZT65" s="159"/>
      <c r="UZU65" s="157"/>
      <c r="UZV65" s="158"/>
      <c r="UZW65" s="159"/>
      <c r="UZX65" s="159"/>
      <c r="UZY65" s="157"/>
      <c r="UZZ65" s="158"/>
      <c r="VAA65" s="159"/>
      <c r="VAB65" s="159"/>
      <c r="VAC65" s="157"/>
      <c r="VAD65" s="158"/>
      <c r="VAE65" s="159"/>
      <c r="VAF65" s="159"/>
      <c r="VAG65" s="157"/>
      <c r="VAH65" s="158"/>
      <c r="VAI65" s="159"/>
      <c r="VAJ65" s="159"/>
      <c r="VAK65" s="157"/>
      <c r="VAL65" s="158"/>
      <c r="VAM65" s="159"/>
      <c r="VAN65" s="159"/>
      <c r="VAO65" s="157"/>
      <c r="VAP65" s="158"/>
      <c r="VAQ65" s="159"/>
      <c r="VAR65" s="159"/>
      <c r="VAS65" s="157"/>
      <c r="VAT65" s="158"/>
      <c r="VAU65" s="159"/>
      <c r="VAV65" s="159"/>
      <c r="VAW65" s="157"/>
      <c r="VAX65" s="158"/>
      <c r="VAY65" s="159"/>
      <c r="VAZ65" s="159"/>
      <c r="VBA65" s="157"/>
      <c r="VBB65" s="158"/>
      <c r="VBC65" s="159"/>
      <c r="VBD65" s="159"/>
      <c r="VBE65" s="157"/>
      <c r="VBF65" s="158"/>
      <c r="VBG65" s="159"/>
      <c r="VBH65" s="159"/>
      <c r="VBI65" s="157"/>
      <c r="VBJ65" s="158"/>
      <c r="VBK65" s="159"/>
      <c r="VBL65" s="159"/>
      <c r="VBM65" s="157"/>
      <c r="VBN65" s="158"/>
      <c r="VBO65" s="159"/>
      <c r="VBP65" s="159"/>
      <c r="VBQ65" s="157"/>
      <c r="VBR65" s="158"/>
      <c r="VBS65" s="159"/>
      <c r="VBT65" s="159"/>
      <c r="VBU65" s="157"/>
      <c r="VBV65" s="158"/>
      <c r="VBW65" s="159"/>
      <c r="VBX65" s="159"/>
      <c r="VBY65" s="157"/>
      <c r="VBZ65" s="158"/>
      <c r="VCA65" s="159"/>
      <c r="VCB65" s="159"/>
      <c r="VCC65" s="157"/>
      <c r="VCD65" s="158"/>
      <c r="VCE65" s="159"/>
      <c r="VCF65" s="159"/>
      <c r="VCG65" s="157"/>
      <c r="VCH65" s="158"/>
      <c r="VCI65" s="159"/>
      <c r="VCJ65" s="159"/>
      <c r="VCK65" s="157"/>
      <c r="VCL65" s="158"/>
      <c r="VCM65" s="159"/>
      <c r="VCN65" s="159"/>
      <c r="VCO65" s="157"/>
      <c r="VCP65" s="158"/>
      <c r="VCQ65" s="159"/>
      <c r="VCR65" s="159"/>
      <c r="VCS65" s="157"/>
      <c r="VCT65" s="158"/>
      <c r="VCU65" s="159"/>
      <c r="VCV65" s="159"/>
      <c r="VCW65" s="157"/>
      <c r="VCX65" s="158"/>
      <c r="VCY65" s="159"/>
      <c r="VCZ65" s="159"/>
      <c r="VDA65" s="157"/>
      <c r="VDB65" s="158"/>
      <c r="VDC65" s="159"/>
      <c r="VDD65" s="159"/>
      <c r="VDE65" s="157"/>
      <c r="VDF65" s="158"/>
      <c r="VDG65" s="159"/>
      <c r="VDH65" s="159"/>
      <c r="VDI65" s="157"/>
      <c r="VDJ65" s="158"/>
      <c r="VDK65" s="159"/>
      <c r="VDL65" s="159"/>
      <c r="VDM65" s="157"/>
      <c r="VDN65" s="158"/>
      <c r="VDO65" s="159"/>
      <c r="VDP65" s="159"/>
      <c r="VDQ65" s="157"/>
      <c r="VDR65" s="158"/>
      <c r="VDS65" s="159"/>
      <c r="VDT65" s="159"/>
      <c r="VDU65" s="157"/>
      <c r="VDV65" s="158"/>
      <c r="VDW65" s="159"/>
      <c r="VDX65" s="159"/>
      <c r="VDY65" s="157"/>
      <c r="VDZ65" s="158"/>
      <c r="VEA65" s="159"/>
      <c r="VEB65" s="159"/>
      <c r="VEC65" s="157"/>
      <c r="VED65" s="158"/>
      <c r="VEE65" s="159"/>
      <c r="VEF65" s="159"/>
      <c r="VEG65" s="157"/>
      <c r="VEH65" s="158"/>
      <c r="VEI65" s="159"/>
      <c r="VEJ65" s="159"/>
      <c r="VEK65" s="157"/>
      <c r="VEL65" s="158"/>
      <c r="VEM65" s="159"/>
      <c r="VEN65" s="159"/>
      <c r="VEO65" s="157"/>
      <c r="VEP65" s="158"/>
      <c r="VEQ65" s="159"/>
      <c r="VER65" s="159"/>
      <c r="VES65" s="157"/>
      <c r="VET65" s="158"/>
      <c r="VEU65" s="159"/>
      <c r="VEV65" s="159"/>
      <c r="VEW65" s="157"/>
      <c r="VEX65" s="158"/>
      <c r="VEY65" s="159"/>
      <c r="VEZ65" s="159"/>
      <c r="VFA65" s="157"/>
      <c r="VFB65" s="158"/>
      <c r="VFC65" s="159"/>
      <c r="VFD65" s="159"/>
      <c r="VFE65" s="157"/>
      <c r="VFF65" s="158"/>
      <c r="VFG65" s="159"/>
      <c r="VFH65" s="159"/>
      <c r="VFI65" s="157"/>
      <c r="VFJ65" s="158"/>
      <c r="VFK65" s="159"/>
      <c r="VFL65" s="159"/>
      <c r="VFM65" s="157"/>
      <c r="VFN65" s="158"/>
      <c r="VFO65" s="159"/>
      <c r="VFP65" s="159"/>
      <c r="VFQ65" s="157"/>
      <c r="VFR65" s="158"/>
      <c r="VFS65" s="159"/>
      <c r="VFT65" s="159"/>
      <c r="VFU65" s="157"/>
      <c r="VFV65" s="158"/>
      <c r="VFW65" s="159"/>
      <c r="VFX65" s="159"/>
      <c r="VFY65" s="157"/>
      <c r="VFZ65" s="158"/>
      <c r="VGA65" s="159"/>
      <c r="VGB65" s="159"/>
      <c r="VGC65" s="157"/>
      <c r="VGD65" s="158"/>
      <c r="VGE65" s="159"/>
      <c r="VGF65" s="159"/>
      <c r="VGG65" s="157"/>
      <c r="VGH65" s="158"/>
      <c r="VGI65" s="159"/>
      <c r="VGJ65" s="159"/>
      <c r="VGK65" s="157"/>
      <c r="VGL65" s="158"/>
      <c r="VGM65" s="159"/>
      <c r="VGN65" s="159"/>
      <c r="VGO65" s="157"/>
      <c r="VGP65" s="158"/>
      <c r="VGQ65" s="159"/>
      <c r="VGR65" s="159"/>
      <c r="VGS65" s="157"/>
      <c r="VGT65" s="158"/>
      <c r="VGU65" s="159"/>
      <c r="VGV65" s="159"/>
      <c r="VGW65" s="157"/>
      <c r="VGX65" s="158"/>
      <c r="VGY65" s="159"/>
      <c r="VGZ65" s="159"/>
      <c r="VHA65" s="157"/>
      <c r="VHB65" s="158"/>
      <c r="VHC65" s="159"/>
      <c r="VHD65" s="159"/>
      <c r="VHE65" s="157"/>
      <c r="VHF65" s="158"/>
      <c r="VHG65" s="159"/>
      <c r="VHH65" s="159"/>
      <c r="VHI65" s="157"/>
      <c r="VHJ65" s="158"/>
      <c r="VHK65" s="159"/>
      <c r="VHL65" s="159"/>
      <c r="VHM65" s="157"/>
      <c r="VHN65" s="158"/>
      <c r="VHO65" s="159"/>
      <c r="VHP65" s="159"/>
      <c r="VHQ65" s="157"/>
      <c r="VHR65" s="158"/>
      <c r="VHS65" s="159"/>
      <c r="VHT65" s="159"/>
      <c r="VHU65" s="157"/>
      <c r="VHV65" s="158"/>
      <c r="VHW65" s="159"/>
      <c r="VHX65" s="159"/>
      <c r="VHY65" s="157"/>
      <c r="VHZ65" s="158"/>
      <c r="VIA65" s="159"/>
      <c r="VIB65" s="159"/>
      <c r="VIC65" s="157"/>
      <c r="VID65" s="158"/>
      <c r="VIE65" s="159"/>
      <c r="VIF65" s="159"/>
      <c r="VIG65" s="157"/>
      <c r="VIH65" s="158"/>
      <c r="VII65" s="159"/>
      <c r="VIJ65" s="159"/>
      <c r="VIK65" s="157"/>
      <c r="VIL65" s="158"/>
      <c r="VIM65" s="159"/>
      <c r="VIN65" s="159"/>
      <c r="VIO65" s="157"/>
      <c r="VIP65" s="158"/>
      <c r="VIQ65" s="159"/>
      <c r="VIR65" s="159"/>
      <c r="VIS65" s="157"/>
      <c r="VIT65" s="158"/>
      <c r="VIU65" s="159"/>
      <c r="VIV65" s="159"/>
      <c r="VIW65" s="157"/>
      <c r="VIX65" s="158"/>
      <c r="VIY65" s="159"/>
      <c r="VIZ65" s="159"/>
      <c r="VJA65" s="157"/>
      <c r="VJB65" s="158"/>
      <c r="VJC65" s="159"/>
      <c r="VJD65" s="159"/>
      <c r="VJE65" s="157"/>
      <c r="VJF65" s="158"/>
      <c r="VJG65" s="159"/>
      <c r="VJH65" s="159"/>
      <c r="VJI65" s="157"/>
      <c r="VJJ65" s="158"/>
      <c r="VJK65" s="159"/>
      <c r="VJL65" s="159"/>
      <c r="VJM65" s="157"/>
      <c r="VJN65" s="158"/>
      <c r="VJO65" s="159"/>
      <c r="VJP65" s="159"/>
      <c r="VJQ65" s="157"/>
      <c r="VJR65" s="158"/>
      <c r="VJS65" s="159"/>
      <c r="VJT65" s="159"/>
      <c r="VJU65" s="157"/>
      <c r="VJV65" s="158"/>
      <c r="VJW65" s="159"/>
      <c r="VJX65" s="159"/>
      <c r="VJY65" s="157"/>
      <c r="VJZ65" s="158"/>
      <c r="VKA65" s="159"/>
      <c r="VKB65" s="159"/>
      <c r="VKC65" s="157"/>
      <c r="VKD65" s="158"/>
      <c r="VKE65" s="159"/>
      <c r="VKF65" s="159"/>
      <c r="VKG65" s="157"/>
      <c r="VKH65" s="158"/>
      <c r="VKI65" s="159"/>
      <c r="VKJ65" s="159"/>
      <c r="VKK65" s="157"/>
      <c r="VKL65" s="158"/>
      <c r="VKM65" s="159"/>
      <c r="VKN65" s="159"/>
      <c r="VKO65" s="157"/>
      <c r="VKP65" s="158"/>
      <c r="VKQ65" s="159"/>
      <c r="VKR65" s="159"/>
      <c r="VKS65" s="157"/>
      <c r="VKT65" s="158"/>
      <c r="VKU65" s="159"/>
      <c r="VKV65" s="159"/>
      <c r="VKW65" s="157"/>
      <c r="VKX65" s="158"/>
      <c r="VKY65" s="159"/>
      <c r="VKZ65" s="159"/>
      <c r="VLA65" s="157"/>
      <c r="VLB65" s="158"/>
      <c r="VLC65" s="159"/>
      <c r="VLD65" s="159"/>
      <c r="VLE65" s="157"/>
      <c r="VLF65" s="158"/>
      <c r="VLG65" s="159"/>
      <c r="VLH65" s="159"/>
      <c r="VLI65" s="157"/>
      <c r="VLJ65" s="158"/>
      <c r="VLK65" s="159"/>
      <c r="VLL65" s="159"/>
      <c r="VLM65" s="157"/>
      <c r="VLN65" s="158"/>
      <c r="VLO65" s="159"/>
      <c r="VLP65" s="159"/>
      <c r="VLQ65" s="157"/>
      <c r="VLR65" s="158"/>
      <c r="VLS65" s="159"/>
      <c r="VLT65" s="159"/>
      <c r="VLU65" s="157"/>
      <c r="VLV65" s="158"/>
      <c r="VLW65" s="159"/>
      <c r="VLX65" s="159"/>
      <c r="VLY65" s="157"/>
      <c r="VLZ65" s="158"/>
      <c r="VMA65" s="159"/>
      <c r="VMB65" s="159"/>
      <c r="VMC65" s="157"/>
      <c r="VMD65" s="158"/>
      <c r="VME65" s="159"/>
      <c r="VMF65" s="159"/>
      <c r="VMG65" s="157"/>
      <c r="VMH65" s="158"/>
      <c r="VMI65" s="159"/>
      <c r="VMJ65" s="159"/>
      <c r="VMK65" s="157"/>
      <c r="VML65" s="158"/>
      <c r="VMM65" s="159"/>
      <c r="VMN65" s="159"/>
      <c r="VMO65" s="157"/>
      <c r="VMP65" s="158"/>
      <c r="VMQ65" s="159"/>
      <c r="VMR65" s="159"/>
      <c r="VMS65" s="157"/>
      <c r="VMT65" s="158"/>
      <c r="VMU65" s="159"/>
      <c r="VMV65" s="159"/>
      <c r="VMW65" s="157"/>
      <c r="VMX65" s="158"/>
      <c r="VMY65" s="159"/>
      <c r="VMZ65" s="159"/>
      <c r="VNA65" s="157"/>
      <c r="VNB65" s="158"/>
      <c r="VNC65" s="159"/>
      <c r="VND65" s="159"/>
      <c r="VNE65" s="157"/>
      <c r="VNF65" s="158"/>
      <c r="VNG65" s="159"/>
      <c r="VNH65" s="159"/>
      <c r="VNI65" s="157"/>
      <c r="VNJ65" s="158"/>
      <c r="VNK65" s="159"/>
      <c r="VNL65" s="159"/>
      <c r="VNM65" s="157"/>
      <c r="VNN65" s="158"/>
      <c r="VNO65" s="159"/>
      <c r="VNP65" s="159"/>
      <c r="VNQ65" s="157"/>
      <c r="VNR65" s="158"/>
      <c r="VNS65" s="159"/>
      <c r="VNT65" s="159"/>
      <c r="VNU65" s="157"/>
      <c r="VNV65" s="158"/>
      <c r="VNW65" s="159"/>
      <c r="VNX65" s="159"/>
      <c r="VNY65" s="157"/>
      <c r="VNZ65" s="158"/>
      <c r="VOA65" s="159"/>
      <c r="VOB65" s="159"/>
      <c r="VOC65" s="157"/>
      <c r="VOD65" s="158"/>
      <c r="VOE65" s="159"/>
      <c r="VOF65" s="159"/>
      <c r="VOG65" s="157"/>
      <c r="VOH65" s="158"/>
      <c r="VOI65" s="159"/>
      <c r="VOJ65" s="159"/>
      <c r="VOK65" s="157"/>
      <c r="VOL65" s="158"/>
      <c r="VOM65" s="159"/>
      <c r="VON65" s="159"/>
      <c r="VOO65" s="157"/>
      <c r="VOP65" s="158"/>
      <c r="VOQ65" s="159"/>
      <c r="VOR65" s="159"/>
      <c r="VOS65" s="157"/>
      <c r="VOT65" s="158"/>
      <c r="VOU65" s="159"/>
      <c r="VOV65" s="159"/>
      <c r="VOW65" s="157"/>
      <c r="VOX65" s="158"/>
      <c r="VOY65" s="159"/>
      <c r="VOZ65" s="159"/>
      <c r="VPA65" s="157"/>
      <c r="VPB65" s="158"/>
      <c r="VPC65" s="159"/>
      <c r="VPD65" s="159"/>
      <c r="VPE65" s="157"/>
      <c r="VPF65" s="158"/>
      <c r="VPG65" s="159"/>
      <c r="VPH65" s="159"/>
      <c r="VPI65" s="157"/>
      <c r="VPJ65" s="158"/>
      <c r="VPK65" s="159"/>
      <c r="VPL65" s="159"/>
      <c r="VPM65" s="157"/>
      <c r="VPN65" s="158"/>
      <c r="VPO65" s="159"/>
      <c r="VPP65" s="159"/>
      <c r="VPQ65" s="157"/>
      <c r="VPR65" s="158"/>
      <c r="VPS65" s="159"/>
      <c r="VPT65" s="159"/>
      <c r="VPU65" s="157"/>
      <c r="VPV65" s="158"/>
      <c r="VPW65" s="159"/>
      <c r="VPX65" s="159"/>
      <c r="VPY65" s="157"/>
      <c r="VPZ65" s="158"/>
      <c r="VQA65" s="159"/>
      <c r="VQB65" s="159"/>
      <c r="VQC65" s="157"/>
      <c r="VQD65" s="158"/>
      <c r="VQE65" s="159"/>
      <c r="VQF65" s="159"/>
      <c r="VQG65" s="157"/>
      <c r="VQH65" s="158"/>
      <c r="VQI65" s="159"/>
      <c r="VQJ65" s="159"/>
      <c r="VQK65" s="157"/>
      <c r="VQL65" s="158"/>
      <c r="VQM65" s="159"/>
      <c r="VQN65" s="159"/>
      <c r="VQO65" s="157"/>
      <c r="VQP65" s="158"/>
      <c r="VQQ65" s="159"/>
      <c r="VQR65" s="159"/>
      <c r="VQS65" s="157"/>
      <c r="VQT65" s="158"/>
      <c r="VQU65" s="159"/>
      <c r="VQV65" s="159"/>
      <c r="VQW65" s="157"/>
      <c r="VQX65" s="158"/>
      <c r="VQY65" s="159"/>
      <c r="VQZ65" s="159"/>
      <c r="VRA65" s="157"/>
      <c r="VRB65" s="158"/>
      <c r="VRC65" s="159"/>
      <c r="VRD65" s="159"/>
      <c r="VRE65" s="157"/>
      <c r="VRF65" s="158"/>
      <c r="VRG65" s="159"/>
      <c r="VRH65" s="159"/>
      <c r="VRI65" s="157"/>
      <c r="VRJ65" s="158"/>
      <c r="VRK65" s="159"/>
      <c r="VRL65" s="159"/>
      <c r="VRM65" s="157"/>
      <c r="VRN65" s="158"/>
      <c r="VRO65" s="159"/>
      <c r="VRP65" s="159"/>
      <c r="VRQ65" s="157"/>
      <c r="VRR65" s="158"/>
      <c r="VRS65" s="159"/>
      <c r="VRT65" s="159"/>
      <c r="VRU65" s="157"/>
      <c r="VRV65" s="158"/>
      <c r="VRW65" s="159"/>
      <c r="VRX65" s="159"/>
      <c r="VRY65" s="157"/>
      <c r="VRZ65" s="158"/>
      <c r="VSA65" s="159"/>
      <c r="VSB65" s="159"/>
      <c r="VSC65" s="157"/>
      <c r="VSD65" s="158"/>
      <c r="VSE65" s="159"/>
      <c r="VSF65" s="159"/>
      <c r="VSG65" s="157"/>
      <c r="VSH65" s="158"/>
      <c r="VSI65" s="159"/>
      <c r="VSJ65" s="159"/>
      <c r="VSK65" s="157"/>
      <c r="VSL65" s="158"/>
      <c r="VSM65" s="159"/>
      <c r="VSN65" s="159"/>
      <c r="VSO65" s="157"/>
      <c r="VSP65" s="158"/>
      <c r="VSQ65" s="159"/>
      <c r="VSR65" s="159"/>
      <c r="VSS65" s="157"/>
      <c r="VST65" s="158"/>
      <c r="VSU65" s="159"/>
      <c r="VSV65" s="159"/>
      <c r="VSW65" s="157"/>
      <c r="VSX65" s="158"/>
      <c r="VSY65" s="159"/>
      <c r="VSZ65" s="159"/>
      <c r="VTA65" s="157"/>
      <c r="VTB65" s="158"/>
      <c r="VTC65" s="159"/>
      <c r="VTD65" s="159"/>
      <c r="VTE65" s="157"/>
      <c r="VTF65" s="158"/>
      <c r="VTG65" s="159"/>
      <c r="VTH65" s="159"/>
      <c r="VTI65" s="157"/>
      <c r="VTJ65" s="158"/>
      <c r="VTK65" s="159"/>
      <c r="VTL65" s="159"/>
      <c r="VTM65" s="157"/>
      <c r="VTN65" s="158"/>
      <c r="VTO65" s="159"/>
      <c r="VTP65" s="159"/>
      <c r="VTQ65" s="157"/>
      <c r="VTR65" s="158"/>
      <c r="VTS65" s="159"/>
      <c r="VTT65" s="159"/>
      <c r="VTU65" s="157"/>
      <c r="VTV65" s="158"/>
      <c r="VTW65" s="159"/>
      <c r="VTX65" s="159"/>
      <c r="VTY65" s="157"/>
      <c r="VTZ65" s="158"/>
      <c r="VUA65" s="159"/>
      <c r="VUB65" s="159"/>
      <c r="VUC65" s="157"/>
      <c r="VUD65" s="158"/>
      <c r="VUE65" s="159"/>
      <c r="VUF65" s="159"/>
      <c r="VUG65" s="157"/>
      <c r="VUH65" s="158"/>
      <c r="VUI65" s="159"/>
      <c r="VUJ65" s="159"/>
      <c r="VUK65" s="157"/>
      <c r="VUL65" s="158"/>
      <c r="VUM65" s="159"/>
      <c r="VUN65" s="159"/>
      <c r="VUO65" s="157"/>
      <c r="VUP65" s="158"/>
      <c r="VUQ65" s="159"/>
      <c r="VUR65" s="159"/>
      <c r="VUS65" s="157"/>
      <c r="VUT65" s="158"/>
      <c r="VUU65" s="159"/>
      <c r="VUV65" s="159"/>
      <c r="VUW65" s="157"/>
      <c r="VUX65" s="158"/>
      <c r="VUY65" s="159"/>
      <c r="VUZ65" s="159"/>
      <c r="VVA65" s="157"/>
      <c r="VVB65" s="158"/>
      <c r="VVC65" s="159"/>
      <c r="VVD65" s="159"/>
      <c r="VVE65" s="157"/>
      <c r="VVF65" s="158"/>
      <c r="VVG65" s="159"/>
      <c r="VVH65" s="159"/>
      <c r="VVI65" s="157"/>
      <c r="VVJ65" s="158"/>
      <c r="VVK65" s="159"/>
      <c r="VVL65" s="159"/>
      <c r="VVM65" s="157"/>
      <c r="VVN65" s="158"/>
      <c r="VVO65" s="159"/>
      <c r="VVP65" s="159"/>
      <c r="VVQ65" s="157"/>
      <c r="VVR65" s="158"/>
      <c r="VVS65" s="159"/>
      <c r="VVT65" s="159"/>
      <c r="VVU65" s="157"/>
      <c r="VVV65" s="158"/>
      <c r="VVW65" s="159"/>
      <c r="VVX65" s="159"/>
      <c r="VVY65" s="157"/>
      <c r="VVZ65" s="158"/>
      <c r="VWA65" s="159"/>
      <c r="VWB65" s="159"/>
      <c r="VWC65" s="157"/>
      <c r="VWD65" s="158"/>
      <c r="VWE65" s="159"/>
      <c r="VWF65" s="159"/>
      <c r="VWG65" s="157"/>
      <c r="VWH65" s="158"/>
      <c r="VWI65" s="159"/>
      <c r="VWJ65" s="159"/>
      <c r="VWK65" s="157"/>
      <c r="VWL65" s="158"/>
      <c r="VWM65" s="159"/>
      <c r="VWN65" s="159"/>
      <c r="VWO65" s="157"/>
      <c r="VWP65" s="158"/>
      <c r="VWQ65" s="159"/>
      <c r="VWR65" s="159"/>
      <c r="VWS65" s="157"/>
      <c r="VWT65" s="158"/>
      <c r="VWU65" s="159"/>
      <c r="VWV65" s="159"/>
      <c r="VWW65" s="157"/>
      <c r="VWX65" s="158"/>
      <c r="VWY65" s="159"/>
      <c r="VWZ65" s="159"/>
      <c r="VXA65" s="157"/>
      <c r="VXB65" s="158"/>
      <c r="VXC65" s="159"/>
      <c r="VXD65" s="159"/>
      <c r="VXE65" s="157"/>
      <c r="VXF65" s="158"/>
      <c r="VXG65" s="159"/>
      <c r="VXH65" s="159"/>
      <c r="VXI65" s="157"/>
      <c r="VXJ65" s="158"/>
      <c r="VXK65" s="159"/>
      <c r="VXL65" s="159"/>
      <c r="VXM65" s="157"/>
      <c r="VXN65" s="158"/>
      <c r="VXO65" s="159"/>
      <c r="VXP65" s="159"/>
      <c r="VXQ65" s="157"/>
      <c r="VXR65" s="158"/>
      <c r="VXS65" s="159"/>
      <c r="VXT65" s="159"/>
      <c r="VXU65" s="157"/>
      <c r="VXV65" s="158"/>
      <c r="VXW65" s="159"/>
      <c r="VXX65" s="159"/>
      <c r="VXY65" s="157"/>
      <c r="VXZ65" s="158"/>
      <c r="VYA65" s="159"/>
      <c r="VYB65" s="159"/>
      <c r="VYC65" s="157"/>
      <c r="VYD65" s="158"/>
      <c r="VYE65" s="159"/>
      <c r="VYF65" s="159"/>
      <c r="VYG65" s="157"/>
      <c r="VYH65" s="158"/>
      <c r="VYI65" s="159"/>
      <c r="VYJ65" s="159"/>
      <c r="VYK65" s="157"/>
      <c r="VYL65" s="158"/>
      <c r="VYM65" s="159"/>
      <c r="VYN65" s="159"/>
      <c r="VYO65" s="157"/>
      <c r="VYP65" s="158"/>
      <c r="VYQ65" s="159"/>
      <c r="VYR65" s="159"/>
      <c r="VYS65" s="157"/>
      <c r="VYT65" s="158"/>
      <c r="VYU65" s="159"/>
      <c r="VYV65" s="159"/>
      <c r="VYW65" s="157"/>
      <c r="VYX65" s="158"/>
      <c r="VYY65" s="159"/>
      <c r="VYZ65" s="159"/>
      <c r="VZA65" s="157"/>
      <c r="VZB65" s="158"/>
      <c r="VZC65" s="159"/>
      <c r="VZD65" s="159"/>
      <c r="VZE65" s="157"/>
      <c r="VZF65" s="158"/>
      <c r="VZG65" s="159"/>
      <c r="VZH65" s="159"/>
      <c r="VZI65" s="157"/>
      <c r="VZJ65" s="158"/>
      <c r="VZK65" s="159"/>
      <c r="VZL65" s="159"/>
      <c r="VZM65" s="157"/>
      <c r="VZN65" s="158"/>
      <c r="VZO65" s="159"/>
      <c r="VZP65" s="159"/>
      <c r="VZQ65" s="157"/>
      <c r="VZR65" s="158"/>
      <c r="VZS65" s="159"/>
      <c r="VZT65" s="159"/>
      <c r="VZU65" s="157"/>
      <c r="VZV65" s="158"/>
      <c r="VZW65" s="159"/>
      <c r="VZX65" s="159"/>
      <c r="VZY65" s="157"/>
      <c r="VZZ65" s="158"/>
      <c r="WAA65" s="159"/>
      <c r="WAB65" s="159"/>
      <c r="WAC65" s="157"/>
      <c r="WAD65" s="158"/>
      <c r="WAE65" s="159"/>
      <c r="WAF65" s="159"/>
      <c r="WAG65" s="157"/>
      <c r="WAH65" s="158"/>
      <c r="WAI65" s="159"/>
      <c r="WAJ65" s="159"/>
      <c r="WAK65" s="157"/>
      <c r="WAL65" s="158"/>
      <c r="WAM65" s="159"/>
      <c r="WAN65" s="159"/>
      <c r="WAO65" s="157"/>
      <c r="WAP65" s="158"/>
      <c r="WAQ65" s="159"/>
      <c r="WAR65" s="159"/>
      <c r="WAS65" s="157"/>
      <c r="WAT65" s="158"/>
      <c r="WAU65" s="159"/>
      <c r="WAV65" s="159"/>
      <c r="WAW65" s="157"/>
      <c r="WAX65" s="158"/>
      <c r="WAY65" s="159"/>
      <c r="WAZ65" s="159"/>
      <c r="WBA65" s="157"/>
      <c r="WBB65" s="158"/>
      <c r="WBC65" s="159"/>
      <c r="WBD65" s="159"/>
      <c r="WBE65" s="157"/>
      <c r="WBF65" s="158"/>
      <c r="WBG65" s="159"/>
      <c r="WBH65" s="159"/>
      <c r="WBI65" s="157"/>
      <c r="WBJ65" s="158"/>
      <c r="WBK65" s="159"/>
      <c r="WBL65" s="159"/>
      <c r="WBM65" s="157"/>
      <c r="WBN65" s="158"/>
      <c r="WBO65" s="159"/>
      <c r="WBP65" s="159"/>
      <c r="WBQ65" s="157"/>
      <c r="WBR65" s="158"/>
      <c r="WBS65" s="159"/>
      <c r="WBT65" s="159"/>
      <c r="WBU65" s="157"/>
      <c r="WBV65" s="158"/>
      <c r="WBW65" s="159"/>
      <c r="WBX65" s="159"/>
      <c r="WBY65" s="157"/>
      <c r="WBZ65" s="158"/>
      <c r="WCA65" s="159"/>
      <c r="WCB65" s="159"/>
      <c r="WCC65" s="157"/>
      <c r="WCD65" s="158"/>
      <c r="WCE65" s="159"/>
      <c r="WCF65" s="159"/>
      <c r="WCG65" s="157"/>
      <c r="WCH65" s="158"/>
      <c r="WCI65" s="159"/>
      <c r="WCJ65" s="159"/>
      <c r="WCK65" s="157"/>
      <c r="WCL65" s="158"/>
      <c r="WCM65" s="159"/>
      <c r="WCN65" s="159"/>
      <c r="WCO65" s="157"/>
      <c r="WCP65" s="158"/>
      <c r="WCQ65" s="159"/>
      <c r="WCR65" s="159"/>
      <c r="WCS65" s="157"/>
      <c r="WCT65" s="158"/>
      <c r="WCU65" s="159"/>
      <c r="WCV65" s="159"/>
      <c r="WCW65" s="157"/>
      <c r="WCX65" s="158"/>
      <c r="WCY65" s="159"/>
      <c r="WCZ65" s="159"/>
      <c r="WDA65" s="157"/>
      <c r="WDB65" s="158"/>
      <c r="WDC65" s="159"/>
      <c r="WDD65" s="159"/>
      <c r="WDE65" s="157"/>
      <c r="WDF65" s="158"/>
      <c r="WDG65" s="159"/>
      <c r="WDH65" s="159"/>
      <c r="WDI65" s="157"/>
      <c r="WDJ65" s="158"/>
      <c r="WDK65" s="159"/>
      <c r="WDL65" s="159"/>
      <c r="WDM65" s="157"/>
      <c r="WDN65" s="158"/>
      <c r="WDO65" s="159"/>
      <c r="WDP65" s="159"/>
      <c r="WDQ65" s="157"/>
      <c r="WDR65" s="158"/>
      <c r="WDS65" s="159"/>
      <c r="WDT65" s="159"/>
      <c r="WDU65" s="157"/>
      <c r="WDV65" s="158"/>
      <c r="WDW65" s="159"/>
      <c r="WDX65" s="159"/>
      <c r="WDY65" s="157"/>
      <c r="WDZ65" s="158"/>
      <c r="WEA65" s="159"/>
      <c r="WEB65" s="159"/>
      <c r="WEC65" s="157"/>
      <c r="WED65" s="158"/>
      <c r="WEE65" s="159"/>
      <c r="WEF65" s="159"/>
      <c r="WEG65" s="157"/>
      <c r="WEH65" s="158"/>
      <c r="WEI65" s="159"/>
      <c r="WEJ65" s="159"/>
      <c r="WEK65" s="157"/>
      <c r="WEL65" s="158"/>
      <c r="WEM65" s="159"/>
      <c r="WEN65" s="159"/>
      <c r="WEO65" s="157"/>
      <c r="WEP65" s="158"/>
      <c r="WEQ65" s="159"/>
      <c r="WER65" s="159"/>
      <c r="WES65" s="157"/>
      <c r="WET65" s="158"/>
      <c r="WEU65" s="159"/>
      <c r="WEV65" s="159"/>
      <c r="WEW65" s="157"/>
      <c r="WEX65" s="158"/>
      <c r="WEY65" s="159"/>
      <c r="WEZ65" s="159"/>
      <c r="WFA65" s="157"/>
      <c r="WFB65" s="158"/>
      <c r="WFC65" s="159"/>
      <c r="WFD65" s="159"/>
      <c r="WFE65" s="157"/>
      <c r="WFF65" s="158"/>
      <c r="WFG65" s="159"/>
      <c r="WFH65" s="159"/>
      <c r="WFI65" s="157"/>
      <c r="WFJ65" s="158"/>
      <c r="WFK65" s="159"/>
      <c r="WFL65" s="159"/>
      <c r="WFM65" s="157"/>
      <c r="WFN65" s="158"/>
      <c r="WFO65" s="159"/>
      <c r="WFP65" s="159"/>
      <c r="WFQ65" s="157"/>
      <c r="WFR65" s="158"/>
      <c r="WFS65" s="159"/>
      <c r="WFT65" s="159"/>
      <c r="WFU65" s="157"/>
      <c r="WFV65" s="158"/>
      <c r="WFW65" s="159"/>
      <c r="WFX65" s="159"/>
      <c r="WFY65" s="157"/>
      <c r="WFZ65" s="158"/>
      <c r="WGA65" s="159"/>
      <c r="WGB65" s="159"/>
      <c r="WGC65" s="157"/>
      <c r="WGD65" s="158"/>
      <c r="WGE65" s="159"/>
      <c r="WGF65" s="159"/>
      <c r="WGG65" s="157"/>
      <c r="WGH65" s="158"/>
      <c r="WGI65" s="159"/>
      <c r="WGJ65" s="159"/>
      <c r="WGK65" s="157"/>
      <c r="WGL65" s="158"/>
      <c r="WGM65" s="159"/>
      <c r="WGN65" s="159"/>
      <c r="WGO65" s="157"/>
      <c r="WGP65" s="158"/>
      <c r="WGQ65" s="159"/>
      <c r="WGR65" s="159"/>
      <c r="WGS65" s="157"/>
      <c r="WGT65" s="158"/>
      <c r="WGU65" s="159"/>
      <c r="WGV65" s="159"/>
      <c r="WGW65" s="157"/>
      <c r="WGX65" s="158"/>
      <c r="WGY65" s="159"/>
      <c r="WGZ65" s="159"/>
      <c r="WHA65" s="157"/>
      <c r="WHB65" s="158"/>
      <c r="WHC65" s="159"/>
      <c r="WHD65" s="159"/>
      <c r="WHE65" s="157"/>
      <c r="WHF65" s="158"/>
      <c r="WHG65" s="159"/>
      <c r="WHH65" s="159"/>
      <c r="WHI65" s="157"/>
      <c r="WHJ65" s="158"/>
      <c r="WHK65" s="159"/>
      <c r="WHL65" s="159"/>
      <c r="WHM65" s="157"/>
      <c r="WHN65" s="158"/>
      <c r="WHO65" s="159"/>
      <c r="WHP65" s="159"/>
      <c r="WHQ65" s="157"/>
      <c r="WHR65" s="158"/>
      <c r="WHS65" s="159"/>
      <c r="WHT65" s="159"/>
      <c r="WHU65" s="157"/>
      <c r="WHV65" s="158"/>
      <c r="WHW65" s="159"/>
      <c r="WHX65" s="159"/>
      <c r="WHY65" s="157"/>
      <c r="WHZ65" s="158"/>
      <c r="WIA65" s="159"/>
      <c r="WIB65" s="159"/>
      <c r="WIC65" s="157"/>
      <c r="WID65" s="158"/>
      <c r="WIE65" s="159"/>
      <c r="WIF65" s="159"/>
      <c r="WIG65" s="157"/>
      <c r="WIH65" s="158"/>
      <c r="WII65" s="159"/>
      <c r="WIJ65" s="159"/>
      <c r="WIK65" s="157"/>
      <c r="WIL65" s="158"/>
      <c r="WIM65" s="159"/>
      <c r="WIN65" s="159"/>
      <c r="WIO65" s="157"/>
      <c r="WIP65" s="158"/>
      <c r="WIQ65" s="159"/>
      <c r="WIR65" s="159"/>
      <c r="WIS65" s="157"/>
      <c r="WIT65" s="158"/>
      <c r="WIU65" s="159"/>
      <c r="WIV65" s="159"/>
      <c r="WIW65" s="157"/>
      <c r="WIX65" s="158"/>
      <c r="WIY65" s="159"/>
      <c r="WIZ65" s="159"/>
      <c r="WJA65" s="157"/>
      <c r="WJB65" s="158"/>
      <c r="WJC65" s="159"/>
      <c r="WJD65" s="159"/>
      <c r="WJE65" s="157"/>
      <c r="WJF65" s="158"/>
      <c r="WJG65" s="159"/>
      <c r="WJH65" s="159"/>
      <c r="WJI65" s="157"/>
      <c r="WJJ65" s="158"/>
      <c r="WJK65" s="159"/>
      <c r="WJL65" s="159"/>
      <c r="WJM65" s="157"/>
      <c r="WJN65" s="158"/>
      <c r="WJO65" s="159"/>
      <c r="WJP65" s="159"/>
      <c r="WJQ65" s="157"/>
      <c r="WJR65" s="158"/>
      <c r="WJS65" s="159"/>
      <c r="WJT65" s="159"/>
      <c r="WJU65" s="157"/>
      <c r="WJV65" s="158"/>
      <c r="WJW65" s="159"/>
      <c r="WJX65" s="159"/>
      <c r="WJY65" s="157"/>
      <c r="WJZ65" s="158"/>
      <c r="WKA65" s="159"/>
      <c r="WKB65" s="159"/>
      <c r="WKC65" s="157"/>
      <c r="WKD65" s="158"/>
      <c r="WKE65" s="159"/>
      <c r="WKF65" s="159"/>
      <c r="WKG65" s="157"/>
      <c r="WKH65" s="158"/>
      <c r="WKI65" s="159"/>
      <c r="WKJ65" s="159"/>
      <c r="WKK65" s="157"/>
      <c r="WKL65" s="158"/>
      <c r="WKM65" s="159"/>
      <c r="WKN65" s="159"/>
      <c r="WKO65" s="157"/>
      <c r="WKP65" s="158"/>
      <c r="WKQ65" s="159"/>
      <c r="WKR65" s="159"/>
      <c r="WKS65" s="157"/>
      <c r="WKT65" s="158"/>
      <c r="WKU65" s="159"/>
      <c r="WKV65" s="159"/>
      <c r="WKW65" s="157"/>
      <c r="WKX65" s="158"/>
      <c r="WKY65" s="159"/>
      <c r="WKZ65" s="159"/>
      <c r="WLA65" s="157"/>
      <c r="WLB65" s="158"/>
      <c r="WLC65" s="159"/>
      <c r="WLD65" s="159"/>
      <c r="WLE65" s="157"/>
      <c r="WLF65" s="158"/>
      <c r="WLG65" s="159"/>
      <c r="WLH65" s="159"/>
      <c r="WLI65" s="157"/>
      <c r="WLJ65" s="158"/>
      <c r="WLK65" s="159"/>
      <c r="WLL65" s="159"/>
      <c r="WLM65" s="157"/>
      <c r="WLN65" s="158"/>
      <c r="WLO65" s="159"/>
      <c r="WLP65" s="159"/>
      <c r="WLQ65" s="157"/>
      <c r="WLR65" s="158"/>
      <c r="WLS65" s="159"/>
      <c r="WLT65" s="159"/>
      <c r="WLU65" s="157"/>
      <c r="WLV65" s="158"/>
      <c r="WLW65" s="159"/>
      <c r="WLX65" s="159"/>
      <c r="WLY65" s="157"/>
      <c r="WLZ65" s="158"/>
      <c r="WMA65" s="159"/>
      <c r="WMB65" s="159"/>
      <c r="WMC65" s="157"/>
      <c r="WMD65" s="158"/>
      <c r="WME65" s="159"/>
      <c r="WMF65" s="159"/>
      <c r="WMG65" s="157"/>
      <c r="WMH65" s="158"/>
      <c r="WMI65" s="159"/>
      <c r="WMJ65" s="159"/>
      <c r="WMK65" s="157"/>
      <c r="WML65" s="158"/>
      <c r="WMM65" s="159"/>
      <c r="WMN65" s="159"/>
      <c r="WMO65" s="157"/>
      <c r="WMP65" s="158"/>
      <c r="WMQ65" s="159"/>
      <c r="WMR65" s="159"/>
      <c r="WMS65" s="157"/>
      <c r="WMT65" s="158"/>
      <c r="WMU65" s="159"/>
      <c r="WMV65" s="159"/>
      <c r="WMW65" s="157"/>
      <c r="WMX65" s="158"/>
      <c r="WMY65" s="159"/>
      <c r="WMZ65" s="159"/>
      <c r="WNA65" s="157"/>
      <c r="WNB65" s="158"/>
      <c r="WNC65" s="159"/>
      <c r="WND65" s="159"/>
      <c r="WNE65" s="157"/>
      <c r="WNF65" s="158"/>
      <c r="WNG65" s="159"/>
      <c r="WNH65" s="159"/>
      <c r="WNI65" s="157"/>
      <c r="WNJ65" s="158"/>
      <c r="WNK65" s="159"/>
      <c r="WNL65" s="159"/>
      <c r="WNM65" s="157"/>
      <c r="WNN65" s="158"/>
      <c r="WNO65" s="159"/>
      <c r="WNP65" s="159"/>
      <c r="WNQ65" s="157"/>
      <c r="WNR65" s="158"/>
      <c r="WNS65" s="159"/>
      <c r="WNT65" s="159"/>
      <c r="WNU65" s="157"/>
      <c r="WNV65" s="158"/>
      <c r="WNW65" s="159"/>
      <c r="WNX65" s="159"/>
      <c r="WNY65" s="157"/>
      <c r="WNZ65" s="158"/>
      <c r="WOA65" s="159"/>
      <c r="WOB65" s="159"/>
      <c r="WOC65" s="157"/>
      <c r="WOD65" s="158"/>
      <c r="WOE65" s="159"/>
      <c r="WOF65" s="159"/>
      <c r="WOG65" s="157"/>
      <c r="WOH65" s="158"/>
      <c r="WOI65" s="159"/>
      <c r="WOJ65" s="159"/>
      <c r="WOK65" s="157"/>
      <c r="WOL65" s="158"/>
      <c r="WOM65" s="159"/>
      <c r="WON65" s="159"/>
      <c r="WOO65" s="157"/>
      <c r="WOP65" s="158"/>
      <c r="WOQ65" s="159"/>
      <c r="WOR65" s="159"/>
      <c r="WOS65" s="157"/>
      <c r="WOT65" s="158"/>
      <c r="WOU65" s="159"/>
      <c r="WOV65" s="159"/>
      <c r="WOW65" s="157"/>
      <c r="WOX65" s="158"/>
      <c r="WOY65" s="159"/>
      <c r="WOZ65" s="159"/>
      <c r="WPA65" s="157"/>
      <c r="WPB65" s="158"/>
      <c r="WPC65" s="159"/>
      <c r="WPD65" s="159"/>
      <c r="WPE65" s="157"/>
      <c r="WPF65" s="158"/>
      <c r="WPG65" s="159"/>
      <c r="WPH65" s="159"/>
      <c r="WPI65" s="157"/>
      <c r="WPJ65" s="158"/>
      <c r="WPK65" s="159"/>
      <c r="WPL65" s="159"/>
      <c r="WPM65" s="157"/>
      <c r="WPN65" s="158"/>
      <c r="WPO65" s="159"/>
      <c r="WPP65" s="159"/>
      <c r="WPQ65" s="157"/>
      <c r="WPR65" s="158"/>
      <c r="WPS65" s="159"/>
      <c r="WPT65" s="159"/>
      <c r="WPU65" s="157"/>
      <c r="WPV65" s="158"/>
      <c r="WPW65" s="159"/>
      <c r="WPX65" s="159"/>
      <c r="WPY65" s="157"/>
      <c r="WPZ65" s="158"/>
      <c r="WQA65" s="159"/>
      <c r="WQB65" s="159"/>
      <c r="WQC65" s="157"/>
      <c r="WQD65" s="158"/>
      <c r="WQE65" s="159"/>
      <c r="WQF65" s="159"/>
      <c r="WQG65" s="157"/>
      <c r="WQH65" s="158"/>
      <c r="WQI65" s="159"/>
      <c r="WQJ65" s="159"/>
      <c r="WQK65" s="157"/>
      <c r="WQL65" s="158"/>
      <c r="WQM65" s="159"/>
      <c r="WQN65" s="159"/>
      <c r="WQO65" s="157"/>
      <c r="WQP65" s="158"/>
      <c r="WQQ65" s="159"/>
      <c r="WQR65" s="159"/>
      <c r="WQS65" s="157"/>
      <c r="WQT65" s="158"/>
      <c r="WQU65" s="159"/>
      <c r="WQV65" s="159"/>
      <c r="WQW65" s="157"/>
      <c r="WQX65" s="158"/>
      <c r="WQY65" s="159"/>
      <c r="WQZ65" s="159"/>
      <c r="WRA65" s="157"/>
      <c r="WRB65" s="158"/>
      <c r="WRC65" s="159"/>
      <c r="WRD65" s="159"/>
      <c r="WRE65" s="157"/>
      <c r="WRF65" s="158"/>
      <c r="WRG65" s="159"/>
      <c r="WRH65" s="159"/>
      <c r="WRI65" s="157"/>
      <c r="WRJ65" s="158"/>
      <c r="WRK65" s="159"/>
      <c r="WRL65" s="159"/>
      <c r="WRM65" s="157"/>
      <c r="WRN65" s="158"/>
      <c r="WRO65" s="159"/>
      <c r="WRP65" s="159"/>
      <c r="WRQ65" s="157"/>
      <c r="WRR65" s="158"/>
      <c r="WRS65" s="159"/>
      <c r="WRT65" s="159"/>
      <c r="WRU65" s="157"/>
      <c r="WRV65" s="158"/>
      <c r="WRW65" s="159"/>
      <c r="WRX65" s="159"/>
      <c r="WRY65" s="157"/>
      <c r="WRZ65" s="158"/>
      <c r="WSA65" s="159"/>
      <c r="WSB65" s="159"/>
      <c r="WSC65" s="157"/>
      <c r="WSD65" s="158"/>
      <c r="WSE65" s="159"/>
      <c r="WSF65" s="159"/>
      <c r="WSG65" s="157"/>
      <c r="WSH65" s="158"/>
      <c r="WSI65" s="159"/>
      <c r="WSJ65" s="159"/>
      <c r="WSK65" s="157"/>
      <c r="WSL65" s="158"/>
      <c r="WSM65" s="159"/>
      <c r="WSN65" s="159"/>
      <c r="WSO65" s="157"/>
      <c r="WSP65" s="158"/>
      <c r="WSQ65" s="159"/>
      <c r="WSR65" s="159"/>
      <c r="WSS65" s="157"/>
      <c r="WST65" s="158"/>
      <c r="WSU65" s="159"/>
      <c r="WSV65" s="159"/>
      <c r="WSW65" s="157"/>
      <c r="WSX65" s="158"/>
      <c r="WSY65" s="159"/>
      <c r="WSZ65" s="159"/>
      <c r="WTA65" s="157"/>
      <c r="WTB65" s="158"/>
      <c r="WTC65" s="159"/>
      <c r="WTD65" s="159"/>
      <c r="WTE65" s="157"/>
      <c r="WTF65" s="158"/>
      <c r="WTG65" s="159"/>
      <c r="WTH65" s="159"/>
      <c r="WTI65" s="157"/>
      <c r="WTJ65" s="158"/>
      <c r="WTK65" s="159"/>
      <c r="WTL65" s="159"/>
      <c r="WTM65" s="157"/>
      <c r="WTN65" s="158"/>
      <c r="WTO65" s="159"/>
      <c r="WTP65" s="159"/>
      <c r="WTQ65" s="157"/>
      <c r="WTR65" s="158"/>
      <c r="WTS65" s="159"/>
      <c r="WTT65" s="159"/>
      <c r="WTU65" s="157"/>
      <c r="WTV65" s="158"/>
      <c r="WTW65" s="159"/>
      <c r="WTX65" s="159"/>
      <c r="WTY65" s="157"/>
      <c r="WTZ65" s="158"/>
      <c r="WUA65" s="159"/>
      <c r="WUB65" s="159"/>
      <c r="WUC65" s="157"/>
      <c r="WUD65" s="158"/>
      <c r="WUE65" s="159"/>
      <c r="WUF65" s="159"/>
      <c r="WUG65" s="157"/>
      <c r="WUH65" s="158"/>
      <c r="WUI65" s="159"/>
      <c r="WUJ65" s="159"/>
      <c r="WUK65" s="157"/>
      <c r="WUL65" s="158"/>
      <c r="WUM65" s="159"/>
      <c r="WUN65" s="159"/>
      <c r="WUO65" s="157"/>
      <c r="WUP65" s="158"/>
      <c r="WUQ65" s="159"/>
      <c r="WUR65" s="159"/>
      <c r="WUS65" s="157"/>
      <c r="WUT65" s="158"/>
      <c r="WUU65" s="159"/>
      <c r="WUV65" s="159"/>
      <c r="WUW65" s="157"/>
      <c r="WUX65" s="158"/>
      <c r="WUY65" s="159"/>
      <c r="WUZ65" s="159"/>
      <c r="WVA65" s="157"/>
      <c r="WVB65" s="158"/>
      <c r="WVC65" s="159"/>
      <c r="WVD65" s="159"/>
      <c r="WVE65" s="157"/>
      <c r="WVF65" s="158"/>
      <c r="WVG65" s="159"/>
      <c r="WVH65" s="159"/>
      <c r="WVI65" s="157"/>
      <c r="WVJ65" s="158"/>
      <c r="WVK65" s="159"/>
      <c r="WVL65" s="159"/>
      <c r="WVM65" s="157"/>
      <c r="WVN65" s="158"/>
      <c r="WVO65" s="159"/>
      <c r="WVP65" s="159"/>
      <c r="WVQ65" s="157"/>
      <c r="WVR65" s="158"/>
      <c r="WVS65" s="159"/>
      <c r="WVT65" s="159"/>
      <c r="WVU65" s="157"/>
      <c r="WVV65" s="158"/>
      <c r="WVW65" s="159"/>
      <c r="WVX65" s="159"/>
      <c r="WVY65" s="157"/>
      <c r="WVZ65" s="158"/>
      <c r="WWA65" s="159"/>
      <c r="WWB65" s="159"/>
      <c r="WWC65" s="157"/>
      <c r="WWD65" s="158"/>
      <c r="WWE65" s="159"/>
      <c r="WWF65" s="159"/>
      <c r="WWG65" s="157"/>
      <c r="WWH65" s="158"/>
      <c r="WWI65" s="159"/>
      <c r="WWJ65" s="159"/>
      <c r="WWK65" s="157"/>
      <c r="WWL65" s="158"/>
      <c r="WWM65" s="159"/>
      <c r="WWN65" s="159"/>
      <c r="WWO65" s="157"/>
      <c r="WWP65" s="158"/>
      <c r="WWQ65" s="159"/>
      <c r="WWR65" s="159"/>
      <c r="WWS65" s="157"/>
      <c r="WWT65" s="158"/>
      <c r="WWU65" s="159"/>
      <c r="WWV65" s="159"/>
      <c r="WWW65" s="157"/>
      <c r="WWX65" s="158"/>
      <c r="WWY65" s="159"/>
      <c r="WWZ65" s="159"/>
      <c r="WXA65" s="157"/>
      <c r="WXB65" s="158"/>
      <c r="WXC65" s="159"/>
      <c r="WXD65" s="159"/>
      <c r="WXE65" s="157"/>
      <c r="WXF65" s="158"/>
      <c r="WXG65" s="159"/>
      <c r="WXH65" s="159"/>
      <c r="WXI65" s="157"/>
      <c r="WXJ65" s="158"/>
      <c r="WXK65" s="159"/>
      <c r="WXL65" s="159"/>
      <c r="WXM65" s="157"/>
      <c r="WXN65" s="158"/>
      <c r="WXO65" s="159"/>
      <c r="WXP65" s="159"/>
      <c r="WXQ65" s="157"/>
      <c r="WXR65" s="158"/>
      <c r="WXS65" s="159"/>
      <c r="WXT65" s="159"/>
      <c r="WXU65" s="157"/>
      <c r="WXV65" s="158"/>
      <c r="WXW65" s="159"/>
      <c r="WXX65" s="159"/>
      <c r="WXY65" s="157"/>
      <c r="WXZ65" s="158"/>
      <c r="WYA65" s="159"/>
      <c r="WYB65" s="159"/>
      <c r="WYC65" s="157"/>
      <c r="WYD65" s="158"/>
      <c r="WYE65" s="159"/>
      <c r="WYF65" s="159"/>
      <c r="WYG65" s="157"/>
      <c r="WYH65" s="158"/>
      <c r="WYI65" s="159"/>
      <c r="WYJ65" s="159"/>
      <c r="WYK65" s="157"/>
      <c r="WYL65" s="158"/>
      <c r="WYM65" s="159"/>
      <c r="WYN65" s="159"/>
      <c r="WYO65" s="157"/>
      <c r="WYP65" s="158"/>
      <c r="WYQ65" s="159"/>
      <c r="WYR65" s="159"/>
      <c r="WYS65" s="157"/>
      <c r="WYT65" s="158"/>
      <c r="WYU65" s="159"/>
      <c r="WYV65" s="159"/>
      <c r="WYW65" s="157"/>
      <c r="WYX65" s="158"/>
      <c r="WYY65" s="159"/>
      <c r="WYZ65" s="159"/>
      <c r="WZA65" s="157"/>
      <c r="WZB65" s="158"/>
      <c r="WZC65" s="159"/>
      <c r="WZD65" s="159"/>
      <c r="WZE65" s="157"/>
      <c r="WZF65" s="158"/>
      <c r="WZG65" s="159"/>
      <c r="WZH65" s="159"/>
      <c r="WZI65" s="157"/>
      <c r="WZJ65" s="158"/>
      <c r="WZK65" s="159"/>
      <c r="WZL65" s="159"/>
      <c r="WZM65" s="157"/>
      <c r="WZN65" s="158"/>
      <c r="WZO65" s="159"/>
      <c r="WZP65" s="159"/>
      <c r="WZQ65" s="157"/>
      <c r="WZR65" s="158"/>
      <c r="WZS65" s="159"/>
      <c r="WZT65" s="159"/>
      <c r="WZU65" s="157"/>
      <c r="WZV65" s="158"/>
      <c r="WZW65" s="159"/>
      <c r="WZX65" s="159"/>
      <c r="WZY65" s="157"/>
      <c r="WZZ65" s="158"/>
      <c r="XAA65" s="159"/>
      <c r="XAB65" s="159"/>
      <c r="XAC65" s="157"/>
      <c r="XAD65" s="158"/>
      <c r="XAE65" s="159"/>
      <c r="XAF65" s="159"/>
      <c r="XAG65" s="157"/>
      <c r="XAH65" s="158"/>
      <c r="XAI65" s="159"/>
      <c r="XAJ65" s="159"/>
      <c r="XAK65" s="157"/>
      <c r="XAL65" s="158"/>
      <c r="XAM65" s="159"/>
      <c r="XAN65" s="159"/>
      <c r="XAO65" s="157"/>
      <c r="XAP65" s="158"/>
      <c r="XAQ65" s="159"/>
      <c r="XAR65" s="159"/>
      <c r="XAS65" s="157"/>
      <c r="XAT65" s="158"/>
      <c r="XAU65" s="159"/>
      <c r="XAV65" s="159"/>
      <c r="XAW65" s="157"/>
      <c r="XAX65" s="158"/>
      <c r="XAY65" s="159"/>
      <c r="XAZ65" s="159"/>
      <c r="XBA65" s="157"/>
      <c r="XBB65" s="158"/>
      <c r="XBC65" s="159"/>
      <c r="XBD65" s="159"/>
      <c r="XBE65" s="157"/>
      <c r="XBF65" s="158"/>
      <c r="XBG65" s="159"/>
      <c r="XBH65" s="159"/>
      <c r="XBI65" s="157"/>
      <c r="XBJ65" s="158"/>
      <c r="XBK65" s="159"/>
      <c r="XBL65" s="159"/>
      <c r="XBM65" s="157"/>
      <c r="XBN65" s="158"/>
      <c r="XBO65" s="159"/>
      <c r="XBP65" s="159"/>
      <c r="XBQ65" s="157"/>
      <c r="XBR65" s="158"/>
      <c r="XBS65" s="159"/>
      <c r="XBT65" s="159"/>
      <c r="XBU65" s="157"/>
      <c r="XBV65" s="158"/>
      <c r="XBW65" s="159"/>
      <c r="XBX65" s="159"/>
      <c r="XBY65" s="157"/>
      <c r="XBZ65" s="158"/>
      <c r="XCA65" s="159"/>
      <c r="XCB65" s="159"/>
      <c r="XCC65" s="157"/>
      <c r="XCD65" s="158"/>
      <c r="XCE65" s="159"/>
      <c r="XCF65" s="159"/>
      <c r="XCG65" s="157"/>
      <c r="XCH65" s="158"/>
      <c r="XCI65" s="159"/>
      <c r="XCJ65" s="159"/>
      <c r="XCK65" s="157"/>
      <c r="XCL65" s="158"/>
      <c r="XCM65" s="159"/>
      <c r="XCN65" s="159"/>
      <c r="XCO65" s="157"/>
      <c r="XCP65" s="158"/>
      <c r="XCQ65" s="159"/>
      <c r="XCR65" s="159"/>
      <c r="XCS65" s="157"/>
      <c r="XCT65" s="158"/>
      <c r="XCU65" s="159"/>
      <c r="XCV65" s="159"/>
      <c r="XCW65" s="157"/>
      <c r="XCX65" s="158"/>
      <c r="XCY65" s="159"/>
      <c r="XCZ65" s="159"/>
      <c r="XDA65" s="157"/>
      <c r="XDB65" s="158"/>
      <c r="XDC65" s="159"/>
      <c r="XDD65" s="159"/>
      <c r="XDE65" s="157"/>
      <c r="XDF65" s="158"/>
      <c r="XDG65" s="159"/>
      <c r="XDH65" s="159"/>
      <c r="XDI65" s="157"/>
      <c r="XDJ65" s="158"/>
      <c r="XDK65" s="159"/>
      <c r="XDL65" s="159"/>
      <c r="XDM65" s="157"/>
      <c r="XDN65" s="158"/>
      <c r="XDO65" s="159"/>
      <c r="XDP65" s="159"/>
      <c r="XDQ65" s="157"/>
      <c r="XDR65" s="158"/>
      <c r="XDS65" s="159"/>
      <c r="XDT65" s="159"/>
      <c r="XDU65" s="157"/>
      <c r="XDV65" s="158"/>
      <c r="XDW65" s="159"/>
      <c r="XDX65" s="159"/>
      <c r="XDY65" s="157"/>
      <c r="XDZ65" s="158"/>
      <c r="XEA65" s="159"/>
      <c r="XEB65" s="159"/>
      <c r="XEC65" s="157"/>
      <c r="XED65" s="158"/>
      <c r="XEE65" s="159"/>
      <c r="XEF65" s="159"/>
      <c r="XEG65" s="157"/>
      <c r="XEH65" s="158"/>
      <c r="XEI65" s="159"/>
      <c r="XEJ65" s="159"/>
      <c r="XEK65" s="157"/>
      <c r="XEL65" s="158"/>
      <c r="XEM65" s="159"/>
      <c r="XEN65" s="159"/>
      <c r="XEO65" s="157"/>
      <c r="XEP65" s="158"/>
      <c r="XEQ65" s="159"/>
      <c r="XER65" s="159"/>
      <c r="XES65" s="157"/>
      <c r="XET65" s="158"/>
      <c r="XEU65" s="159"/>
      <c r="XEV65" s="159"/>
      <c r="XEW65" s="157"/>
      <c r="XEX65" s="158"/>
      <c r="XEY65" s="159"/>
      <c r="XEZ65" s="159"/>
      <c r="XFA65" s="157"/>
      <c r="XFB65" s="158"/>
      <c r="XFC65" s="159"/>
      <c r="XFD65" s="159"/>
    </row>
    <row r="66" spans="1:16384" s="87" customFormat="1" x14ac:dyDescent="0.2">
      <c r="A66" s="157"/>
      <c r="B66" s="158"/>
      <c r="C66" s="159"/>
      <c r="D66" s="159"/>
      <c r="E66" s="160"/>
      <c r="F66" s="1"/>
    </row>
    <row r="67" spans="1:16384" s="87" customFormat="1" x14ac:dyDescent="0.2">
      <c r="A67" s="157">
        <v>44062</v>
      </c>
      <c r="B67" s="158">
        <f>'GL Transactions'!D28+'GL Transactions'!D84</f>
        <v>20.85</v>
      </c>
      <c r="C67" s="159" t="s">
        <v>1043</v>
      </c>
      <c r="D67" s="159" t="s">
        <v>363</v>
      </c>
      <c r="E67" s="160"/>
      <c r="F67" s="1"/>
    </row>
    <row r="68" spans="1:16384" s="87" customFormat="1" ht="25.5" x14ac:dyDescent="0.2">
      <c r="A68" s="157">
        <v>44069</v>
      </c>
      <c r="B68" s="158">
        <f>'GL Transactions'!D76+'GL Transactions'!D19</f>
        <v>-419.1</v>
      </c>
      <c r="C68" s="159" t="s">
        <v>1051</v>
      </c>
      <c r="D68" s="159" t="s">
        <v>435</v>
      </c>
      <c r="E68" s="160" t="s">
        <v>1034</v>
      </c>
      <c r="F68" s="1"/>
    </row>
    <row r="69" spans="1:16384" s="87" customFormat="1" ht="25.5" x14ac:dyDescent="0.2">
      <c r="A69" s="157">
        <v>44069</v>
      </c>
      <c r="B69" s="158">
        <f>'GL Transactions'!D77</f>
        <v>-190.53</v>
      </c>
      <c r="C69" s="159" t="s">
        <v>1055</v>
      </c>
      <c r="D69" s="159" t="s">
        <v>436</v>
      </c>
      <c r="E69" s="160" t="s">
        <v>1036</v>
      </c>
      <c r="F69" s="1"/>
    </row>
    <row r="70" spans="1:16384" s="87" customFormat="1" x14ac:dyDescent="0.2">
      <c r="A70" s="157"/>
      <c r="B70" s="158"/>
      <c r="C70" s="159"/>
      <c r="D70" s="159"/>
      <c r="E70" s="160"/>
      <c r="F70" s="1"/>
    </row>
    <row r="71" spans="1:16384" s="87" customFormat="1" x14ac:dyDescent="0.2">
      <c r="A71" s="157">
        <v>44083</v>
      </c>
      <c r="B71" s="158">
        <f>33.13*1.1</f>
        <v>36.443000000000005</v>
      </c>
      <c r="C71" s="159" t="s">
        <v>487</v>
      </c>
      <c r="D71" s="159" t="s">
        <v>485</v>
      </c>
      <c r="E71" s="160"/>
      <c r="F71" s="1"/>
    </row>
    <row r="72" spans="1:16384" s="87" customFormat="1" hidden="1" x14ac:dyDescent="0.2">
      <c r="A72" s="157">
        <v>44083</v>
      </c>
      <c r="B72" s="158">
        <f>'GL Transactions'!D35+'GL Transactions'!D138</f>
        <v>0</v>
      </c>
      <c r="C72" s="159" t="s">
        <v>385</v>
      </c>
      <c r="D72" s="159" t="s">
        <v>371</v>
      </c>
      <c r="E72" s="160"/>
      <c r="F72" s="1" t="s">
        <v>383</v>
      </c>
    </row>
    <row r="73" spans="1:16384" s="87" customFormat="1" x14ac:dyDescent="0.2">
      <c r="A73" s="157">
        <v>44083</v>
      </c>
      <c r="B73" s="158">
        <f>'GL Transactions'!D108</f>
        <v>457.7</v>
      </c>
      <c r="C73" s="159" t="s">
        <v>487</v>
      </c>
      <c r="D73" s="159" t="s">
        <v>370</v>
      </c>
      <c r="E73" s="160"/>
      <c r="F73" s="1"/>
    </row>
    <row r="74" spans="1:16384" s="87" customFormat="1" x14ac:dyDescent="0.2">
      <c r="A74" s="157">
        <v>44083</v>
      </c>
      <c r="B74" s="158">
        <f>36.09*1.1</f>
        <v>39.699000000000005</v>
      </c>
      <c r="C74" s="159" t="s">
        <v>487</v>
      </c>
      <c r="D74" s="159" t="s">
        <v>486</v>
      </c>
      <c r="E74" s="160"/>
      <c r="F74" s="1"/>
    </row>
    <row r="75" spans="1:16384" s="87" customFormat="1" x14ac:dyDescent="0.2">
      <c r="A75" s="157">
        <v>44083</v>
      </c>
      <c r="B75" s="158">
        <f>'GL Transactions'!D34+'GL Transactions'!D82+'GL Transactions'!D107+'GL Transactions'!D143</f>
        <v>37.200000000000003</v>
      </c>
      <c r="C75" s="159" t="s">
        <v>487</v>
      </c>
      <c r="D75" s="159" t="s">
        <v>363</v>
      </c>
      <c r="E75" s="160"/>
      <c r="F75" s="1"/>
    </row>
    <row r="76" spans="1:16384" s="87" customFormat="1" x14ac:dyDescent="0.2">
      <c r="A76" s="157"/>
      <c r="B76" s="158"/>
      <c r="C76" s="159"/>
      <c r="D76" s="159"/>
      <c r="E76" s="160"/>
      <c r="F76" s="1"/>
    </row>
    <row r="77" spans="1:16384" s="87" customFormat="1" x14ac:dyDescent="0.2">
      <c r="A77" s="157">
        <v>44090</v>
      </c>
      <c r="B77" s="158">
        <f>34.87*1.1</f>
        <v>38.356999999999999</v>
      </c>
      <c r="C77" s="159" t="s">
        <v>386</v>
      </c>
      <c r="D77" s="159" t="s">
        <v>375</v>
      </c>
      <c r="E77" s="160"/>
      <c r="F77" s="1"/>
    </row>
    <row r="78" spans="1:16384" s="87" customFormat="1" x14ac:dyDescent="0.2">
      <c r="A78" s="157">
        <v>44090</v>
      </c>
      <c r="B78" s="158">
        <f>'GL Transactions'!D33</f>
        <v>109.92</v>
      </c>
      <c r="C78" s="159" t="s">
        <v>386</v>
      </c>
      <c r="D78" s="159" t="s">
        <v>371</v>
      </c>
      <c r="E78" s="160"/>
      <c r="F78" s="1"/>
    </row>
    <row r="79" spans="1:16384" s="87" customFormat="1" x14ac:dyDescent="0.2">
      <c r="A79" s="157">
        <v>44090</v>
      </c>
      <c r="B79" s="158">
        <f>'GL Transactions'!D153</f>
        <v>97.1</v>
      </c>
      <c r="C79" s="159" t="s">
        <v>386</v>
      </c>
      <c r="D79" s="159" t="s">
        <v>631</v>
      </c>
      <c r="E79" s="160"/>
      <c r="F79" s="1"/>
    </row>
    <row r="80" spans="1:16384" s="87" customFormat="1" x14ac:dyDescent="0.2">
      <c r="A80" s="157">
        <v>44090</v>
      </c>
      <c r="B80" s="158">
        <f>'GL Transactions'!D141</f>
        <v>164.35</v>
      </c>
      <c r="C80" s="159" t="s">
        <v>386</v>
      </c>
      <c r="D80" s="159" t="s">
        <v>692</v>
      </c>
      <c r="E80" s="160"/>
      <c r="F80" s="1"/>
    </row>
    <row r="81" spans="1:6" s="87" customFormat="1" x14ac:dyDescent="0.2">
      <c r="A81" s="157">
        <v>44090</v>
      </c>
      <c r="B81" s="158">
        <f>'GL Transactions'!D140+'GL Transactions'!D251</f>
        <v>78.7</v>
      </c>
      <c r="C81" s="159" t="s">
        <v>386</v>
      </c>
      <c r="D81" s="159" t="s">
        <v>367</v>
      </c>
      <c r="E81" s="160"/>
      <c r="F81" s="1"/>
    </row>
    <row r="82" spans="1:6" s="87" customFormat="1" x14ac:dyDescent="0.2">
      <c r="A82" s="157">
        <v>44090</v>
      </c>
      <c r="B82" s="158">
        <f>'GL Transactions'!D32+'GL Transactions'!D139+'GL Transactions'!D144+'GL Transactions'!D148+'GL Transactions'!D252</f>
        <v>17.850000000000001</v>
      </c>
      <c r="C82" s="159" t="s">
        <v>386</v>
      </c>
      <c r="D82" s="159" t="s">
        <v>363</v>
      </c>
      <c r="E82" s="160"/>
      <c r="F82" s="1"/>
    </row>
    <row r="83" spans="1:6" s="87" customFormat="1" x14ac:dyDescent="0.2">
      <c r="A83" s="157"/>
      <c r="B83" s="158"/>
      <c r="C83" s="159"/>
      <c r="D83" s="159"/>
      <c r="E83" s="160"/>
      <c r="F83" s="1"/>
    </row>
    <row r="84" spans="1:6" s="87" customFormat="1" x14ac:dyDescent="0.2">
      <c r="A84" s="157">
        <v>44106</v>
      </c>
      <c r="B84" s="158">
        <f>'GL Transactions'!D109+'GL Transactions'!D130+'GL Transactions'!D279</f>
        <v>26.35</v>
      </c>
      <c r="C84" s="159" t="s">
        <v>1038</v>
      </c>
      <c r="D84" s="157" t="s">
        <v>363</v>
      </c>
      <c r="E84" s="160"/>
      <c r="F84" s="1"/>
    </row>
    <row r="85" spans="1:6" s="87" customFormat="1" x14ac:dyDescent="0.2">
      <c r="A85" s="157"/>
      <c r="B85" s="158"/>
      <c r="C85" s="159"/>
      <c r="D85" s="159"/>
      <c r="E85" s="160"/>
      <c r="F85" s="1"/>
    </row>
    <row r="86" spans="1:6" s="87" customFormat="1" x14ac:dyDescent="0.2">
      <c r="A86" s="157">
        <v>44119</v>
      </c>
      <c r="B86" s="158">
        <f>33.65*1.1</f>
        <v>37.015000000000001</v>
      </c>
      <c r="C86" s="157" t="s">
        <v>387</v>
      </c>
      <c r="D86" s="157" t="s">
        <v>375</v>
      </c>
      <c r="E86" s="160"/>
      <c r="F86" s="1"/>
    </row>
    <row r="87" spans="1:6" s="87" customFormat="1" ht="25.5" x14ac:dyDescent="0.2">
      <c r="A87" s="157">
        <v>44119</v>
      </c>
      <c r="B87" s="158">
        <f>'GL Transactions'!D39</f>
        <v>419.7</v>
      </c>
      <c r="C87" s="159" t="s">
        <v>387</v>
      </c>
      <c r="D87" s="159" t="s">
        <v>1041</v>
      </c>
      <c r="E87" s="160"/>
      <c r="F87" s="1"/>
    </row>
    <row r="88" spans="1:6" s="87" customFormat="1" x14ac:dyDescent="0.2">
      <c r="A88" s="157">
        <v>44119</v>
      </c>
      <c r="B88" s="158">
        <f>'GL Transactions'!D146</f>
        <v>152.16999999999999</v>
      </c>
      <c r="C88" s="159" t="s">
        <v>387</v>
      </c>
      <c r="D88" s="159" t="s">
        <v>368</v>
      </c>
      <c r="E88" s="160"/>
      <c r="F88" s="1"/>
    </row>
    <row r="89" spans="1:6" s="87" customFormat="1" x14ac:dyDescent="0.2">
      <c r="A89" s="157">
        <v>44119</v>
      </c>
      <c r="B89" s="158">
        <f>'GL Transactions'!D152</f>
        <v>95.17</v>
      </c>
      <c r="C89" s="159" t="s">
        <v>387</v>
      </c>
      <c r="D89" s="159" t="s">
        <v>694</v>
      </c>
      <c r="E89" s="160"/>
      <c r="F89" s="1"/>
    </row>
    <row r="90" spans="1:6" s="87" customFormat="1" x14ac:dyDescent="0.2">
      <c r="A90" s="157">
        <v>44119</v>
      </c>
      <c r="B90" s="158">
        <f>'GL Transactions'!D38+'GL Transactions'!D131</f>
        <v>20.85</v>
      </c>
      <c r="C90" s="159" t="s">
        <v>387</v>
      </c>
      <c r="D90" s="159" t="s">
        <v>363</v>
      </c>
      <c r="E90" s="160"/>
      <c r="F90" s="1"/>
    </row>
    <row r="91" spans="1:6" s="87" customFormat="1" x14ac:dyDescent="0.2">
      <c r="A91" s="157"/>
      <c r="B91" s="158"/>
      <c r="C91" s="159"/>
      <c r="D91" s="159" t="s">
        <v>692</v>
      </c>
      <c r="E91" s="160"/>
      <c r="F91" s="1"/>
    </row>
    <row r="92" spans="1:6" s="87" customFormat="1" x14ac:dyDescent="0.2">
      <c r="A92" s="157">
        <v>44132</v>
      </c>
      <c r="B92" s="158">
        <f>'GL Transactions'!D115</f>
        <v>299.08</v>
      </c>
      <c r="C92" s="159" t="s">
        <v>385</v>
      </c>
      <c r="D92" s="159" t="s">
        <v>364</v>
      </c>
      <c r="E92" s="160"/>
      <c r="F92" s="255"/>
    </row>
    <row r="93" spans="1:6" s="87" customFormat="1" x14ac:dyDescent="0.2">
      <c r="A93" s="157">
        <v>44132</v>
      </c>
      <c r="B93" s="158">
        <f>+'GL Transactions'!D493</f>
        <v>321.3</v>
      </c>
      <c r="C93" s="159" t="s">
        <v>385</v>
      </c>
      <c r="D93" s="159"/>
      <c r="E93" s="160"/>
      <c r="F93" s="255"/>
    </row>
    <row r="94" spans="1:6" s="87" customFormat="1" x14ac:dyDescent="0.2">
      <c r="A94" s="157">
        <v>44132</v>
      </c>
      <c r="B94" s="158">
        <f>'GL Transactions'!D40+'GL Transactions'!D105+'GL Transactions'!D168+'GL Transactions'!D145+'GL Transactions'!D147+'GL Transactions'!D149+'GL Transactions'!D142+'GL Transactions'!D114</f>
        <v>75.8</v>
      </c>
      <c r="C94" s="157" t="s">
        <v>385</v>
      </c>
      <c r="D94" s="159" t="s">
        <v>363</v>
      </c>
      <c r="E94" s="160"/>
      <c r="F94" s="1"/>
    </row>
    <row r="95" spans="1:6" s="87" customFormat="1" x14ac:dyDescent="0.2">
      <c r="A95" s="157"/>
      <c r="B95" s="158"/>
      <c r="C95" s="157"/>
      <c r="D95" s="159"/>
      <c r="E95" s="160"/>
      <c r="F95" s="1"/>
    </row>
    <row r="96" spans="1:6" s="87" customFormat="1" ht="25.5" x14ac:dyDescent="0.2">
      <c r="A96" s="157">
        <v>44140</v>
      </c>
      <c r="B96" s="158">
        <f>'GL Transactions'!D137</f>
        <v>569.70000000000005</v>
      </c>
      <c r="C96" s="157" t="s">
        <v>695</v>
      </c>
      <c r="D96" s="159" t="s">
        <v>1056</v>
      </c>
      <c r="E96" s="160"/>
      <c r="F96" s="1"/>
    </row>
    <row r="97" spans="1:6" s="87" customFormat="1" x14ac:dyDescent="0.2">
      <c r="A97" s="157">
        <v>44140</v>
      </c>
      <c r="B97" s="158">
        <f>'GL Transactions'!D180</f>
        <v>126.09</v>
      </c>
      <c r="C97" s="159" t="s">
        <v>695</v>
      </c>
      <c r="D97" s="159" t="s">
        <v>622</v>
      </c>
      <c r="E97" s="160"/>
      <c r="F97" s="1"/>
    </row>
    <row r="98" spans="1:6" s="87" customFormat="1" x14ac:dyDescent="0.2">
      <c r="A98" s="157">
        <v>44140</v>
      </c>
      <c r="B98" s="158">
        <f>'GL Transactions'!D136+'GL Transactions'!D182+'GL Transactions'!D179</f>
        <v>16.850000000000001</v>
      </c>
      <c r="C98" s="159" t="s">
        <v>695</v>
      </c>
      <c r="D98" s="159" t="s">
        <v>363</v>
      </c>
      <c r="E98" s="160"/>
      <c r="F98" s="1"/>
    </row>
    <row r="99" spans="1:6" s="87" customFormat="1" x14ac:dyDescent="0.2">
      <c r="A99" s="157"/>
      <c r="B99" s="158"/>
      <c r="C99" s="157"/>
      <c r="D99" s="159"/>
      <c r="E99" s="160"/>
      <c r="F99" s="1"/>
    </row>
    <row r="100" spans="1:6" s="87" customFormat="1" ht="25.5" x14ac:dyDescent="0.2">
      <c r="A100" s="157">
        <v>44147</v>
      </c>
      <c r="B100" s="158">
        <f>'GL Transactions'!D112</f>
        <v>279.49</v>
      </c>
      <c r="C100" s="159" t="s">
        <v>488</v>
      </c>
      <c r="D100" s="159" t="s">
        <v>1039</v>
      </c>
      <c r="E100" s="160"/>
      <c r="F100" s="1"/>
    </row>
    <row r="101" spans="1:6" s="87" customFormat="1" x14ac:dyDescent="0.2">
      <c r="A101" s="157">
        <v>44147</v>
      </c>
      <c r="B101" s="158">
        <f>'GL Transactions'!D178</f>
        <v>86.96</v>
      </c>
      <c r="C101" s="159" t="s">
        <v>488</v>
      </c>
      <c r="D101" s="159" t="s">
        <v>623</v>
      </c>
      <c r="E101" s="160"/>
      <c r="F101" s="1"/>
    </row>
    <row r="102" spans="1:6" s="87" customFormat="1" x14ac:dyDescent="0.2">
      <c r="A102" s="157">
        <v>44147</v>
      </c>
      <c r="B102" s="158">
        <f>'GL Transactions'!D42+'GL Transactions'!D106+'GL Transactions'!D111+'GL Transactions'!D177+'GL Transactions'!D181</f>
        <v>37.700000000000003</v>
      </c>
      <c r="C102" s="159" t="s">
        <v>488</v>
      </c>
      <c r="D102" s="159" t="s">
        <v>363</v>
      </c>
      <c r="E102" s="160"/>
      <c r="F102" s="1"/>
    </row>
    <row r="103" spans="1:6" s="87" customFormat="1" x14ac:dyDescent="0.2">
      <c r="A103" s="157"/>
      <c r="B103" s="158"/>
      <c r="C103" s="159"/>
      <c r="D103" s="159"/>
      <c r="E103" s="160"/>
      <c r="F103" s="1"/>
    </row>
    <row r="104" spans="1:6" s="87" customFormat="1" x14ac:dyDescent="0.2">
      <c r="A104" s="157">
        <v>44152</v>
      </c>
      <c r="B104" s="158">
        <f>39.74*1.1</f>
        <v>43.714000000000006</v>
      </c>
      <c r="C104" s="159" t="s">
        <v>696</v>
      </c>
      <c r="D104" s="159" t="s">
        <v>624</v>
      </c>
      <c r="E104" s="160"/>
      <c r="F104" s="1"/>
    </row>
    <row r="105" spans="1:6" s="87" customFormat="1" x14ac:dyDescent="0.2">
      <c r="A105" s="157">
        <v>44152</v>
      </c>
      <c r="B105" s="158">
        <f>'GL Transactions'!D133+'GL Transactions'!D172</f>
        <v>485.06999999999994</v>
      </c>
      <c r="C105" s="159" t="s">
        <v>696</v>
      </c>
      <c r="D105" s="159" t="s">
        <v>364</v>
      </c>
      <c r="E105" s="160"/>
      <c r="F105" s="1"/>
    </row>
    <row r="106" spans="1:6" s="87" customFormat="1" x14ac:dyDescent="0.2">
      <c r="A106" s="157">
        <v>44152</v>
      </c>
      <c r="B106" s="158">
        <f>70.61*1.1</f>
        <v>77.671000000000006</v>
      </c>
      <c r="C106" s="159" t="s">
        <v>696</v>
      </c>
      <c r="D106" s="159" t="s">
        <v>625</v>
      </c>
      <c r="E106" s="160"/>
      <c r="F106" s="1"/>
    </row>
    <row r="107" spans="1:6" s="87" customFormat="1" x14ac:dyDescent="0.2">
      <c r="A107" s="157">
        <v>44152</v>
      </c>
      <c r="B107" s="158">
        <f>'GL Transactions'!D203</f>
        <v>164.35</v>
      </c>
      <c r="C107" s="159" t="s">
        <v>696</v>
      </c>
      <c r="D107" s="159" t="s">
        <v>692</v>
      </c>
      <c r="E107" s="160"/>
      <c r="F107" s="1"/>
    </row>
    <row r="108" spans="1:6" s="87" customFormat="1" x14ac:dyDescent="0.2">
      <c r="A108" s="157">
        <v>44153</v>
      </c>
      <c r="B108" s="158">
        <f>67.48*1.1</f>
        <v>74.228000000000009</v>
      </c>
      <c r="C108" s="159" t="s">
        <v>696</v>
      </c>
      <c r="D108" s="159" t="s">
        <v>626</v>
      </c>
      <c r="E108" s="160"/>
      <c r="F108" s="1"/>
    </row>
    <row r="109" spans="1:6" s="87" customFormat="1" x14ac:dyDescent="0.2">
      <c r="A109" s="157">
        <v>44153</v>
      </c>
      <c r="B109" s="158">
        <f>32.87*1.1</f>
        <v>36.157000000000004</v>
      </c>
      <c r="C109" s="159" t="s">
        <v>696</v>
      </c>
      <c r="D109" s="159" t="s">
        <v>627</v>
      </c>
      <c r="E109" s="160"/>
      <c r="F109" s="1"/>
    </row>
    <row r="110" spans="1:6" s="87" customFormat="1" x14ac:dyDescent="0.2">
      <c r="A110" s="157">
        <v>44152</v>
      </c>
      <c r="B110" s="158">
        <f>'GL Transactions'!D132+'GL Transactions'!D171+'GL Transactions'!D202+'GL Transactions'!D213</f>
        <v>26.85</v>
      </c>
      <c r="C110" s="159" t="s">
        <v>696</v>
      </c>
      <c r="D110" s="159" t="s">
        <v>363</v>
      </c>
      <c r="E110" s="160"/>
      <c r="F110" s="1"/>
    </row>
    <row r="111" spans="1:6" s="87" customFormat="1" x14ac:dyDescent="0.2">
      <c r="A111" s="157"/>
      <c r="B111" s="158"/>
      <c r="C111" s="159"/>
      <c r="D111" s="159"/>
      <c r="E111" s="160"/>
      <c r="F111" s="1"/>
    </row>
    <row r="112" spans="1:6" s="87" customFormat="1" x14ac:dyDescent="0.2">
      <c r="A112" s="157">
        <v>44159</v>
      </c>
      <c r="B112" s="158">
        <f>42.52*1.1</f>
        <v>46.772000000000006</v>
      </c>
      <c r="C112" s="159" t="s">
        <v>697</v>
      </c>
      <c r="D112" s="159" t="s">
        <v>624</v>
      </c>
      <c r="E112" s="160"/>
      <c r="F112" s="1"/>
    </row>
    <row r="113" spans="1:6" s="87" customFormat="1" x14ac:dyDescent="0.2">
      <c r="A113" s="157">
        <v>44159</v>
      </c>
      <c r="B113" s="158">
        <f>'GL Transactions'!D135+'GL Transactions'!D174</f>
        <v>297.44</v>
      </c>
      <c r="C113" s="159" t="s">
        <v>697</v>
      </c>
      <c r="D113" s="159" t="s">
        <v>365</v>
      </c>
      <c r="E113" s="160"/>
      <c r="F113" s="1"/>
    </row>
    <row r="114" spans="1:6" s="87" customFormat="1" x14ac:dyDescent="0.2">
      <c r="A114" s="157">
        <v>44159</v>
      </c>
      <c r="B114" s="158">
        <f>51.74*1.1</f>
        <v>56.914000000000009</v>
      </c>
      <c r="C114" s="159" t="s">
        <v>697</v>
      </c>
      <c r="D114" s="159" t="s">
        <v>628</v>
      </c>
      <c r="E114" s="160"/>
      <c r="F114" s="1"/>
    </row>
    <row r="115" spans="1:6" s="87" customFormat="1" x14ac:dyDescent="0.2">
      <c r="A115" s="157">
        <v>44159</v>
      </c>
      <c r="B115" s="158">
        <f>'GL Transactions'!D208</f>
        <v>140.16999999999999</v>
      </c>
      <c r="C115" s="159" t="s">
        <v>697</v>
      </c>
      <c r="D115" s="159" t="s">
        <v>366</v>
      </c>
      <c r="E115" s="160"/>
      <c r="F115" s="1"/>
    </row>
    <row r="116" spans="1:6" s="87" customFormat="1" x14ac:dyDescent="0.2">
      <c r="A116" s="157">
        <v>44159</v>
      </c>
      <c r="B116" s="158">
        <f>'GL Transactions'!D205+'GL Transactions'!D206+'GL Transactions'!D207</f>
        <v>37.4</v>
      </c>
      <c r="C116" s="159" t="s">
        <v>697</v>
      </c>
      <c r="D116" s="159" t="s">
        <v>367</v>
      </c>
      <c r="E116" s="160"/>
      <c r="F116" s="1"/>
    </row>
    <row r="117" spans="1:6" s="87" customFormat="1" x14ac:dyDescent="0.2">
      <c r="A117" s="157">
        <v>44160</v>
      </c>
      <c r="B117" s="158">
        <f>32.78*1.1</f>
        <v>36.058000000000007</v>
      </c>
      <c r="C117" s="159" t="s">
        <v>697</v>
      </c>
      <c r="D117" s="159" t="s">
        <v>627</v>
      </c>
      <c r="E117" s="160"/>
      <c r="F117" s="194"/>
    </row>
    <row r="118" spans="1:6" s="87" customFormat="1" x14ac:dyDescent="0.2">
      <c r="A118" s="157">
        <v>44159</v>
      </c>
      <c r="B118" s="158">
        <f>'GL Transactions'!D173+'GL Transactions'!D134+'GL Transactions'!D204+'GL Transactions'!D210+'GL Transactions'!D211+'GL Transactions'!D212+'GL Transactions'!D214</f>
        <v>28.35</v>
      </c>
      <c r="C118" s="159" t="s">
        <v>697</v>
      </c>
      <c r="D118" s="159" t="s">
        <v>363</v>
      </c>
      <c r="E118" s="160"/>
      <c r="F118" s="1"/>
    </row>
    <row r="119" spans="1:6" s="87" customFormat="1" x14ac:dyDescent="0.2">
      <c r="A119" s="157"/>
      <c r="B119" s="158"/>
      <c r="C119" s="159"/>
      <c r="D119" s="159"/>
      <c r="E119" s="160"/>
      <c r="F119" s="1"/>
    </row>
    <row r="120" spans="1:6" s="87" customFormat="1" x14ac:dyDescent="0.2">
      <c r="A120" s="157"/>
      <c r="B120" s="158"/>
      <c r="C120" s="159"/>
      <c r="D120" s="159"/>
      <c r="E120" s="160"/>
      <c r="F120" s="1"/>
    </row>
    <row r="121" spans="1:6" s="87" customFormat="1" x14ac:dyDescent="0.2">
      <c r="A121" s="157">
        <v>44228</v>
      </c>
      <c r="B121" s="158">
        <f>+'GL Transactions'!D309+'GL Transactions'!D310+'GL Transactions'!D308+'GL Transactions'!D323+'GL Transactions'!D324+SUM('GL Transactions'!D352:D359)</f>
        <v>1458.6699999999998</v>
      </c>
      <c r="C121" s="159" t="s">
        <v>698</v>
      </c>
      <c r="D121" s="159" t="s">
        <v>867</v>
      </c>
      <c r="E121" s="160"/>
      <c r="F121" s="1"/>
    </row>
    <row r="122" spans="1:6" s="87" customFormat="1" x14ac:dyDescent="0.2">
      <c r="A122" s="157">
        <v>44231</v>
      </c>
      <c r="B122" s="158">
        <f>'GL Transactions'!D170</f>
        <v>347.65</v>
      </c>
      <c r="C122" s="159" t="s">
        <v>698</v>
      </c>
      <c r="D122" s="159" t="s">
        <v>621</v>
      </c>
      <c r="E122" s="160"/>
      <c r="F122" s="1"/>
    </row>
    <row r="123" spans="1:6" s="87" customFormat="1" x14ac:dyDescent="0.2">
      <c r="A123" s="157">
        <v>44231</v>
      </c>
      <c r="B123" s="158">
        <f>'GL Transactions'!D169+'GL Transactions'!D200+'GL Transactions'!D201+'GL Transactions'!D209+'GL Transactions'!D231</f>
        <v>66.2</v>
      </c>
      <c r="C123" s="159" t="s">
        <v>698</v>
      </c>
      <c r="D123" s="159" t="s">
        <v>363</v>
      </c>
      <c r="E123" s="160"/>
      <c r="F123" s="1"/>
    </row>
    <row r="124" spans="1:6" s="87" customFormat="1" x14ac:dyDescent="0.2">
      <c r="A124" s="157"/>
      <c r="B124" s="158"/>
      <c r="C124" s="159"/>
      <c r="D124" s="159"/>
      <c r="E124" s="160"/>
      <c r="F124" s="1"/>
    </row>
    <row r="125" spans="1:6" s="87" customFormat="1" x14ac:dyDescent="0.2">
      <c r="A125" s="157">
        <v>44273</v>
      </c>
      <c r="B125" s="158">
        <f>+'GL Transactions'!D319+'GL Transactions'!D318+SUM('GL Transactions'!D360:D365)</f>
        <v>122.89</v>
      </c>
      <c r="C125" s="159" t="s">
        <v>755</v>
      </c>
      <c r="D125" s="159" t="s">
        <v>1057</v>
      </c>
      <c r="E125" s="160"/>
      <c r="F125" s="1"/>
    </row>
    <row r="126" spans="1:6" s="87" customFormat="1" x14ac:dyDescent="0.2">
      <c r="A126" s="157">
        <v>44273</v>
      </c>
      <c r="B126" s="158">
        <f>+'GL Transactions'!D276+'GL Transactions'!D329+'GL Transactions'!D366+'GL Transactions'!D368+'GL Transactions'!D247</f>
        <v>47.2</v>
      </c>
      <c r="C126" s="159" t="s">
        <v>755</v>
      </c>
      <c r="D126" s="159" t="s">
        <v>808</v>
      </c>
      <c r="E126" s="160"/>
      <c r="F126" s="1"/>
    </row>
    <row r="127" spans="1:6" s="87" customFormat="1" x14ac:dyDescent="0.2">
      <c r="A127" s="157">
        <v>44274</v>
      </c>
      <c r="B127" s="158">
        <f>+'GL Transactions'!D268</f>
        <v>228.85</v>
      </c>
      <c r="C127" s="159" t="s">
        <v>755</v>
      </c>
      <c r="D127" s="159" t="s">
        <v>806</v>
      </c>
      <c r="E127" s="160"/>
      <c r="F127" s="1"/>
    </row>
    <row r="128" spans="1:6" s="87" customFormat="1" x14ac:dyDescent="0.2">
      <c r="A128" s="157">
        <v>44274</v>
      </c>
      <c r="B128" s="158">
        <f>+'GL Transactions'!D269</f>
        <v>262.98</v>
      </c>
      <c r="C128" s="159" t="s">
        <v>755</v>
      </c>
      <c r="D128" s="159" t="s">
        <v>807</v>
      </c>
      <c r="E128" s="160"/>
      <c r="F128" s="1"/>
    </row>
    <row r="129" spans="1:6" s="87" customFormat="1" x14ac:dyDescent="0.2">
      <c r="A129" s="157"/>
      <c r="B129" s="158"/>
      <c r="C129" s="159"/>
      <c r="D129" s="159"/>
      <c r="E129" s="160"/>
      <c r="F129" s="1"/>
    </row>
    <row r="130" spans="1:6" s="87" customFormat="1" x14ac:dyDescent="0.2">
      <c r="A130" s="157">
        <v>44277</v>
      </c>
      <c r="B130" s="158">
        <f>+'GL Transactions'!D272</f>
        <v>442.19</v>
      </c>
      <c r="C130" s="159" t="s">
        <v>853</v>
      </c>
      <c r="D130" s="159" t="s">
        <v>809</v>
      </c>
      <c r="E130" s="160"/>
      <c r="F130" s="1"/>
    </row>
    <row r="131" spans="1:6" s="87" customFormat="1" x14ac:dyDescent="0.2">
      <c r="A131" s="157">
        <v>44277</v>
      </c>
      <c r="B131" s="158">
        <f>+'GL Transactions'!D278</f>
        <v>181.74</v>
      </c>
      <c r="C131" s="159" t="s">
        <v>853</v>
      </c>
      <c r="D131" s="159" t="s">
        <v>1058</v>
      </c>
      <c r="E131" s="160"/>
      <c r="F131" s="1"/>
    </row>
    <row r="132" spans="1:6" s="87" customFormat="1" x14ac:dyDescent="0.2">
      <c r="A132" s="157">
        <v>44277</v>
      </c>
      <c r="B132" s="158">
        <f>+'GL Transactions'!D270+'GL Transactions'!D271+'GL Transactions'!D277+'GL Transactions'!D280+'GL Transactions'!D307</f>
        <v>63.2</v>
      </c>
      <c r="C132" s="159" t="s">
        <v>853</v>
      </c>
      <c r="D132" s="159" t="s">
        <v>810</v>
      </c>
      <c r="E132" s="160"/>
      <c r="F132" s="1"/>
    </row>
    <row r="133" spans="1:6" s="87" customFormat="1" x14ac:dyDescent="0.2">
      <c r="A133" s="157">
        <v>44277</v>
      </c>
      <c r="B133" s="158">
        <f>+'GL Transactions'!D336</f>
        <v>43.14</v>
      </c>
      <c r="C133" s="159" t="s">
        <v>853</v>
      </c>
      <c r="D133" s="159" t="s">
        <v>1013</v>
      </c>
      <c r="E133" s="160"/>
      <c r="F133" s="1"/>
    </row>
    <row r="134" spans="1:6" s="87" customFormat="1" x14ac:dyDescent="0.2">
      <c r="A134" s="157">
        <v>44278</v>
      </c>
      <c r="B134" s="158">
        <f>+'GL Transactions'!D337</f>
        <v>35.39</v>
      </c>
      <c r="C134" s="159" t="s">
        <v>853</v>
      </c>
      <c r="D134" s="159" t="s">
        <v>1012</v>
      </c>
      <c r="E134" s="160"/>
      <c r="F134" s="1"/>
    </row>
    <row r="135" spans="1:6" s="87" customFormat="1" ht="76.5" x14ac:dyDescent="0.2">
      <c r="A135" s="157">
        <v>44281</v>
      </c>
      <c r="B135" s="158">
        <f>+'GL Transactions'!D267</f>
        <v>545.17999999999995</v>
      </c>
      <c r="C135" s="159" t="s">
        <v>378</v>
      </c>
      <c r="D135" s="159" t="s">
        <v>1061</v>
      </c>
      <c r="E135" s="160"/>
      <c r="F135" s="1" t="s">
        <v>852</v>
      </c>
    </row>
    <row r="136" spans="1:6" s="87" customFormat="1" x14ac:dyDescent="0.2">
      <c r="A136" s="157">
        <v>44281</v>
      </c>
      <c r="B136" s="158">
        <f>+'GL Transactions'!D266+'GL Transactions'!D320+'GL Transactions'!D321+'GL Transactions'!D322</f>
        <v>7.35</v>
      </c>
      <c r="C136" s="159" t="s">
        <v>378</v>
      </c>
      <c r="D136" s="159" t="s">
        <v>754</v>
      </c>
      <c r="E136" s="160"/>
      <c r="F136" s="1"/>
    </row>
    <row r="137" spans="1:6" s="87" customFormat="1" x14ac:dyDescent="0.2">
      <c r="A137" s="157">
        <v>44281</v>
      </c>
      <c r="B137" s="158">
        <f>+'GL Transactions'!D338</f>
        <v>41.7</v>
      </c>
      <c r="C137" s="159" t="s">
        <v>378</v>
      </c>
      <c r="D137" s="159" t="s">
        <v>1014</v>
      </c>
      <c r="E137" s="160"/>
      <c r="F137" s="1"/>
    </row>
    <row r="138" spans="1:6" s="87" customFormat="1" x14ac:dyDescent="0.2">
      <c r="A138" s="157"/>
      <c r="B138" s="158"/>
      <c r="C138" s="159"/>
      <c r="D138" s="159"/>
      <c r="E138" s="160"/>
      <c r="F138" s="1"/>
    </row>
    <row r="139" spans="1:6" s="87" customFormat="1" x14ac:dyDescent="0.2">
      <c r="A139" s="157">
        <v>44301</v>
      </c>
      <c r="B139" s="158">
        <f>+'GL Transactions'!D296+'GL Transactions'!D298</f>
        <v>506.90999999999997</v>
      </c>
      <c r="C139" s="159" t="s">
        <v>695</v>
      </c>
      <c r="D139" s="159" t="s">
        <v>1015</v>
      </c>
      <c r="E139" s="160"/>
      <c r="F139" s="1"/>
    </row>
    <row r="140" spans="1:6" s="87" customFormat="1" x14ac:dyDescent="0.2">
      <c r="A140" s="157">
        <v>44301</v>
      </c>
      <c r="B140" s="158">
        <f>+'GL Transactions'!D295+'GL Transactions'!D297</f>
        <v>15.85</v>
      </c>
      <c r="C140" s="159" t="s">
        <v>695</v>
      </c>
      <c r="D140" s="159" t="s">
        <v>868</v>
      </c>
      <c r="E140" s="160"/>
      <c r="F140" s="1"/>
    </row>
    <row r="141" spans="1:6" s="87" customFormat="1" x14ac:dyDescent="0.2">
      <c r="A141" s="157">
        <v>44301</v>
      </c>
      <c r="B141" s="158">
        <f>+'GL Transactions'!D317+'GL Transactions'!D325+'GL Transactions'!D326+'GL Transactions'!D327+'GL Transactions'!D328+'GL Transactions'!D313</f>
        <v>221.11</v>
      </c>
      <c r="C141" s="159" t="s">
        <v>695</v>
      </c>
      <c r="D141" s="159" t="s">
        <v>692</v>
      </c>
      <c r="E141" s="160"/>
      <c r="F141" s="1"/>
    </row>
    <row r="142" spans="1:6" s="87" customFormat="1" x14ac:dyDescent="0.2">
      <c r="A142" s="157">
        <v>44301</v>
      </c>
      <c r="B142" s="158">
        <f>+'GL Transactions'!D314+'GL Transactions'!D315+'GL Transactions'!D316</f>
        <v>93.039999999999992</v>
      </c>
      <c r="C142" s="159" t="s">
        <v>695</v>
      </c>
      <c r="D142" s="159" t="s">
        <v>367</v>
      </c>
      <c r="E142" s="160"/>
      <c r="F142" s="1"/>
    </row>
    <row r="143" spans="1:6" s="87" customFormat="1" x14ac:dyDescent="0.2">
      <c r="A143" s="157">
        <v>44301</v>
      </c>
      <c r="B143" s="158">
        <f>+'GL Transactions'!D455+'GL Transactions'!D456</f>
        <v>120.71000000000001</v>
      </c>
      <c r="C143" s="159" t="s">
        <v>695</v>
      </c>
      <c r="D143" s="159" t="s">
        <v>1016</v>
      </c>
      <c r="E143" s="160"/>
      <c r="F143" s="1"/>
    </row>
    <row r="144" spans="1:6" s="87" customFormat="1" x14ac:dyDescent="0.2">
      <c r="A144" s="157"/>
      <c r="B144" s="158"/>
      <c r="C144" s="159"/>
      <c r="D144" s="159"/>
      <c r="E144" s="160"/>
      <c r="F144" s="1"/>
    </row>
    <row r="145" spans="1:6" s="87" customFormat="1" ht="25.5" x14ac:dyDescent="0.2">
      <c r="A145" s="157">
        <v>44302</v>
      </c>
      <c r="B145" s="158">
        <f>+'GL Transactions'!D250+'GL Transactions'!D294</f>
        <v>109.91999999999999</v>
      </c>
      <c r="C145" s="159" t="s">
        <v>695</v>
      </c>
      <c r="D145" s="159" t="s">
        <v>756</v>
      </c>
      <c r="E145" s="160"/>
      <c r="F145" s="1"/>
    </row>
    <row r="146" spans="1:6" s="87" customFormat="1" x14ac:dyDescent="0.2">
      <c r="A146" s="157">
        <v>44302</v>
      </c>
      <c r="B146" s="158">
        <f>+'GL Transactions'!D249</f>
        <v>5.85</v>
      </c>
      <c r="C146" s="159" t="s">
        <v>695</v>
      </c>
      <c r="D146" s="159" t="s">
        <v>754</v>
      </c>
      <c r="E146" s="160"/>
      <c r="F146" s="1"/>
    </row>
    <row r="147" spans="1:6" s="87" customFormat="1" x14ac:dyDescent="0.2">
      <c r="A147" s="157"/>
      <c r="B147" s="158"/>
      <c r="C147" s="159"/>
      <c r="D147" s="159"/>
      <c r="E147" s="160"/>
      <c r="F147" s="1"/>
    </row>
    <row r="148" spans="1:6" s="87" customFormat="1" x14ac:dyDescent="0.2">
      <c r="A148" s="157">
        <v>44313</v>
      </c>
      <c r="B148" s="158">
        <f>+'GL Transactions'!D275</f>
        <v>308.36</v>
      </c>
      <c r="C148" s="159" t="s">
        <v>695</v>
      </c>
      <c r="D148" s="159" t="s">
        <v>811</v>
      </c>
      <c r="E148" s="160"/>
      <c r="F148" s="1"/>
    </row>
    <row r="149" spans="1:6" s="87" customFormat="1" x14ac:dyDescent="0.2">
      <c r="A149" s="157">
        <v>44313</v>
      </c>
      <c r="B149" s="158">
        <f>+'GL Transactions'!D274</f>
        <v>5.85</v>
      </c>
      <c r="C149" s="159" t="s">
        <v>695</v>
      </c>
      <c r="D149" s="159" t="s">
        <v>808</v>
      </c>
      <c r="E149" s="160"/>
      <c r="F149" s="1"/>
    </row>
    <row r="150" spans="1:6" s="87" customFormat="1" x14ac:dyDescent="0.2">
      <c r="A150" s="157"/>
      <c r="B150" s="158"/>
      <c r="C150" s="159"/>
      <c r="D150" s="159"/>
      <c r="E150" s="160"/>
      <c r="F150" s="1"/>
    </row>
    <row r="151" spans="1:6" s="87" customFormat="1" x14ac:dyDescent="0.2">
      <c r="A151" s="157">
        <v>44329</v>
      </c>
      <c r="B151" s="158">
        <f>+'GL Transactions'!D300</f>
        <v>180.07</v>
      </c>
      <c r="C151" s="159" t="s">
        <v>695</v>
      </c>
      <c r="D151" s="159" t="s">
        <v>865</v>
      </c>
      <c r="E151" s="160"/>
      <c r="F151" s="1"/>
    </row>
    <row r="152" spans="1:6" s="87" customFormat="1" x14ac:dyDescent="0.2">
      <c r="A152" s="157">
        <v>44329</v>
      </c>
      <c r="B152" s="158">
        <f>+'GL Transactions'!D299+'GL Transactions'!D312+'GL Transactions'!D473</f>
        <v>208.59</v>
      </c>
      <c r="C152" s="159" t="s">
        <v>695</v>
      </c>
      <c r="D152" s="159" t="s">
        <v>692</v>
      </c>
      <c r="E152" s="160"/>
      <c r="F152" s="1"/>
    </row>
    <row r="153" spans="1:6" s="87" customFormat="1" x14ac:dyDescent="0.2">
      <c r="A153" s="157">
        <v>44329</v>
      </c>
      <c r="B153" s="158">
        <f>+'GL Transactions'!D471+'GL Transactions'!D472+'GL Transactions'!D474</f>
        <v>11.5</v>
      </c>
      <c r="C153" s="159" t="s">
        <v>695</v>
      </c>
      <c r="D153" s="159" t="s">
        <v>754</v>
      </c>
      <c r="E153" s="160"/>
      <c r="F153" s="1"/>
    </row>
    <row r="154" spans="1:6" s="87" customFormat="1" x14ac:dyDescent="0.2">
      <c r="A154" s="157">
        <v>44329</v>
      </c>
      <c r="B154" s="158">
        <f>+'GL Transactions'!D495+'GL Transactions'!D496+'GL Transactions'!D500</f>
        <v>127.01</v>
      </c>
      <c r="C154" s="159" t="s">
        <v>695</v>
      </c>
      <c r="D154" s="159" t="s">
        <v>1045</v>
      </c>
      <c r="E154" s="160"/>
      <c r="F154" s="1"/>
    </row>
    <row r="155" spans="1:6" s="87" customFormat="1" x14ac:dyDescent="0.2">
      <c r="A155" s="157">
        <v>44330</v>
      </c>
      <c r="B155" s="158">
        <f>+'GL Transactions'!D499</f>
        <v>130</v>
      </c>
      <c r="C155" s="159" t="s">
        <v>695</v>
      </c>
      <c r="D155" s="159" t="s">
        <v>1054</v>
      </c>
      <c r="E155" s="160"/>
      <c r="F155" s="1"/>
    </row>
    <row r="156" spans="1:6" s="87" customFormat="1" x14ac:dyDescent="0.2">
      <c r="A156" s="157">
        <v>44344</v>
      </c>
      <c r="B156" s="158">
        <f>'GL Transactions'!D442</f>
        <v>26.09</v>
      </c>
      <c r="C156" s="159" t="s">
        <v>1017</v>
      </c>
      <c r="D156" s="159" t="s">
        <v>367</v>
      </c>
      <c r="E156" s="160"/>
      <c r="F156" s="194"/>
    </row>
    <row r="157" spans="1:6" s="87" customFormat="1" x14ac:dyDescent="0.2">
      <c r="A157" s="157"/>
      <c r="B157" s="158"/>
      <c r="C157" s="159"/>
      <c r="D157" s="159"/>
      <c r="E157" s="160"/>
      <c r="F157" s="252"/>
    </row>
    <row r="158" spans="1:6" s="87" customFormat="1" x14ac:dyDescent="0.2">
      <c r="A158" s="157">
        <v>44343</v>
      </c>
      <c r="B158" s="158">
        <f>+'GL Transactions'!D476</f>
        <v>139.13</v>
      </c>
      <c r="C158" s="159" t="s">
        <v>1017</v>
      </c>
      <c r="D158" s="159" t="s">
        <v>1033</v>
      </c>
      <c r="E158" s="160"/>
      <c r="F158" s="1"/>
    </row>
    <row r="159" spans="1:6" s="87" customFormat="1" x14ac:dyDescent="0.2">
      <c r="A159" s="157">
        <v>44343</v>
      </c>
      <c r="B159" s="158">
        <f>+'GL Transactions'!D245+'GL Transactions'!D311+'GL Transactions'!D475+'GL Transactions'!D477</f>
        <v>37.200000000000003</v>
      </c>
      <c r="C159" s="159" t="s">
        <v>1017</v>
      </c>
      <c r="D159" s="159" t="s">
        <v>754</v>
      </c>
      <c r="E159" s="160"/>
      <c r="F159" s="1"/>
    </row>
    <row r="160" spans="1:6" s="87" customFormat="1" x14ac:dyDescent="0.2">
      <c r="A160" s="157">
        <v>44343</v>
      </c>
      <c r="B160" s="158">
        <f>+'GL Transactions'!D265+'GL Transactions'!D407</f>
        <v>20</v>
      </c>
      <c r="C160" s="159" t="s">
        <v>1017</v>
      </c>
      <c r="D160" s="159" t="s">
        <v>805</v>
      </c>
      <c r="E160" s="160"/>
      <c r="F160" s="1"/>
    </row>
    <row r="161" spans="1:6" s="87" customFormat="1" x14ac:dyDescent="0.2">
      <c r="A161" s="157"/>
      <c r="B161" s="158"/>
      <c r="C161" s="159"/>
      <c r="D161" s="159"/>
      <c r="E161" s="160"/>
      <c r="F161" s="1"/>
    </row>
    <row r="162" spans="1:6" s="87" customFormat="1" x14ac:dyDescent="0.2">
      <c r="A162" s="157">
        <v>44344</v>
      </c>
      <c r="B162" s="158">
        <f>+'GL Transactions'!D306</f>
        <v>217.6</v>
      </c>
      <c r="C162" s="159" t="s">
        <v>1017</v>
      </c>
      <c r="D162" s="159" t="s">
        <v>866</v>
      </c>
      <c r="E162" s="160"/>
      <c r="F162" s="1"/>
    </row>
    <row r="163" spans="1:6" s="87" customFormat="1" x14ac:dyDescent="0.2">
      <c r="A163" s="157">
        <v>44344</v>
      </c>
      <c r="B163" s="158">
        <f>+'GL Transactions'!D305</f>
        <v>5.85</v>
      </c>
      <c r="C163" s="159" t="s">
        <v>1017</v>
      </c>
      <c r="D163" s="159" t="s">
        <v>754</v>
      </c>
      <c r="E163" s="160"/>
      <c r="F163" s="1"/>
    </row>
    <row r="164" spans="1:6" s="87" customFormat="1" x14ac:dyDescent="0.2">
      <c r="A164" s="157"/>
      <c r="B164" s="158"/>
      <c r="C164" s="159"/>
      <c r="D164" s="159"/>
      <c r="E164" s="160"/>
      <c r="F164" s="1"/>
    </row>
    <row r="165" spans="1:6" s="87" customFormat="1" ht="25.5" x14ac:dyDescent="0.2">
      <c r="A165" s="157">
        <v>44348</v>
      </c>
      <c r="B165" s="158">
        <f>+'GL Transactions'!D416</f>
        <v>200.72</v>
      </c>
      <c r="C165" s="159" t="s">
        <v>1052</v>
      </c>
      <c r="D165" s="159" t="s">
        <v>1019</v>
      </c>
      <c r="E165" s="160"/>
      <c r="F165" s="194" t="s">
        <v>1018</v>
      </c>
    </row>
    <row r="166" spans="1:6" s="87" customFormat="1" x14ac:dyDescent="0.2">
      <c r="A166" s="157">
        <v>44348</v>
      </c>
      <c r="B166" s="158">
        <f>+'GL Transactions'!D415+'GL Transactions'!D417+'GL Transactions'!D418+'GL Transactions'!D419</f>
        <v>31.700000000000003</v>
      </c>
      <c r="C166" s="159" t="s">
        <v>700</v>
      </c>
      <c r="D166" s="159" t="s">
        <v>754</v>
      </c>
      <c r="E166" s="160"/>
      <c r="F166" s="1"/>
    </row>
    <row r="167" spans="1:6" s="87" customFormat="1" x14ac:dyDescent="0.2">
      <c r="A167" s="157"/>
      <c r="B167" s="158"/>
      <c r="C167" s="159"/>
      <c r="D167" s="159"/>
      <c r="E167" s="160"/>
      <c r="F167" s="1"/>
    </row>
    <row r="168" spans="1:6" s="87" customFormat="1" x14ac:dyDescent="0.2">
      <c r="A168" s="157">
        <v>44357</v>
      </c>
      <c r="B168" s="158">
        <f>+'GL Transactions'!D420</f>
        <v>211.69</v>
      </c>
      <c r="C168" s="159" t="s">
        <v>695</v>
      </c>
      <c r="D168" s="159" t="s">
        <v>1020</v>
      </c>
      <c r="E168" s="160"/>
      <c r="F168" s="1"/>
    </row>
    <row r="169" spans="1:6" s="87" customFormat="1" x14ac:dyDescent="0.2">
      <c r="A169" s="157">
        <v>44357</v>
      </c>
      <c r="B169" s="158">
        <f>+'GL Transactions'!D419</f>
        <v>5.85</v>
      </c>
      <c r="C169" s="159" t="s">
        <v>695</v>
      </c>
      <c r="D169" s="159" t="s">
        <v>754</v>
      </c>
      <c r="E169" s="160"/>
      <c r="F169" s="1"/>
    </row>
    <row r="170" spans="1:6" s="87" customFormat="1" x14ac:dyDescent="0.2">
      <c r="A170" s="157">
        <v>44357</v>
      </c>
      <c r="B170" s="158">
        <f>47.74*1.1</f>
        <v>52.514000000000003</v>
      </c>
      <c r="C170" s="159" t="s">
        <v>695</v>
      </c>
      <c r="D170" s="159" t="s">
        <v>1046</v>
      </c>
      <c r="E170" s="160"/>
      <c r="F170" s="1"/>
    </row>
    <row r="171" spans="1:6" s="87" customFormat="1" x14ac:dyDescent="0.2">
      <c r="A171" s="157"/>
      <c r="B171" s="158"/>
      <c r="C171" s="159"/>
      <c r="D171" s="159"/>
      <c r="E171" s="160"/>
      <c r="F171" s="1"/>
    </row>
    <row r="172" spans="1:6" s="87" customFormat="1" ht="25.5" x14ac:dyDescent="0.2">
      <c r="A172" s="157">
        <v>44363</v>
      </c>
      <c r="B172" s="158">
        <f>+'GL Transactions'!D302+'GL Transactions'!D428+'GL Transactions'!D479+'GL Transactions'!D478</f>
        <v>774.39</v>
      </c>
      <c r="C172" s="159" t="s">
        <v>1023</v>
      </c>
      <c r="D172" s="159" t="s">
        <v>1030</v>
      </c>
      <c r="E172" s="160"/>
      <c r="F172" s="1"/>
    </row>
    <row r="173" spans="1:6" s="87" customFormat="1" x14ac:dyDescent="0.2">
      <c r="A173" s="157">
        <v>44363</v>
      </c>
      <c r="B173" s="158">
        <f>+'GL Transactions'!D482+'GL Transactions'!D480+'GL Transactions'!D481+'GL Transactions'!D483+'GL Transactions'!D484</f>
        <v>185.19</v>
      </c>
      <c r="C173" s="159" t="s">
        <v>1022</v>
      </c>
      <c r="D173" s="159" t="s">
        <v>1059</v>
      </c>
      <c r="E173" s="160"/>
      <c r="F173" s="1"/>
    </row>
    <row r="174" spans="1:6" s="87" customFormat="1" ht="11.45" customHeight="1" x14ac:dyDescent="0.2">
      <c r="A174" s="157">
        <v>44363</v>
      </c>
      <c r="B174" s="158">
        <f>+'GL Transactions'!D301+'GL Transactions'!D425+'GL Transactions'!D426+'GL Transactions'!D427</f>
        <v>35.85</v>
      </c>
      <c r="C174" s="159" t="s">
        <v>1023</v>
      </c>
      <c r="D174" s="159" t="s">
        <v>363</v>
      </c>
      <c r="E174" s="160"/>
      <c r="F174" s="1"/>
    </row>
    <row r="175" spans="1:6" s="87" customFormat="1" x14ac:dyDescent="0.2">
      <c r="A175" s="157">
        <v>44364</v>
      </c>
      <c r="B175" s="158">
        <f>+'GL Transactions'!D485</f>
        <v>143.47999999999999</v>
      </c>
      <c r="C175" s="159" t="s">
        <v>1021</v>
      </c>
      <c r="D175" s="159" t="s">
        <v>1060</v>
      </c>
      <c r="E175" s="160"/>
      <c r="F175" s="1"/>
    </row>
    <row r="176" spans="1:6" s="87" customFormat="1" x14ac:dyDescent="0.2">
      <c r="A176" s="157"/>
      <c r="B176" s="158"/>
      <c r="C176" s="159"/>
      <c r="D176" s="159"/>
      <c r="E176" s="160"/>
      <c r="F176" s="1"/>
    </row>
    <row r="177" spans="1:6" s="87" customFormat="1" x14ac:dyDescent="0.2">
      <c r="A177" s="157">
        <v>44371</v>
      </c>
      <c r="B177" s="158">
        <f>+'GL Transactions'!D487</f>
        <v>246.99</v>
      </c>
      <c r="C177" s="159" t="s">
        <v>1024</v>
      </c>
      <c r="D177" s="159" t="s">
        <v>1009</v>
      </c>
      <c r="E177" s="160"/>
      <c r="F177" s="1"/>
    </row>
    <row r="178" spans="1:6" s="87" customFormat="1" x14ac:dyDescent="0.2">
      <c r="A178" s="157">
        <v>44371</v>
      </c>
      <c r="B178" s="158">
        <f>+'GL Transactions'!D486+'GL Transactions'!D488</f>
        <v>15.85</v>
      </c>
      <c r="C178" s="159" t="s">
        <v>1024</v>
      </c>
      <c r="D178" s="159" t="s">
        <v>363</v>
      </c>
      <c r="E178" s="160"/>
      <c r="F178" s="1"/>
    </row>
    <row r="179" spans="1:6" s="87" customFormat="1" x14ac:dyDescent="0.2">
      <c r="A179" s="157">
        <v>44371</v>
      </c>
      <c r="B179" s="158">
        <f>33.83*1.1</f>
        <v>37.213000000000001</v>
      </c>
      <c r="C179" s="159" t="s">
        <v>1024</v>
      </c>
      <c r="D179" s="159" t="s">
        <v>1047</v>
      </c>
      <c r="E179" s="160"/>
      <c r="F179" s="1"/>
    </row>
    <row r="180" spans="1:6" s="87" customFormat="1" x14ac:dyDescent="0.2">
      <c r="A180" s="157"/>
      <c r="B180" s="158"/>
      <c r="C180" s="159"/>
      <c r="D180" s="159"/>
      <c r="E180" s="160"/>
      <c r="F180" s="1"/>
    </row>
    <row r="181" spans="1:6" s="87" customFormat="1" ht="25.5" x14ac:dyDescent="0.2">
      <c r="A181" s="157">
        <v>44372</v>
      </c>
      <c r="B181" s="158">
        <f>+'GL Transactions'!D490</f>
        <v>180.07</v>
      </c>
      <c r="C181" s="159" t="s">
        <v>1049</v>
      </c>
      <c r="D181" s="159" t="s">
        <v>1010</v>
      </c>
      <c r="E181" s="160"/>
      <c r="F181" s="194" t="s">
        <v>1026</v>
      </c>
    </row>
    <row r="182" spans="1:6" s="87" customFormat="1" x14ac:dyDescent="0.2">
      <c r="A182" s="157">
        <v>44372</v>
      </c>
      <c r="B182" s="158">
        <f>+'GL Transactions'!D489</f>
        <v>5.85</v>
      </c>
      <c r="C182" s="159" t="s">
        <v>1048</v>
      </c>
      <c r="D182" s="159" t="s">
        <v>363</v>
      </c>
      <c r="E182" s="160"/>
      <c r="F182" s="194"/>
    </row>
    <row r="183" spans="1:6" s="87" customFormat="1" x14ac:dyDescent="0.2">
      <c r="A183" s="157"/>
      <c r="B183" s="158"/>
      <c r="C183" s="159"/>
      <c r="D183" s="159"/>
      <c r="E183" s="160"/>
      <c r="F183" s="1"/>
    </row>
    <row r="184" spans="1:6" s="87" customFormat="1" ht="25.5" x14ac:dyDescent="0.2">
      <c r="A184" s="157">
        <v>44373</v>
      </c>
      <c r="B184" s="158">
        <f>+'GL Transactions'!D492</f>
        <v>210.86</v>
      </c>
      <c r="C184" s="159" t="s">
        <v>1053</v>
      </c>
      <c r="D184" s="159" t="s">
        <v>1011</v>
      </c>
      <c r="E184" s="160"/>
      <c r="F184" s="194" t="s">
        <v>1025</v>
      </c>
    </row>
    <row r="185" spans="1:6" s="87" customFormat="1" x14ac:dyDescent="0.2">
      <c r="A185" s="157">
        <v>44373</v>
      </c>
      <c r="B185" s="158">
        <f>+'GL Transactions'!D491</f>
        <v>5.85</v>
      </c>
      <c r="C185" s="159" t="s">
        <v>1044</v>
      </c>
      <c r="D185" s="159" t="s">
        <v>363</v>
      </c>
      <c r="E185" s="160"/>
      <c r="F185" s="1"/>
    </row>
    <row r="186" spans="1:6" s="87" customFormat="1" ht="13.5" customHeight="1" x14ac:dyDescent="0.2">
      <c r="A186" s="157"/>
      <c r="B186" s="158"/>
      <c r="C186" s="159"/>
      <c r="D186" s="159"/>
      <c r="E186" s="160"/>
      <c r="F186" s="1"/>
    </row>
    <row r="187" spans="1:6" s="87" customFormat="1" x14ac:dyDescent="0.2">
      <c r="A187" s="157"/>
      <c r="B187" s="158"/>
      <c r="C187" s="159"/>
      <c r="D187" s="159"/>
      <c r="E187" s="160"/>
      <c r="F187" s="1"/>
    </row>
    <row r="188" spans="1:6" s="87" customFormat="1" hidden="1" x14ac:dyDescent="0.2">
      <c r="A188" s="147"/>
      <c r="B188" s="148"/>
      <c r="C188" s="149"/>
      <c r="D188" s="149"/>
      <c r="E188" s="150"/>
      <c r="F188" s="1"/>
    </row>
    <row r="189" spans="1:6" ht="19.5" customHeight="1" x14ac:dyDescent="0.2">
      <c r="A189" s="107" t="s">
        <v>125</v>
      </c>
      <c r="B189" s="108">
        <f>SUM(B26:B188)</f>
        <v>16095.078000000005</v>
      </c>
      <c r="C189" s="168" t="str">
        <f>IF(SUBTOTAL(3,B26:B188)=SUBTOTAL(103,B26:B188),'Summary and sign-off'!$A$48,'Summary and sign-off'!$A$49)</f>
        <v>Error - this total includes data from 'hidden' rows</v>
      </c>
      <c r="D189" s="263" t="str">
        <f>IF('Summary and sign-off'!F56='Summary and sign-off'!F54,'Summary and sign-off'!A51,'Summary and sign-off'!A50)</f>
        <v>Check - each entry provides sufficient information</v>
      </c>
      <c r="E189" s="263"/>
      <c r="F189" s="46"/>
    </row>
    <row r="190" spans="1:6" ht="10.5" customHeight="1" x14ac:dyDescent="0.2">
      <c r="A190" s="27"/>
      <c r="B190" s="22"/>
      <c r="C190" s="27"/>
      <c r="D190" s="27"/>
      <c r="E190" s="27"/>
      <c r="F190" s="27"/>
    </row>
    <row r="191" spans="1:6" ht="24.75" customHeight="1" x14ac:dyDescent="0.2">
      <c r="A191" s="264" t="s">
        <v>126</v>
      </c>
      <c r="B191" s="264"/>
      <c r="C191" s="264"/>
      <c r="D191" s="264"/>
      <c r="E191" s="264"/>
      <c r="F191" s="46"/>
    </row>
    <row r="192" spans="1:6" ht="27" customHeight="1" x14ac:dyDescent="0.2">
      <c r="A192" s="35" t="s">
        <v>117</v>
      </c>
      <c r="B192" s="35" t="s">
        <v>62</v>
      </c>
      <c r="C192" s="35" t="s">
        <v>127</v>
      </c>
      <c r="D192" s="35" t="s">
        <v>128</v>
      </c>
      <c r="E192" s="35" t="s">
        <v>121</v>
      </c>
      <c r="F192" s="49"/>
    </row>
    <row r="193" spans="1:6" s="87" customFormat="1" hidden="1" x14ac:dyDescent="0.2">
      <c r="A193" s="133"/>
      <c r="B193" s="134"/>
      <c r="C193" s="135"/>
      <c r="D193" s="135"/>
      <c r="E193" s="136"/>
      <c r="F193" s="1"/>
    </row>
    <row r="194" spans="1:6" s="87" customFormat="1" x14ac:dyDescent="0.2">
      <c r="A194" s="157"/>
      <c r="B194" s="158"/>
      <c r="C194" s="159"/>
      <c r="D194" s="159"/>
      <c r="E194" s="160"/>
      <c r="F194" s="1"/>
    </row>
    <row r="195" spans="1:6" s="87" customFormat="1" x14ac:dyDescent="0.2">
      <c r="A195" s="157">
        <v>44018</v>
      </c>
      <c r="B195" s="158">
        <f>35.48*1.1</f>
        <v>39.027999999999999</v>
      </c>
      <c r="C195" s="159" t="s">
        <v>378</v>
      </c>
      <c r="D195" s="159" t="s">
        <v>388</v>
      </c>
      <c r="E195" s="160"/>
      <c r="F195" s="1"/>
    </row>
    <row r="196" spans="1:6" s="87" customFormat="1" x14ac:dyDescent="0.2">
      <c r="A196" s="157"/>
      <c r="B196" s="158"/>
      <c r="C196" s="159"/>
      <c r="D196" s="159"/>
      <c r="E196" s="160"/>
      <c r="F196" s="1"/>
    </row>
    <row r="197" spans="1:6" s="87" customFormat="1" x14ac:dyDescent="0.2">
      <c r="A197" s="157">
        <v>44113</v>
      </c>
      <c r="B197" s="158">
        <f>8.78*1.1</f>
        <v>9.6579999999999995</v>
      </c>
      <c r="C197" s="159" t="s">
        <v>699</v>
      </c>
      <c r="D197" s="159" t="s">
        <v>703</v>
      </c>
      <c r="E197" s="160"/>
      <c r="F197" s="1"/>
    </row>
    <row r="198" spans="1:6" s="87" customFormat="1" x14ac:dyDescent="0.2">
      <c r="A198" s="157">
        <v>44113</v>
      </c>
      <c r="B198" s="158">
        <f>32.52*1.1</f>
        <v>35.772000000000006</v>
      </c>
      <c r="C198" s="159" t="s">
        <v>699</v>
      </c>
      <c r="D198" s="159" t="s">
        <v>704</v>
      </c>
      <c r="E198" s="160"/>
      <c r="F198" s="1"/>
    </row>
    <row r="199" spans="1:6" s="87" customFormat="1" x14ac:dyDescent="0.2">
      <c r="A199" s="157"/>
      <c r="B199" s="158"/>
      <c r="C199" s="159"/>
      <c r="D199" s="159"/>
      <c r="E199" s="160"/>
      <c r="F199" s="1"/>
    </row>
    <row r="200" spans="1:6" s="87" customFormat="1" x14ac:dyDescent="0.2">
      <c r="A200" s="157">
        <v>44116</v>
      </c>
      <c r="B200" s="158">
        <f>14.35*1.1</f>
        <v>15.785</v>
      </c>
      <c r="C200" s="159" t="s">
        <v>700</v>
      </c>
      <c r="D200" s="159" t="s">
        <v>705</v>
      </c>
      <c r="E200" s="160"/>
      <c r="F200" s="1"/>
    </row>
    <row r="201" spans="1:6" s="87" customFormat="1" x14ac:dyDescent="0.2">
      <c r="A201" s="157">
        <v>44116</v>
      </c>
      <c r="B201" s="158">
        <f>32*1.1</f>
        <v>35.200000000000003</v>
      </c>
      <c r="C201" s="159" t="s">
        <v>700</v>
      </c>
      <c r="D201" s="159" t="s">
        <v>706</v>
      </c>
      <c r="E201" s="160"/>
      <c r="F201" s="1"/>
    </row>
    <row r="202" spans="1:6" s="87" customFormat="1" x14ac:dyDescent="0.2">
      <c r="A202" s="157"/>
      <c r="B202" s="158"/>
      <c r="C202" s="159"/>
      <c r="D202" s="159"/>
      <c r="E202" s="160"/>
      <c r="F202" s="1"/>
    </row>
    <row r="203" spans="1:6" s="87" customFormat="1" x14ac:dyDescent="0.2">
      <c r="A203" s="157">
        <v>44125</v>
      </c>
      <c r="B203" s="158">
        <f>10.52*1.1</f>
        <v>11.572000000000001</v>
      </c>
      <c r="C203" s="159" t="s">
        <v>701</v>
      </c>
      <c r="D203" s="159" t="s">
        <v>707</v>
      </c>
      <c r="E203" s="160"/>
      <c r="F203" s="1"/>
    </row>
    <row r="204" spans="1:6" s="87" customFormat="1" x14ac:dyDescent="0.2">
      <c r="A204" s="157"/>
      <c r="B204" s="158"/>
      <c r="C204" s="159"/>
      <c r="D204" s="159"/>
      <c r="E204" s="160"/>
      <c r="F204" s="1"/>
    </row>
    <row r="205" spans="1:6" s="87" customFormat="1" x14ac:dyDescent="0.2">
      <c r="A205" s="157">
        <v>44146</v>
      </c>
      <c r="B205" s="158">
        <f>25.13*1.1</f>
        <v>27.643000000000001</v>
      </c>
      <c r="C205" s="159" t="s">
        <v>695</v>
      </c>
      <c r="D205" s="159" t="s">
        <v>388</v>
      </c>
      <c r="E205" s="160"/>
      <c r="F205" s="1"/>
    </row>
    <row r="206" spans="1:6" s="87" customFormat="1" x14ac:dyDescent="0.2">
      <c r="A206" s="157"/>
      <c r="B206" s="158"/>
      <c r="C206" s="159"/>
      <c r="D206" s="159"/>
      <c r="E206" s="160"/>
      <c r="F206" s="1"/>
    </row>
    <row r="207" spans="1:6" s="87" customFormat="1" x14ac:dyDescent="0.2">
      <c r="A207" s="157">
        <v>44152</v>
      </c>
      <c r="B207" s="158">
        <f>13.13*1.1</f>
        <v>14.443000000000001</v>
      </c>
      <c r="C207" s="159" t="s">
        <v>695</v>
      </c>
      <c r="D207" s="159" t="s">
        <v>708</v>
      </c>
      <c r="E207" s="160"/>
      <c r="F207" s="1"/>
    </row>
    <row r="208" spans="1:6" s="87" customFormat="1" x14ac:dyDescent="0.2">
      <c r="A208" s="157"/>
      <c r="B208" s="158"/>
      <c r="C208" s="159"/>
      <c r="D208" s="159"/>
      <c r="E208" s="160"/>
      <c r="F208" s="1"/>
    </row>
    <row r="209" spans="1:6" s="87" customFormat="1" x14ac:dyDescent="0.2">
      <c r="A209" s="157">
        <v>44299</v>
      </c>
      <c r="B209" s="158">
        <f>+'GL Transactions'!D454</f>
        <v>22.47</v>
      </c>
      <c r="C209" s="159" t="s">
        <v>700</v>
      </c>
      <c r="D209" s="159" t="s">
        <v>1027</v>
      </c>
      <c r="E209" s="160"/>
      <c r="F209" s="1"/>
    </row>
    <row r="210" spans="1:6" s="87" customFormat="1" x14ac:dyDescent="0.2">
      <c r="A210" s="157">
        <v>44313</v>
      </c>
      <c r="B210" s="158">
        <f>+'GL Transactions'!D457</f>
        <v>44.3</v>
      </c>
      <c r="C210" s="159" t="s">
        <v>695</v>
      </c>
      <c r="D210" s="159" t="s">
        <v>708</v>
      </c>
      <c r="E210" s="160"/>
      <c r="F210" s="1"/>
    </row>
    <row r="211" spans="1:6" s="87" customFormat="1" x14ac:dyDescent="0.2">
      <c r="A211" s="157">
        <v>44337</v>
      </c>
      <c r="B211" s="158">
        <f>+'GL Transactions'!D497</f>
        <v>24.2</v>
      </c>
      <c r="C211" s="159" t="s">
        <v>700</v>
      </c>
      <c r="D211" s="159" t="s">
        <v>1028</v>
      </c>
      <c r="E211" s="160"/>
      <c r="F211" s="1"/>
    </row>
    <row r="212" spans="1:6" s="87" customFormat="1" x14ac:dyDescent="0.2">
      <c r="A212" s="157">
        <v>44340</v>
      </c>
      <c r="B212" s="158">
        <f>+'GL Transactions'!D498</f>
        <v>37.21</v>
      </c>
      <c r="C212" s="159" t="s">
        <v>700</v>
      </c>
      <c r="D212" s="159" t="s">
        <v>1028</v>
      </c>
      <c r="E212" s="160"/>
      <c r="F212" s="1"/>
    </row>
    <row r="213" spans="1:6" s="87" customFormat="1" x14ac:dyDescent="0.2">
      <c r="A213" s="157">
        <v>44357</v>
      </c>
      <c r="B213" s="158">
        <f>18.87*1.1</f>
        <v>20.757000000000001</v>
      </c>
      <c r="C213" s="159" t="s">
        <v>695</v>
      </c>
      <c r="D213" s="159" t="s">
        <v>708</v>
      </c>
      <c r="E213" s="160"/>
      <c r="F213" s="1"/>
    </row>
    <row r="214" spans="1:6" s="87" customFormat="1" x14ac:dyDescent="0.2">
      <c r="A214" s="157"/>
      <c r="B214" s="158"/>
      <c r="C214" s="159"/>
      <c r="D214" s="159"/>
      <c r="E214" s="160"/>
      <c r="F214" s="1"/>
    </row>
    <row r="215" spans="1:6" s="87" customFormat="1" x14ac:dyDescent="0.2">
      <c r="A215" s="157"/>
      <c r="B215" s="158"/>
      <c r="C215" s="159"/>
      <c r="D215" s="159"/>
      <c r="E215" s="160"/>
      <c r="F215" s="1"/>
    </row>
    <row r="216" spans="1:6" s="87" customFormat="1" x14ac:dyDescent="0.2">
      <c r="A216" s="157"/>
      <c r="B216" s="158"/>
      <c r="C216" s="159"/>
      <c r="D216" s="159"/>
      <c r="E216" s="160"/>
      <c r="F216" s="1"/>
    </row>
    <row r="217" spans="1:6" s="87" customFormat="1" hidden="1" x14ac:dyDescent="0.2">
      <c r="A217" s="133"/>
      <c r="B217" s="134"/>
      <c r="C217" s="135"/>
      <c r="D217" s="135"/>
      <c r="E217" s="136"/>
      <c r="F217" s="1"/>
    </row>
    <row r="218" spans="1:6" ht="19.5" customHeight="1" x14ac:dyDescent="0.2">
      <c r="A218" s="107" t="s">
        <v>129</v>
      </c>
      <c r="B218" s="108">
        <f>SUM(B193:B217)</f>
        <v>338.03799999999995</v>
      </c>
      <c r="C218" s="168" t="str">
        <f>IF(SUBTOTAL(3,B193:B217)=SUBTOTAL(103,B193:B217),'Summary and sign-off'!$A$48,'Summary and sign-off'!$A$49)</f>
        <v>Check - there are no hidden rows with data</v>
      </c>
      <c r="D218" s="263" t="str">
        <f>IF('Summary and sign-off'!F57='Summary and sign-off'!F54,'Summary and sign-off'!A51,'Summary and sign-off'!A50)</f>
        <v>Check - each entry provides sufficient information</v>
      </c>
      <c r="E218" s="263"/>
      <c r="F218" s="46"/>
    </row>
    <row r="219" spans="1:6" ht="10.5" customHeight="1" x14ac:dyDescent="0.2">
      <c r="A219" s="27"/>
      <c r="B219" s="92"/>
      <c r="C219" s="22"/>
      <c r="D219" s="27"/>
      <c r="E219" s="27"/>
      <c r="F219" s="27"/>
    </row>
    <row r="220" spans="1:6" ht="34.5" customHeight="1" x14ac:dyDescent="0.2">
      <c r="A220" s="50" t="s">
        <v>130</v>
      </c>
      <c r="B220" s="93">
        <f>B22+B189+B218</f>
        <v>16433.116000000005</v>
      </c>
      <c r="C220" s="51"/>
      <c r="D220" s="51"/>
      <c r="E220" s="51"/>
      <c r="F220" s="26"/>
    </row>
    <row r="221" spans="1:6" x14ac:dyDescent="0.2">
      <c r="A221" s="27"/>
      <c r="B221" s="22"/>
      <c r="C221" s="27"/>
      <c r="D221" s="27"/>
      <c r="E221" s="27"/>
      <c r="F221" s="27"/>
    </row>
    <row r="222" spans="1:6" x14ac:dyDescent="0.2">
      <c r="A222" s="52" t="s">
        <v>73</v>
      </c>
      <c r="B222" s="25"/>
      <c r="C222" s="26"/>
      <c r="D222" s="26"/>
      <c r="E222" s="26"/>
      <c r="F222" s="27"/>
    </row>
    <row r="223" spans="1:6" ht="12.6" customHeight="1" x14ac:dyDescent="0.2">
      <c r="A223" s="23" t="s">
        <v>131</v>
      </c>
      <c r="B223" s="53"/>
      <c r="C223" s="53"/>
      <c r="D223" s="32"/>
      <c r="E223" s="32"/>
      <c r="F223" s="27"/>
    </row>
    <row r="224" spans="1:6" ht="12.95" customHeight="1" x14ac:dyDescent="0.2">
      <c r="A224" s="31" t="s">
        <v>132</v>
      </c>
      <c r="B224" s="27"/>
      <c r="C224" s="32"/>
      <c r="D224" s="27"/>
      <c r="E224" s="32"/>
      <c r="F224" s="27"/>
    </row>
    <row r="225" spans="1:6" x14ac:dyDescent="0.2">
      <c r="A225" s="31" t="s">
        <v>133</v>
      </c>
      <c r="B225" s="32"/>
      <c r="C225" s="32"/>
      <c r="D225" s="32"/>
      <c r="E225" s="54"/>
      <c r="F225" s="46"/>
    </row>
    <row r="226" spans="1:6" x14ac:dyDescent="0.2">
      <c r="A226" s="23" t="s">
        <v>79</v>
      </c>
      <c r="B226" s="25"/>
      <c r="C226" s="26"/>
      <c r="D226" s="26"/>
      <c r="E226" s="26"/>
      <c r="F226" s="27"/>
    </row>
    <row r="227" spans="1:6" ht="12.95" customHeight="1" x14ac:dyDescent="0.2">
      <c r="A227" s="31" t="s">
        <v>134</v>
      </c>
      <c r="B227" s="27"/>
      <c r="C227" s="32"/>
      <c r="D227" s="27"/>
      <c r="E227" s="32"/>
      <c r="F227" s="27"/>
    </row>
    <row r="228" spans="1:6" x14ac:dyDescent="0.2">
      <c r="A228" s="31" t="s">
        <v>135</v>
      </c>
      <c r="B228" s="32"/>
      <c r="C228" s="32"/>
      <c r="D228" s="32"/>
      <c r="E228" s="54"/>
      <c r="F228" s="46"/>
    </row>
    <row r="229" spans="1:6" x14ac:dyDescent="0.2">
      <c r="A229" s="36" t="s">
        <v>136</v>
      </c>
      <c r="B229" s="36"/>
      <c r="C229" s="36"/>
      <c r="D229" s="36"/>
      <c r="E229" s="54"/>
      <c r="F229" s="46"/>
    </row>
    <row r="230" spans="1:6" x14ac:dyDescent="0.2">
      <c r="A230" s="40"/>
      <c r="B230" s="27"/>
      <c r="C230" s="27"/>
      <c r="D230" s="27"/>
      <c r="E230" s="46"/>
      <c r="F230" s="46"/>
    </row>
    <row r="231" spans="1:6" hidden="1" x14ac:dyDescent="0.2">
      <c r="A231" s="40"/>
      <c r="B231" s="27"/>
      <c r="C231" s="27"/>
      <c r="D231" s="27"/>
      <c r="E231" s="46"/>
      <c r="F231" s="46"/>
    </row>
    <row r="232" spans="1:6" hidden="1" x14ac:dyDescent="0.2"/>
    <row r="233" spans="1:6" hidden="1" x14ac:dyDescent="0.2"/>
    <row r="234" spans="1:6" hidden="1" x14ac:dyDescent="0.2"/>
    <row r="235" spans="1:6" hidden="1" x14ac:dyDescent="0.2"/>
    <row r="236" spans="1:6" ht="12.75" hidden="1" customHeight="1" x14ac:dyDescent="0.2"/>
    <row r="237" spans="1:6" hidden="1" x14ac:dyDescent="0.2"/>
    <row r="238" spans="1:6" hidden="1" x14ac:dyDescent="0.2"/>
    <row r="239" spans="1:6" hidden="1" x14ac:dyDescent="0.2">
      <c r="A239" s="55"/>
      <c r="B239" s="46"/>
      <c r="C239" s="46"/>
      <c r="D239" s="46"/>
      <c r="E239" s="46"/>
      <c r="F239" s="46"/>
    </row>
    <row r="240" spans="1:6" hidden="1" x14ac:dyDescent="0.2">
      <c r="A240" s="55"/>
      <c r="B240" s="46"/>
      <c r="C240" s="46"/>
      <c r="D240" s="46"/>
      <c r="E240" s="46"/>
      <c r="F240" s="46"/>
    </row>
    <row r="241" spans="1:6" hidden="1" x14ac:dyDescent="0.2">
      <c r="A241" s="55"/>
      <c r="B241" s="46"/>
      <c r="C241" s="46"/>
      <c r="D241" s="46"/>
      <c r="E241" s="46"/>
      <c r="F241" s="46"/>
    </row>
    <row r="242" spans="1:6" hidden="1" x14ac:dyDescent="0.2">
      <c r="A242" s="55"/>
      <c r="B242" s="46"/>
      <c r="C242" s="46"/>
      <c r="D242" s="46"/>
      <c r="E242" s="46"/>
      <c r="F242" s="46"/>
    </row>
    <row r="243" spans="1:6" hidden="1" x14ac:dyDescent="0.2">
      <c r="A243" s="55"/>
      <c r="B243" s="46"/>
      <c r="C243" s="46"/>
      <c r="D243" s="46"/>
      <c r="E243" s="46"/>
      <c r="F243" s="46"/>
    </row>
    <row r="244" spans="1:6" hidden="1" x14ac:dyDescent="0.2"/>
    <row r="245" spans="1:6" hidden="1" x14ac:dyDescent="0.2"/>
    <row r="246" spans="1:6" hidden="1" x14ac:dyDescent="0.2"/>
    <row r="247" spans="1:6" hidden="1" x14ac:dyDescent="0.2"/>
    <row r="248" spans="1:6" hidden="1" x14ac:dyDescent="0.2"/>
    <row r="249" spans="1:6" hidden="1" x14ac:dyDescent="0.2"/>
    <row r="250" spans="1:6" hidden="1" x14ac:dyDescent="0.2"/>
    <row r="251" spans="1:6" hidden="1" x14ac:dyDescent="0.2"/>
    <row r="252" spans="1:6" x14ac:dyDescent="0.2"/>
    <row r="253" spans="1:6" x14ac:dyDescent="0.2"/>
    <row r="254" spans="1:6" x14ac:dyDescent="0.2"/>
    <row r="255" spans="1:6" x14ac:dyDescent="0.2"/>
    <row r="256" spans="1: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sheetData>
  <sheetProtection sheet="1" formatCells="0" formatRows="0" insertColumns="0" insertRows="0" deleteRows="0"/>
  <mergeCells count="15">
    <mergeCell ref="B7:E7"/>
    <mergeCell ref="B5:E5"/>
    <mergeCell ref="D218:E218"/>
    <mergeCell ref="A1:E1"/>
    <mergeCell ref="A24:E24"/>
    <mergeCell ref="A191:E191"/>
    <mergeCell ref="B2:E2"/>
    <mergeCell ref="B3:E3"/>
    <mergeCell ref="B4:E4"/>
    <mergeCell ref="A8:E8"/>
    <mergeCell ref="A9:E9"/>
    <mergeCell ref="B6:E6"/>
    <mergeCell ref="D22:E22"/>
    <mergeCell ref="D189:E189"/>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 A187:A188 A12 A21 A193 A217"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92 A25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20 A194:A216 A27:A186"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B12:B21 B193:B217 B26:B188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52"/>
  <sheetViews>
    <sheetView zoomScaleNormal="100" workbookViewId="0">
      <selection activeCell="C12" sqref="C12"/>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x14ac:dyDescent="0.2">
      <c r="A1" s="259" t="s">
        <v>109</v>
      </c>
      <c r="B1" s="259"/>
      <c r="C1" s="259"/>
      <c r="D1" s="259"/>
      <c r="E1" s="259"/>
      <c r="F1" s="38"/>
    </row>
    <row r="2" spans="1:6" ht="21" customHeight="1" x14ac:dyDescent="0.2">
      <c r="A2" s="4" t="s">
        <v>52</v>
      </c>
      <c r="B2" s="262" t="str">
        <f>'Summary and sign-off'!B2:F2</f>
        <v>Ministry of Social Development</v>
      </c>
      <c r="C2" s="262"/>
      <c r="D2" s="262"/>
      <c r="E2" s="262"/>
      <c r="F2" s="38"/>
    </row>
    <row r="3" spans="1:6" ht="21" customHeight="1" x14ac:dyDescent="0.2">
      <c r="A3" s="4" t="s">
        <v>110</v>
      </c>
      <c r="B3" s="262" t="str">
        <f>'Summary and sign-off'!B3:F3</f>
        <v>Debbie Power</v>
      </c>
      <c r="C3" s="262"/>
      <c r="D3" s="262"/>
      <c r="E3" s="262"/>
      <c r="F3" s="38"/>
    </row>
    <row r="4" spans="1:6" ht="21" customHeight="1" x14ac:dyDescent="0.2">
      <c r="A4" s="4" t="s">
        <v>111</v>
      </c>
      <c r="B4" s="262">
        <f>'Summary and sign-off'!B4:F4</f>
        <v>44013</v>
      </c>
      <c r="C4" s="262"/>
      <c r="D4" s="262"/>
      <c r="E4" s="262"/>
      <c r="F4" s="38"/>
    </row>
    <row r="5" spans="1:6" ht="21" customHeight="1" x14ac:dyDescent="0.2">
      <c r="A5" s="4" t="s">
        <v>112</v>
      </c>
      <c r="B5" s="262">
        <f>'Summary and sign-off'!B5:F5</f>
        <v>44377</v>
      </c>
      <c r="C5" s="262"/>
      <c r="D5" s="262"/>
      <c r="E5" s="262"/>
      <c r="F5" s="38"/>
    </row>
    <row r="6" spans="1:6" ht="21" customHeight="1" x14ac:dyDescent="0.2">
      <c r="A6" s="4" t="s">
        <v>113</v>
      </c>
      <c r="B6" s="257" t="s">
        <v>81</v>
      </c>
      <c r="C6" s="257"/>
      <c r="D6" s="257"/>
      <c r="E6" s="257"/>
      <c r="F6" s="38"/>
    </row>
    <row r="7" spans="1:6" ht="21" customHeight="1" x14ac:dyDescent="0.2">
      <c r="A7" s="4" t="s">
        <v>56</v>
      </c>
      <c r="B7" s="257"/>
      <c r="C7" s="257"/>
      <c r="D7" s="257"/>
      <c r="E7" s="257"/>
      <c r="F7" s="38"/>
    </row>
    <row r="8" spans="1:6" ht="35.25" customHeight="1" x14ac:dyDescent="0.25">
      <c r="A8" s="272" t="s">
        <v>137</v>
      </c>
      <c r="B8" s="272"/>
      <c r="C8" s="273"/>
      <c r="D8" s="273"/>
      <c r="E8" s="273"/>
      <c r="F8" s="42"/>
    </row>
    <row r="9" spans="1:6" ht="35.25" customHeight="1" x14ac:dyDescent="0.25">
      <c r="A9" s="270" t="s">
        <v>138</v>
      </c>
      <c r="B9" s="271"/>
      <c r="C9" s="271"/>
      <c r="D9" s="271"/>
      <c r="E9" s="271"/>
      <c r="F9" s="42"/>
    </row>
    <row r="10" spans="1:6" ht="27" customHeight="1" x14ac:dyDescent="0.2">
      <c r="A10" s="35" t="s">
        <v>139</v>
      </c>
      <c r="B10" s="35" t="s">
        <v>62</v>
      </c>
      <c r="C10" s="35" t="s">
        <v>140</v>
      </c>
      <c r="D10" s="35" t="s">
        <v>141</v>
      </c>
      <c r="E10" s="35" t="s">
        <v>121</v>
      </c>
      <c r="F10" s="23"/>
    </row>
    <row r="11" spans="1:6" s="87" customFormat="1" hidden="1" x14ac:dyDescent="0.2">
      <c r="A11" s="137"/>
      <c r="B11" s="134"/>
      <c r="C11" s="138"/>
      <c r="D11" s="138"/>
      <c r="E11" s="139"/>
      <c r="F11" s="2"/>
    </row>
    <row r="12" spans="1:6" s="87" customFormat="1" x14ac:dyDescent="0.2">
      <c r="A12" s="157">
        <v>44140</v>
      </c>
      <c r="B12" s="158">
        <v>311</v>
      </c>
      <c r="C12" s="162" t="s">
        <v>729</v>
      </c>
      <c r="D12" s="162" t="s">
        <v>693</v>
      </c>
      <c r="E12" s="163" t="s">
        <v>709</v>
      </c>
      <c r="F12" s="2"/>
    </row>
    <row r="13" spans="1:6" s="87" customFormat="1" x14ac:dyDescent="0.2">
      <c r="A13" s="157"/>
      <c r="B13" s="158"/>
      <c r="C13" s="162"/>
      <c r="D13" s="162"/>
      <c r="E13" s="163"/>
      <c r="F13" s="2"/>
    </row>
    <row r="14" spans="1:6" s="87" customFormat="1" x14ac:dyDescent="0.2">
      <c r="A14" s="157"/>
      <c r="B14" s="158"/>
      <c r="C14" s="162"/>
      <c r="D14" s="162"/>
      <c r="E14" s="163"/>
      <c r="F14" s="2"/>
    </row>
    <row r="15" spans="1:6" s="87" customFormat="1" x14ac:dyDescent="0.2">
      <c r="A15" s="157"/>
      <c r="B15" s="158"/>
      <c r="C15" s="162"/>
      <c r="D15" s="162"/>
      <c r="E15" s="163"/>
      <c r="F15" s="2"/>
    </row>
    <row r="16" spans="1:6" s="87" customFormat="1" x14ac:dyDescent="0.2">
      <c r="A16" s="157"/>
      <c r="B16" s="158"/>
      <c r="C16" s="162"/>
      <c r="D16" s="162"/>
      <c r="E16" s="163"/>
      <c r="F16" s="2"/>
    </row>
    <row r="17" spans="1:6" s="87" customFormat="1" x14ac:dyDescent="0.2">
      <c r="A17" s="157"/>
      <c r="B17" s="158"/>
      <c r="C17" s="162"/>
      <c r="D17" s="162"/>
      <c r="E17" s="163"/>
      <c r="F17" s="2"/>
    </row>
    <row r="18" spans="1:6" s="87" customFormat="1" x14ac:dyDescent="0.2">
      <c r="A18" s="157"/>
      <c r="B18" s="158"/>
      <c r="C18" s="162"/>
      <c r="D18" s="162"/>
      <c r="E18" s="163"/>
      <c r="F18" s="2"/>
    </row>
    <row r="19" spans="1:6" s="87" customFormat="1" x14ac:dyDescent="0.2">
      <c r="A19" s="157"/>
      <c r="B19" s="158"/>
      <c r="C19" s="162"/>
      <c r="D19" s="162"/>
      <c r="E19" s="163"/>
      <c r="F19" s="2"/>
    </row>
    <row r="20" spans="1:6" s="87" customFormat="1" x14ac:dyDescent="0.2">
      <c r="A20" s="157"/>
      <c r="B20" s="158"/>
      <c r="C20" s="162"/>
      <c r="D20" s="162"/>
      <c r="E20" s="163"/>
      <c r="F20" s="2"/>
    </row>
    <row r="21" spans="1:6" s="87" customFormat="1" x14ac:dyDescent="0.2">
      <c r="A21" s="157"/>
      <c r="B21" s="158"/>
      <c r="C21" s="162"/>
      <c r="D21" s="162"/>
      <c r="E21" s="163"/>
      <c r="F21" s="2"/>
    </row>
    <row r="22" spans="1:6" s="87" customFormat="1" x14ac:dyDescent="0.2">
      <c r="A22" s="161"/>
      <c r="B22" s="158"/>
      <c r="C22" s="162"/>
      <c r="D22" s="162"/>
      <c r="E22" s="163"/>
      <c r="F22" s="2"/>
    </row>
    <row r="23" spans="1:6" s="87" customFormat="1" x14ac:dyDescent="0.2">
      <c r="A23" s="161"/>
      <c r="B23" s="158"/>
      <c r="C23" s="162"/>
      <c r="D23" s="162"/>
      <c r="E23" s="163"/>
      <c r="F23" s="2"/>
    </row>
    <row r="24" spans="1:6" s="87" customFormat="1" ht="11.25" hidden="1" customHeight="1" x14ac:dyDescent="0.2">
      <c r="A24" s="137"/>
      <c r="B24" s="134"/>
      <c r="C24" s="138"/>
      <c r="D24" s="138"/>
      <c r="E24" s="139"/>
      <c r="F24" s="2"/>
    </row>
    <row r="25" spans="1:6" ht="34.5" customHeight="1" x14ac:dyDescent="0.2">
      <c r="A25" s="88" t="s">
        <v>142</v>
      </c>
      <c r="B25" s="97">
        <f>SUM(B11:B24)</f>
        <v>311</v>
      </c>
      <c r="C25" s="106" t="str">
        <f>IF(SUBTOTAL(3,B11:B24)=SUBTOTAL(103,B11:B24),'Summary and sign-off'!$A$48,'Summary and sign-off'!$A$49)</f>
        <v>Check - there are no hidden rows with data</v>
      </c>
      <c r="D25" s="263" t="str">
        <f>IF('Summary and sign-off'!F58='Summary and sign-off'!F54,'Summary and sign-off'!A51,'Summary and sign-off'!A50)</f>
        <v>Check - each entry provides sufficient information</v>
      </c>
      <c r="E25" s="263"/>
      <c r="F25" s="2"/>
    </row>
    <row r="26" spans="1:6" x14ac:dyDescent="0.2">
      <c r="A26" s="21"/>
      <c r="B26" s="20"/>
      <c r="C26" s="20"/>
      <c r="D26" s="20"/>
      <c r="E26" s="20"/>
      <c r="F26" s="38"/>
    </row>
    <row r="27" spans="1:6" x14ac:dyDescent="0.2">
      <c r="A27" s="21" t="s">
        <v>73</v>
      </c>
      <c r="B27" s="22"/>
      <c r="C27" s="27"/>
      <c r="D27" s="20"/>
      <c r="E27" s="20"/>
      <c r="F27" s="38"/>
    </row>
    <row r="28" spans="1:6" ht="12.75" customHeight="1" x14ac:dyDescent="0.2">
      <c r="A28" s="23" t="s">
        <v>143</v>
      </c>
      <c r="B28" s="23"/>
      <c r="C28" s="23"/>
      <c r="D28" s="23"/>
      <c r="E28" s="23"/>
      <c r="F28" s="38"/>
    </row>
    <row r="29" spans="1:6" x14ac:dyDescent="0.2">
      <c r="A29" s="23" t="s">
        <v>144</v>
      </c>
      <c r="B29" s="31"/>
      <c r="C29" s="43"/>
      <c r="D29" s="44"/>
      <c r="E29" s="44"/>
      <c r="F29" s="38"/>
    </row>
    <row r="30" spans="1:6" x14ac:dyDescent="0.2">
      <c r="A30" s="23" t="s">
        <v>79</v>
      </c>
      <c r="B30" s="25"/>
      <c r="C30" s="26"/>
      <c r="D30" s="26"/>
      <c r="E30" s="26"/>
      <c r="F30" s="27"/>
    </row>
    <row r="31" spans="1:6" x14ac:dyDescent="0.2">
      <c r="A31" s="31" t="s">
        <v>145</v>
      </c>
      <c r="B31" s="31"/>
      <c r="C31" s="43"/>
      <c r="D31" s="43"/>
      <c r="E31" s="43"/>
      <c r="F31" s="38"/>
    </row>
    <row r="32" spans="1:6" ht="12.75" customHeight="1" x14ac:dyDescent="0.2">
      <c r="A32" s="31" t="s">
        <v>146</v>
      </c>
      <c r="B32" s="31"/>
      <c r="C32" s="45"/>
      <c r="D32" s="45"/>
      <c r="E32" s="33"/>
      <c r="F32" s="38"/>
    </row>
    <row r="33" spans="1:6" x14ac:dyDescent="0.2">
      <c r="A33" s="20"/>
      <c r="B33" s="20"/>
      <c r="C33" s="20"/>
      <c r="D33" s="20"/>
      <c r="E33" s="20"/>
      <c r="F33" s="38"/>
    </row>
    <row r="34" spans="1:6" hidden="1" x14ac:dyDescent="0.2"/>
    <row r="35" spans="1:6" hidden="1" x14ac:dyDescent="0.2"/>
    <row r="36" spans="1:6" hidden="1" x14ac:dyDescent="0.2"/>
    <row r="37" spans="1:6" hidden="1" x14ac:dyDescent="0.2"/>
    <row r="38" spans="1:6" hidden="1" x14ac:dyDescent="0.2"/>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hidden="1" x14ac:dyDescent="0.2"/>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68"/>
  <sheetViews>
    <sheetView zoomScaleNormal="100" workbookViewId="0">
      <selection activeCell="C28" sqref="C28"/>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6" ht="26.25" customHeight="1" x14ac:dyDescent="0.2">
      <c r="A1" s="259" t="s">
        <v>109</v>
      </c>
      <c r="B1" s="259"/>
      <c r="C1" s="259"/>
      <c r="D1" s="259"/>
      <c r="E1" s="259"/>
      <c r="F1" s="24"/>
    </row>
    <row r="2" spans="1:6" ht="21" customHeight="1" x14ac:dyDescent="0.2">
      <c r="A2" s="4" t="s">
        <v>52</v>
      </c>
      <c r="B2" s="262" t="str">
        <f>'Summary and sign-off'!B2:F2</f>
        <v>Ministry of Social Development</v>
      </c>
      <c r="C2" s="262"/>
      <c r="D2" s="262"/>
      <c r="E2" s="262"/>
      <c r="F2" s="24"/>
    </row>
    <row r="3" spans="1:6" ht="21" customHeight="1" x14ac:dyDescent="0.2">
      <c r="A3" s="4" t="s">
        <v>110</v>
      </c>
      <c r="B3" s="262" t="str">
        <f>'Summary and sign-off'!B3:F3</f>
        <v>Debbie Power</v>
      </c>
      <c r="C3" s="262"/>
      <c r="D3" s="262"/>
      <c r="E3" s="262"/>
      <c r="F3" s="24"/>
    </row>
    <row r="4" spans="1:6" ht="21" customHeight="1" x14ac:dyDescent="0.2">
      <c r="A4" s="4" t="s">
        <v>111</v>
      </c>
      <c r="B4" s="262">
        <f>'Summary and sign-off'!B4:F4</f>
        <v>44013</v>
      </c>
      <c r="C4" s="262"/>
      <c r="D4" s="262"/>
      <c r="E4" s="262"/>
      <c r="F4" s="24"/>
    </row>
    <row r="5" spans="1:6" ht="21" customHeight="1" x14ac:dyDescent="0.2">
      <c r="A5" s="4" t="s">
        <v>112</v>
      </c>
      <c r="B5" s="262">
        <f>'Summary and sign-off'!B5:F5</f>
        <v>44377</v>
      </c>
      <c r="C5" s="262"/>
      <c r="D5" s="262"/>
      <c r="E5" s="262"/>
      <c r="F5" s="24"/>
    </row>
    <row r="6" spans="1:6" ht="21" customHeight="1" x14ac:dyDescent="0.2">
      <c r="A6" s="4" t="s">
        <v>113</v>
      </c>
      <c r="B6" s="257" t="s">
        <v>81</v>
      </c>
      <c r="C6" s="257"/>
      <c r="D6" s="257"/>
      <c r="E6" s="257"/>
      <c r="F6" s="34"/>
    </row>
    <row r="7" spans="1:6" ht="21" customHeight="1" x14ac:dyDescent="0.2">
      <c r="A7" s="4" t="s">
        <v>56</v>
      </c>
      <c r="B7" s="257"/>
      <c r="C7" s="257"/>
      <c r="D7" s="257"/>
      <c r="E7" s="257"/>
      <c r="F7" s="34"/>
    </row>
    <row r="8" spans="1:6" ht="35.25" customHeight="1" x14ac:dyDescent="0.2">
      <c r="A8" s="266" t="s">
        <v>147</v>
      </c>
      <c r="B8" s="266"/>
      <c r="C8" s="273"/>
      <c r="D8" s="273"/>
      <c r="E8" s="273"/>
      <c r="F8" s="24"/>
    </row>
    <row r="9" spans="1:6" ht="35.25" customHeight="1" x14ac:dyDescent="0.2">
      <c r="A9" s="274" t="s">
        <v>148</v>
      </c>
      <c r="B9" s="275"/>
      <c r="C9" s="275"/>
      <c r="D9" s="275"/>
      <c r="E9" s="275"/>
      <c r="F9" s="24"/>
    </row>
    <row r="10" spans="1:6" ht="27" customHeight="1" x14ac:dyDescent="0.2">
      <c r="A10" s="35" t="s">
        <v>117</v>
      </c>
      <c r="B10" s="35" t="s">
        <v>62</v>
      </c>
      <c r="C10" s="35" t="s">
        <v>149</v>
      </c>
      <c r="D10" s="35" t="s">
        <v>150</v>
      </c>
      <c r="E10" s="35" t="s">
        <v>121</v>
      </c>
      <c r="F10" s="36"/>
    </row>
    <row r="11" spans="1:6" s="87" customFormat="1" hidden="1" x14ac:dyDescent="0.2">
      <c r="A11" s="137"/>
      <c r="B11" s="134"/>
      <c r="C11" s="138"/>
      <c r="D11" s="138"/>
      <c r="E11" s="139"/>
      <c r="F11" s="3"/>
    </row>
    <row r="12" spans="1:6" s="87" customFormat="1" x14ac:dyDescent="0.2">
      <c r="A12" s="157">
        <v>44043</v>
      </c>
      <c r="B12" s="158">
        <f>SUM('[1]KEA GL'!D2:D11)</f>
        <v>104.64</v>
      </c>
      <c r="C12" s="162"/>
      <c r="D12" s="162" t="s">
        <v>362</v>
      </c>
      <c r="E12" s="163"/>
      <c r="F12" s="3"/>
    </row>
    <row r="13" spans="1:6" s="87" customFormat="1" x14ac:dyDescent="0.2">
      <c r="A13" s="157">
        <v>44074</v>
      </c>
      <c r="B13" s="158">
        <f>SUM('GL Transactions'!D66:D75)</f>
        <v>-3.6199999999999903</v>
      </c>
      <c r="C13" s="162"/>
      <c r="D13" s="162" t="s">
        <v>434</v>
      </c>
      <c r="E13" s="163"/>
      <c r="F13" s="3"/>
    </row>
    <row r="14" spans="1:6" s="87" customFormat="1" x14ac:dyDescent="0.2">
      <c r="A14" s="157">
        <v>44104</v>
      </c>
      <c r="B14" s="158">
        <f>SUM('GL Transactions'!D94:D102)</f>
        <v>68.180000000000007</v>
      </c>
      <c r="C14" s="162"/>
      <c r="D14" s="162" t="s">
        <v>484</v>
      </c>
      <c r="E14" s="163"/>
      <c r="F14" s="3"/>
    </row>
    <row r="15" spans="1:6" s="87" customFormat="1" x14ac:dyDescent="0.2">
      <c r="A15" s="157">
        <v>44135</v>
      </c>
      <c r="B15" s="158">
        <f>SUM('GL Transactions'!D120:D129)</f>
        <v>116.48000000000002</v>
      </c>
      <c r="C15" s="162"/>
      <c r="D15" s="162" t="s">
        <v>619</v>
      </c>
      <c r="E15" s="163"/>
      <c r="F15" s="3"/>
    </row>
    <row r="16" spans="1:6" s="87" customFormat="1" x14ac:dyDescent="0.2">
      <c r="A16" s="157">
        <v>44165</v>
      </c>
      <c r="B16" s="158">
        <f>SUM('GL Transactions'!D156:D167)</f>
        <v>35.459999999999994</v>
      </c>
      <c r="C16" s="162"/>
      <c r="D16" s="162" t="s">
        <v>620</v>
      </c>
      <c r="E16" s="163"/>
      <c r="F16" s="3"/>
    </row>
    <row r="17" spans="1:6" s="87" customFormat="1" x14ac:dyDescent="0.2">
      <c r="A17" s="157">
        <v>44196</v>
      </c>
      <c r="B17" s="158">
        <f>SUM('GL Transactions'!D186:D197)</f>
        <v>52.39</v>
      </c>
      <c r="C17" s="162"/>
      <c r="D17" s="162" t="s">
        <v>690</v>
      </c>
      <c r="E17" s="163"/>
      <c r="F17" s="3"/>
    </row>
    <row r="18" spans="1:6" s="87" customFormat="1" x14ac:dyDescent="0.2">
      <c r="A18" s="157">
        <v>44227</v>
      </c>
      <c r="B18" s="158">
        <f>SUM('GL Transactions'!D219:D230)</f>
        <v>51.58</v>
      </c>
      <c r="C18" s="162"/>
      <c r="D18" s="162" t="s">
        <v>728</v>
      </c>
      <c r="E18" s="163"/>
      <c r="F18" s="3"/>
    </row>
    <row r="19" spans="1:6" s="87" customFormat="1" x14ac:dyDescent="0.2">
      <c r="A19" s="157">
        <v>44255</v>
      </c>
      <c r="B19" s="158">
        <f>+SUM('GL Transactions'!D233:D244)</f>
        <v>50.15</v>
      </c>
      <c r="C19" s="162"/>
      <c r="D19" s="162" t="s">
        <v>753</v>
      </c>
      <c r="E19" s="163"/>
      <c r="F19" s="3"/>
    </row>
    <row r="20" spans="1:6" s="87" customFormat="1" x14ac:dyDescent="0.2">
      <c r="A20" s="157">
        <v>44286</v>
      </c>
      <c r="B20" s="158">
        <f>+SUM('GL Transactions'!D253:D264)</f>
        <v>54.8</v>
      </c>
      <c r="C20" s="162"/>
      <c r="D20" s="162" t="s">
        <v>812</v>
      </c>
      <c r="E20" s="163"/>
      <c r="F20" s="3"/>
    </row>
    <row r="21" spans="1:6" s="87" customFormat="1" x14ac:dyDescent="0.2">
      <c r="A21" s="157">
        <v>44316</v>
      </c>
      <c r="B21" s="158">
        <f>+SUM('GL Transactions'!D282:D293)</f>
        <v>51.480000000000004</v>
      </c>
      <c r="C21" s="162"/>
      <c r="D21" s="162" t="s">
        <v>854</v>
      </c>
      <c r="E21" s="163"/>
      <c r="F21" s="3"/>
    </row>
    <row r="22" spans="1:6" s="87" customFormat="1" x14ac:dyDescent="0.2">
      <c r="A22" s="157">
        <v>44347</v>
      </c>
      <c r="B22" s="158">
        <f>SUM('GL Transactions'!D340:D351)</f>
        <v>52.39</v>
      </c>
      <c r="C22" s="162"/>
      <c r="D22" s="162" t="s">
        <v>1007</v>
      </c>
      <c r="E22" s="163"/>
      <c r="F22" s="3"/>
    </row>
    <row r="23" spans="1:6" s="87" customFormat="1" x14ac:dyDescent="0.2">
      <c r="A23" s="157">
        <v>44377</v>
      </c>
      <c r="B23" s="158">
        <f>SUM('GL Transactions'!D459:D470)</f>
        <v>50.93</v>
      </c>
      <c r="C23" s="162"/>
      <c r="D23" s="162" t="s">
        <v>1008</v>
      </c>
      <c r="E23" s="163"/>
      <c r="F23" s="3"/>
    </row>
    <row r="24" spans="1:6" s="87" customFormat="1" x14ac:dyDescent="0.2">
      <c r="A24" s="157"/>
      <c r="B24" s="158"/>
      <c r="C24" s="162"/>
      <c r="D24" s="162"/>
      <c r="E24" s="163"/>
      <c r="F24" s="3"/>
    </row>
    <row r="25" spans="1:6" s="87" customFormat="1" x14ac:dyDescent="0.2">
      <c r="A25" s="157">
        <v>44135</v>
      </c>
      <c r="B25" s="158">
        <f>'GL Transactions'!D119</f>
        <v>683.57</v>
      </c>
      <c r="C25" s="162" t="s">
        <v>629</v>
      </c>
      <c r="D25" s="162" t="s">
        <v>630</v>
      </c>
      <c r="E25" s="163"/>
      <c r="F25" s="3"/>
    </row>
    <row r="26" spans="1:6" s="87" customFormat="1" x14ac:dyDescent="0.2">
      <c r="A26" s="216" t="s">
        <v>691</v>
      </c>
      <c r="B26" s="158">
        <f>'GL Transactions'!D198+'GL Transactions'!D199</f>
        <v>32.72</v>
      </c>
      <c r="C26" s="162"/>
      <c r="D26" s="162" t="s">
        <v>702</v>
      </c>
      <c r="E26" s="163"/>
      <c r="F26" s="3"/>
    </row>
    <row r="27" spans="1:6" s="87" customFormat="1" x14ac:dyDescent="0.2">
      <c r="A27" s="216"/>
      <c r="B27" s="158"/>
      <c r="C27" s="162"/>
      <c r="D27" s="162"/>
      <c r="E27" s="163"/>
      <c r="F27" s="3"/>
    </row>
    <row r="28" spans="1:6" s="87" customFormat="1" x14ac:dyDescent="0.2">
      <c r="A28" s="161"/>
      <c r="B28" s="158"/>
      <c r="C28" s="162"/>
      <c r="D28" s="162"/>
      <c r="E28" s="163"/>
      <c r="F28" s="3"/>
    </row>
    <row r="29" spans="1:6" s="87" customFormat="1" hidden="1" x14ac:dyDescent="0.2">
      <c r="A29" s="137"/>
      <c r="B29" s="134"/>
      <c r="C29" s="138"/>
      <c r="D29" s="138"/>
      <c r="E29" s="139"/>
      <c r="F29" s="3"/>
    </row>
    <row r="30" spans="1:6" ht="34.5" customHeight="1" x14ac:dyDescent="0.2">
      <c r="A30" s="88" t="s">
        <v>151</v>
      </c>
      <c r="B30" s="97">
        <f>SUM(B11:B29)</f>
        <v>1401.1499999999999</v>
      </c>
      <c r="C30" s="106" t="str">
        <f>IF(SUBTOTAL(3,B11:B29)=SUBTOTAL(103,B11:B29),'Summary and sign-off'!$A$48,'Summary and sign-off'!$A$49)</f>
        <v>Check - there are no hidden rows with data</v>
      </c>
      <c r="D30" s="263" t="str">
        <f>IF('Summary and sign-off'!F59='Summary and sign-off'!F54,'Summary and sign-off'!A51,'Summary and sign-off'!A50)</f>
        <v>Check - each entry provides sufficient information</v>
      </c>
      <c r="E30" s="263"/>
      <c r="F30" s="37"/>
    </row>
    <row r="31" spans="1:6" ht="14.1" customHeight="1" x14ac:dyDescent="0.2">
      <c r="A31" s="38"/>
      <c r="B31" s="27"/>
      <c r="C31" s="20"/>
      <c r="D31" s="20"/>
      <c r="E31" s="20"/>
      <c r="F31" s="24"/>
    </row>
    <row r="32" spans="1:6" x14ac:dyDescent="0.2">
      <c r="A32" s="21" t="s">
        <v>152</v>
      </c>
      <c r="B32" s="20"/>
      <c r="C32" s="20"/>
      <c r="D32" s="20"/>
      <c r="E32" s="20"/>
      <c r="F32" s="24"/>
    </row>
    <row r="33" spans="1:6" ht="12.6" customHeight="1" x14ac:dyDescent="0.2">
      <c r="A33" s="23" t="s">
        <v>131</v>
      </c>
      <c r="B33" s="20"/>
      <c r="C33" s="20"/>
      <c r="D33" s="20"/>
      <c r="E33" s="20"/>
      <c r="F33" s="24"/>
    </row>
    <row r="34" spans="1:6" x14ac:dyDescent="0.2">
      <c r="A34" s="23" t="s">
        <v>79</v>
      </c>
      <c r="B34" s="25"/>
      <c r="C34" s="26"/>
      <c r="D34" s="26"/>
      <c r="E34" s="26"/>
      <c r="F34" s="27"/>
    </row>
    <row r="35" spans="1:6" x14ac:dyDescent="0.2">
      <c r="A35" s="31" t="s">
        <v>145</v>
      </c>
      <c r="B35" s="32"/>
      <c r="C35" s="27"/>
      <c r="D35" s="27"/>
      <c r="E35" s="27"/>
      <c r="F35" s="27"/>
    </row>
    <row r="36" spans="1:6" ht="12.75" customHeight="1" x14ac:dyDescent="0.2">
      <c r="A36" s="31" t="s">
        <v>146</v>
      </c>
      <c r="B36" s="39"/>
      <c r="C36" s="33"/>
      <c r="D36" s="33"/>
      <c r="E36" s="33"/>
      <c r="F36" s="33"/>
    </row>
    <row r="37" spans="1:6" x14ac:dyDescent="0.2">
      <c r="A37" s="38"/>
      <c r="B37" s="40"/>
      <c r="C37" s="20"/>
      <c r="D37" s="20"/>
      <c r="E37" s="20"/>
      <c r="F37" s="38"/>
    </row>
    <row r="38" spans="1:6" hidden="1" x14ac:dyDescent="0.2">
      <c r="A38" s="20"/>
      <c r="B38" s="20"/>
      <c r="C38" s="20"/>
      <c r="D38" s="20"/>
      <c r="E38" s="38"/>
    </row>
    <row r="39" spans="1:6" ht="12.75" hidden="1" customHeight="1" x14ac:dyDescent="0.2"/>
    <row r="40" spans="1:6" hidden="1" x14ac:dyDescent="0.2">
      <c r="A40" s="41"/>
      <c r="B40" s="41"/>
      <c r="C40" s="41"/>
      <c r="D40" s="41"/>
      <c r="E40" s="41"/>
      <c r="F40" s="24"/>
    </row>
    <row r="41" spans="1:6" hidden="1" x14ac:dyDescent="0.2">
      <c r="A41" s="41"/>
      <c r="B41" s="41"/>
      <c r="C41" s="41"/>
      <c r="D41" s="41"/>
      <c r="E41" s="41"/>
      <c r="F41" s="24"/>
    </row>
    <row r="42" spans="1:6" hidden="1" x14ac:dyDescent="0.2">
      <c r="A42" s="41"/>
      <c r="B42" s="41"/>
      <c r="C42" s="41"/>
      <c r="D42" s="41"/>
      <c r="E42" s="41"/>
      <c r="F42" s="24"/>
    </row>
    <row r="43" spans="1:6" hidden="1" x14ac:dyDescent="0.2">
      <c r="A43" s="41"/>
      <c r="B43" s="41"/>
      <c r="C43" s="41"/>
      <c r="D43" s="41"/>
      <c r="E43" s="41"/>
      <c r="F43" s="24"/>
    </row>
    <row r="44" spans="1:6" hidden="1" x14ac:dyDescent="0.2">
      <c r="A44" s="41"/>
      <c r="B44" s="41"/>
      <c r="C44" s="41"/>
      <c r="D44" s="41"/>
      <c r="E44" s="41"/>
      <c r="F44" s="24"/>
    </row>
    <row r="45" spans="1:6" hidden="1" x14ac:dyDescent="0.2"/>
    <row r="46" spans="1:6" hidden="1" x14ac:dyDescent="0.2"/>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x14ac:dyDescent="0.2"/>
  </sheetData>
  <sheetProtection sheet="1" formatCells="0" insertRows="0" deleteRows="0"/>
  <mergeCells count="10">
    <mergeCell ref="D30:E30"/>
    <mergeCell ref="B6:E6"/>
    <mergeCell ref="B5:E5"/>
    <mergeCell ref="B7:E7"/>
    <mergeCell ref="A1:E1"/>
    <mergeCell ref="B2:E2"/>
    <mergeCell ref="B3:E3"/>
    <mergeCell ref="B4:E4"/>
    <mergeCell ref="A9:E9"/>
    <mergeCell ref="A8:E8"/>
  </mergeCells>
  <dataValidations xWindow="155" yWindow="634"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9"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28"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xWindow="155" yWindow="634"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B11:B29</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65"/>
  <sheetViews>
    <sheetView zoomScaleNormal="100" workbookViewId="0">
      <selection activeCell="E27" sqref="E27"/>
    </sheetView>
  </sheetViews>
  <sheetFormatPr defaultColWidth="0" defaultRowHeight="12.75" zeroHeight="1" x14ac:dyDescent="0.2"/>
  <cols>
    <col min="1" max="1" width="35.7109375" style="16" customWidth="1"/>
    <col min="2" max="2" width="46.85546875" style="16" customWidth="1"/>
    <col min="3" max="3" width="22.140625" style="16" customWidth="1"/>
    <col min="4" max="4" width="25.42578125" style="16" customWidth="1"/>
    <col min="5" max="6" width="35.7109375" style="16" customWidth="1"/>
    <col min="7" max="7" width="38" style="16" customWidth="1"/>
    <col min="8" max="10" width="9.140625" style="16" hidden="1" customWidth="1"/>
    <col min="11" max="15" width="0" style="16" hidden="1" customWidth="1"/>
    <col min="16" max="16384" width="0" style="16" hidden="1"/>
  </cols>
  <sheetData>
    <row r="1" spans="1:6" ht="26.25" customHeight="1" x14ac:dyDescent="0.2">
      <c r="A1" s="259" t="s">
        <v>153</v>
      </c>
      <c r="B1" s="259"/>
      <c r="C1" s="259"/>
      <c r="D1" s="259"/>
      <c r="E1" s="259"/>
      <c r="F1" s="259"/>
    </row>
    <row r="2" spans="1:6" ht="21" customHeight="1" x14ac:dyDescent="0.2">
      <c r="A2" s="4" t="s">
        <v>52</v>
      </c>
      <c r="B2" s="262" t="str">
        <f>'Summary and sign-off'!B2:F2</f>
        <v>Ministry of Social Development</v>
      </c>
      <c r="C2" s="262"/>
      <c r="D2" s="262"/>
      <c r="E2" s="262"/>
      <c r="F2" s="262"/>
    </row>
    <row r="3" spans="1:6" ht="21" customHeight="1" x14ac:dyDescent="0.2">
      <c r="A3" s="4" t="s">
        <v>110</v>
      </c>
      <c r="B3" s="262" t="str">
        <f>'Summary and sign-off'!B3:F3</f>
        <v>Debbie Power</v>
      </c>
      <c r="C3" s="262"/>
      <c r="D3" s="262"/>
      <c r="E3" s="262"/>
      <c r="F3" s="262"/>
    </row>
    <row r="4" spans="1:6" ht="21" customHeight="1" x14ac:dyDescent="0.2">
      <c r="A4" s="4" t="s">
        <v>111</v>
      </c>
      <c r="B4" s="262">
        <f>'Summary and sign-off'!B4:F4</f>
        <v>44013</v>
      </c>
      <c r="C4" s="262"/>
      <c r="D4" s="262"/>
      <c r="E4" s="262"/>
      <c r="F4" s="262"/>
    </row>
    <row r="5" spans="1:6" ht="21" customHeight="1" x14ac:dyDescent="0.2">
      <c r="A5" s="4" t="s">
        <v>112</v>
      </c>
      <c r="B5" s="262">
        <f>'Summary and sign-off'!B5:F5</f>
        <v>44377</v>
      </c>
      <c r="C5" s="262"/>
      <c r="D5" s="262"/>
      <c r="E5" s="262"/>
      <c r="F5" s="262"/>
    </row>
    <row r="6" spans="1:6" ht="21" customHeight="1" x14ac:dyDescent="0.2">
      <c r="A6" s="4" t="s">
        <v>154</v>
      </c>
      <c r="B6" s="257" t="s">
        <v>81</v>
      </c>
      <c r="C6" s="257"/>
      <c r="D6" s="257"/>
      <c r="E6" s="257"/>
      <c r="F6" s="257"/>
    </row>
    <row r="7" spans="1:6" ht="21" customHeight="1" x14ac:dyDescent="0.2">
      <c r="A7" s="4" t="s">
        <v>56</v>
      </c>
      <c r="B7" s="257"/>
      <c r="C7" s="257"/>
      <c r="D7" s="257"/>
      <c r="E7" s="257"/>
      <c r="F7" s="257"/>
    </row>
    <row r="8" spans="1:6" ht="36" customHeight="1" x14ac:dyDescent="0.2">
      <c r="A8" s="266" t="s">
        <v>155</v>
      </c>
      <c r="B8" s="266"/>
      <c r="C8" s="266"/>
      <c r="D8" s="266"/>
      <c r="E8" s="266"/>
      <c r="F8" s="266"/>
    </row>
    <row r="9" spans="1:6" ht="36" customHeight="1" x14ac:dyDescent="0.2">
      <c r="A9" s="274" t="s">
        <v>156</v>
      </c>
      <c r="B9" s="275"/>
      <c r="C9" s="275"/>
      <c r="D9" s="275"/>
      <c r="E9" s="275"/>
      <c r="F9" s="275"/>
    </row>
    <row r="10" spans="1:6" ht="39" customHeight="1" x14ac:dyDescent="0.2">
      <c r="A10" s="35" t="s">
        <v>117</v>
      </c>
      <c r="B10" s="151" t="s">
        <v>157</v>
      </c>
      <c r="C10" s="151" t="s">
        <v>158</v>
      </c>
      <c r="D10" s="151" t="s">
        <v>159</v>
      </c>
      <c r="E10" s="151" t="s">
        <v>160</v>
      </c>
      <c r="F10" s="151" t="s">
        <v>161</v>
      </c>
    </row>
    <row r="11" spans="1:6" s="87" customFormat="1" hidden="1" x14ac:dyDescent="0.2">
      <c r="A11" s="133"/>
      <c r="B11" s="138"/>
      <c r="C11" s="140"/>
      <c r="D11" s="138"/>
      <c r="E11" s="141"/>
      <c r="F11" s="139"/>
    </row>
    <row r="12" spans="1:6" s="87" customFormat="1" ht="25.5" x14ac:dyDescent="0.2">
      <c r="A12" s="157">
        <v>44281</v>
      </c>
      <c r="B12" s="164" t="s">
        <v>1031</v>
      </c>
      <c r="C12" s="165" t="s">
        <v>97</v>
      </c>
      <c r="D12" s="164" t="s">
        <v>757</v>
      </c>
      <c r="E12" s="166" t="s">
        <v>93</v>
      </c>
      <c r="F12" s="167"/>
    </row>
    <row r="13" spans="1:6" s="87" customFormat="1" x14ac:dyDescent="0.2">
      <c r="A13" s="157"/>
      <c r="B13" s="164"/>
      <c r="C13" s="165"/>
      <c r="D13" s="164"/>
      <c r="E13" s="166"/>
      <c r="F13" s="167"/>
    </row>
    <row r="14" spans="1:6" s="87" customFormat="1" x14ac:dyDescent="0.2">
      <c r="A14" s="157"/>
      <c r="B14" s="164"/>
      <c r="C14" s="165"/>
      <c r="D14" s="164"/>
      <c r="E14" s="166"/>
      <c r="F14" s="167"/>
    </row>
    <row r="15" spans="1:6" s="87" customFormat="1" x14ac:dyDescent="0.2">
      <c r="A15" s="157"/>
      <c r="B15" s="164"/>
      <c r="C15" s="165"/>
      <c r="D15" s="164"/>
      <c r="E15" s="166"/>
      <c r="F15" s="167"/>
    </row>
    <row r="16" spans="1:6" s="87" customFormat="1" x14ac:dyDescent="0.2">
      <c r="A16" s="157"/>
      <c r="B16" s="164"/>
      <c r="C16" s="165"/>
      <c r="D16" s="164"/>
      <c r="E16" s="166"/>
      <c r="F16" s="167"/>
    </row>
    <row r="17" spans="1:7" s="87" customFormat="1" x14ac:dyDescent="0.2">
      <c r="A17" s="157"/>
      <c r="B17" s="164"/>
      <c r="C17" s="165"/>
      <c r="D17" s="164"/>
      <c r="E17" s="166"/>
      <c r="F17" s="167"/>
    </row>
    <row r="18" spans="1:7" s="87" customFormat="1" x14ac:dyDescent="0.2">
      <c r="A18" s="157"/>
      <c r="B18" s="164"/>
      <c r="C18" s="165"/>
      <c r="D18" s="164"/>
      <c r="E18" s="166"/>
      <c r="F18" s="167"/>
    </row>
    <row r="19" spans="1:7" s="87" customFormat="1" x14ac:dyDescent="0.2">
      <c r="A19" s="157"/>
      <c r="B19" s="164"/>
      <c r="C19" s="165"/>
      <c r="D19" s="164"/>
      <c r="E19" s="166"/>
      <c r="F19" s="167"/>
    </row>
    <row r="20" spans="1:7" s="87" customFormat="1" x14ac:dyDescent="0.2">
      <c r="A20" s="157"/>
      <c r="B20" s="164"/>
      <c r="C20" s="165"/>
      <c r="D20" s="164"/>
      <c r="E20" s="166"/>
      <c r="F20" s="167"/>
    </row>
    <row r="21" spans="1:7" s="87" customFormat="1" x14ac:dyDescent="0.2">
      <c r="A21" s="157"/>
      <c r="B21" s="164"/>
      <c r="C21" s="165"/>
      <c r="D21" s="164"/>
      <c r="E21" s="166"/>
      <c r="F21" s="167"/>
    </row>
    <row r="22" spans="1:7" s="87" customFormat="1" x14ac:dyDescent="0.2">
      <c r="A22" s="157"/>
      <c r="B22" s="164"/>
      <c r="C22" s="165"/>
      <c r="D22" s="164"/>
      <c r="E22" s="166"/>
      <c r="F22" s="167"/>
    </row>
    <row r="23" spans="1:7" s="87" customFormat="1" x14ac:dyDescent="0.2">
      <c r="A23" s="157"/>
      <c r="B23" s="164"/>
      <c r="C23" s="165"/>
      <c r="D23" s="164"/>
      <c r="E23" s="166"/>
      <c r="F23" s="167"/>
    </row>
    <row r="24" spans="1:7" s="87" customFormat="1" hidden="1" x14ac:dyDescent="0.2">
      <c r="A24" s="133"/>
      <c r="B24" s="138"/>
      <c r="C24" s="140"/>
      <c r="D24" s="138"/>
      <c r="E24" s="141"/>
      <c r="F24" s="139"/>
    </row>
    <row r="25" spans="1:7" ht="34.5" customHeight="1" x14ac:dyDescent="0.2">
      <c r="A25" s="152" t="s">
        <v>162</v>
      </c>
      <c r="B25" s="153" t="s">
        <v>163</v>
      </c>
      <c r="C25" s="154">
        <f>C26+C27</f>
        <v>1</v>
      </c>
      <c r="D25" s="155" t="str">
        <f>IF(SUBTOTAL(3,C11:C24)=SUBTOTAL(103,C11:C24),'Summary and sign-off'!$A$48,'Summary and sign-off'!$A$49)</f>
        <v>Check - there are no hidden rows with data</v>
      </c>
      <c r="E25" s="263" t="str">
        <f>IF('Summary and sign-off'!F60='Summary and sign-off'!F54,'Summary and sign-off'!A52,'Summary and sign-off'!A50)</f>
        <v>Check - each entry provides sufficient information</v>
      </c>
      <c r="F25" s="263"/>
      <c r="G25" s="87"/>
    </row>
    <row r="26" spans="1:7" ht="25.5" customHeight="1" x14ac:dyDescent="0.25">
      <c r="A26" s="89"/>
      <c r="B26" s="90" t="s">
        <v>96</v>
      </c>
      <c r="C26" s="91">
        <f>COUNTIF(C11:C24,'Summary and sign-off'!A45)</f>
        <v>0</v>
      </c>
      <c r="D26" s="17"/>
      <c r="E26" s="18"/>
      <c r="F26" s="19"/>
    </row>
    <row r="27" spans="1:7" ht="25.5" customHeight="1" x14ac:dyDescent="0.25">
      <c r="A27" s="89"/>
      <c r="B27" s="90" t="s">
        <v>97</v>
      </c>
      <c r="C27" s="91">
        <f>COUNTIF(C11:C24,'Summary and sign-off'!A46)</f>
        <v>1</v>
      </c>
      <c r="D27" s="17"/>
      <c r="E27" s="18"/>
      <c r="F27" s="19"/>
    </row>
    <row r="28" spans="1:7" x14ac:dyDescent="0.2">
      <c r="A28" s="20"/>
      <c r="B28" s="21"/>
      <c r="C28" s="20"/>
      <c r="D28" s="22"/>
      <c r="E28" s="22"/>
      <c r="F28" s="20"/>
    </row>
    <row r="29" spans="1:7" x14ac:dyDescent="0.2">
      <c r="A29" s="21" t="s">
        <v>152</v>
      </c>
      <c r="B29" s="21"/>
      <c r="C29" s="21"/>
      <c r="D29" s="21"/>
      <c r="E29" s="21"/>
      <c r="F29" s="21"/>
    </row>
    <row r="30" spans="1:7" ht="12.6" customHeight="1" x14ac:dyDescent="0.2">
      <c r="A30" s="23" t="s">
        <v>131</v>
      </c>
      <c r="B30" s="20"/>
      <c r="C30" s="20"/>
      <c r="D30" s="20"/>
      <c r="E30" s="20"/>
      <c r="F30" s="24"/>
    </row>
    <row r="31" spans="1:7" x14ac:dyDescent="0.2">
      <c r="A31" s="23" t="s">
        <v>79</v>
      </c>
      <c r="B31" s="25"/>
      <c r="C31" s="26"/>
      <c r="D31" s="26"/>
      <c r="E31" s="26"/>
      <c r="F31" s="27"/>
    </row>
    <row r="32" spans="1:7" x14ac:dyDescent="0.2">
      <c r="A32" s="23" t="s">
        <v>164</v>
      </c>
      <c r="B32" s="28"/>
      <c r="C32" s="28"/>
      <c r="D32" s="28"/>
      <c r="E32" s="28"/>
      <c r="F32" s="28"/>
    </row>
    <row r="33" spans="1:6" ht="12.75" customHeight="1" x14ac:dyDescent="0.2">
      <c r="A33" s="23" t="s">
        <v>165</v>
      </c>
      <c r="B33" s="20"/>
      <c r="C33" s="20"/>
      <c r="D33" s="20"/>
      <c r="E33" s="20"/>
      <c r="F33" s="20"/>
    </row>
    <row r="34" spans="1:6" ht="12.95" customHeight="1" x14ac:dyDescent="0.2">
      <c r="A34" s="29" t="s">
        <v>166</v>
      </c>
      <c r="B34" s="30"/>
      <c r="C34" s="30"/>
      <c r="D34" s="30"/>
      <c r="E34" s="30"/>
      <c r="F34" s="30"/>
    </row>
    <row r="35" spans="1:6" x14ac:dyDescent="0.2">
      <c r="A35" s="31" t="s">
        <v>167</v>
      </c>
      <c r="B35" s="32"/>
      <c r="C35" s="27"/>
      <c r="D35" s="27"/>
      <c r="E35" s="27"/>
      <c r="F35" s="27"/>
    </row>
    <row r="36" spans="1:6" ht="12.75" customHeight="1" x14ac:dyDescent="0.2">
      <c r="A36" s="31" t="s">
        <v>146</v>
      </c>
      <c r="B36" s="23"/>
      <c r="C36" s="33"/>
      <c r="D36" s="33"/>
      <c r="E36" s="33"/>
      <c r="F36" s="33"/>
    </row>
    <row r="37" spans="1:6" ht="12.75" customHeight="1" x14ac:dyDescent="0.2">
      <c r="A37" s="23"/>
      <c r="B37" s="23"/>
      <c r="C37" s="33"/>
      <c r="D37" s="33"/>
      <c r="E37" s="33"/>
      <c r="F37" s="33"/>
    </row>
    <row r="38" spans="1:6" ht="12.75" hidden="1" customHeight="1" x14ac:dyDescent="0.2">
      <c r="A38" s="23"/>
      <c r="B38" s="23"/>
      <c r="C38" s="33"/>
      <c r="D38" s="33"/>
      <c r="E38" s="33"/>
      <c r="F38" s="33"/>
    </row>
    <row r="39" spans="1:6" hidden="1" x14ac:dyDescent="0.2"/>
    <row r="40" spans="1:6" hidden="1" x14ac:dyDescent="0.2"/>
    <row r="41" spans="1:6" hidden="1" x14ac:dyDescent="0.2">
      <c r="A41" s="21"/>
      <c r="B41" s="21"/>
      <c r="C41" s="21"/>
      <c r="D41" s="21"/>
      <c r="E41" s="21"/>
      <c r="F41" s="21"/>
    </row>
    <row r="42" spans="1:6" hidden="1" x14ac:dyDescent="0.2">
      <c r="A42" s="21"/>
      <c r="B42" s="21"/>
      <c r="C42" s="21"/>
      <c r="D42" s="21"/>
      <c r="E42" s="21"/>
      <c r="F42" s="21"/>
    </row>
    <row r="43" spans="1:6" hidden="1" x14ac:dyDescent="0.2">
      <c r="A43" s="21"/>
      <c r="B43" s="21"/>
      <c r="C43" s="21"/>
      <c r="D43" s="21"/>
      <c r="E43" s="21"/>
      <c r="F43" s="21"/>
    </row>
    <row r="44" spans="1:6" hidden="1" x14ac:dyDescent="0.2">
      <c r="A44" s="21"/>
      <c r="B44" s="21"/>
      <c r="C44" s="21"/>
      <c r="D44" s="21"/>
      <c r="E44" s="21"/>
      <c r="F44" s="21"/>
    </row>
    <row r="45" spans="1:6" hidden="1" x14ac:dyDescent="0.2">
      <c r="A45" s="21"/>
      <c r="B45" s="21"/>
      <c r="C45" s="21"/>
      <c r="D45" s="21"/>
      <c r="E45" s="21"/>
      <c r="F45" s="21"/>
    </row>
    <row r="46" spans="1:6" hidden="1" x14ac:dyDescent="0.2"/>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sheetData>
  <sheetProtection sheet="1"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sign-off'!$A$45:$A$46</xm:f>
          </x14:formula1>
          <xm:sqref>C11:C24</xm:sqref>
        </x14:dataValidation>
        <x14:dataValidation type="list" errorStyle="information" operator="greaterThan" allowBlank="1" showInputMessage="1" prompt="Provide specific $ value if possible" xr:uid="{00000000-0002-0000-0500-000003000000}">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EB878-694E-4C67-941E-4302AE58451A}">
  <dimension ref="A1:BU529"/>
  <sheetViews>
    <sheetView topLeftCell="A504" workbookViewId="0">
      <selection activeCell="C535" sqref="C535"/>
    </sheetView>
  </sheetViews>
  <sheetFormatPr defaultRowHeight="12.75" x14ac:dyDescent="0.2"/>
  <cols>
    <col min="2" max="2" width="13.5703125" bestFit="1" customWidth="1"/>
    <col min="3" max="3" width="44.140625" bestFit="1" customWidth="1"/>
    <col min="7" max="7" width="14" bestFit="1" customWidth="1"/>
    <col min="12" max="12" width="11.140625" bestFit="1" customWidth="1"/>
  </cols>
  <sheetData>
    <row r="1" spans="1:59" x14ac:dyDescent="0.2">
      <c r="A1" s="187" t="s">
        <v>311</v>
      </c>
      <c r="B1" s="187" t="s">
        <v>312</v>
      </c>
      <c r="C1" s="187" t="s">
        <v>313</v>
      </c>
      <c r="D1" s="187" t="s">
        <v>314</v>
      </c>
      <c r="E1" s="187" t="s">
        <v>315</v>
      </c>
      <c r="F1" s="187" t="s">
        <v>316</v>
      </c>
      <c r="G1" s="187" t="s">
        <v>317</v>
      </c>
      <c r="H1" s="187" t="s">
        <v>318</v>
      </c>
      <c r="I1" s="187" t="s">
        <v>319</v>
      </c>
      <c r="J1" s="187" t="s">
        <v>320</v>
      </c>
      <c r="K1" s="187" t="s">
        <v>321</v>
      </c>
      <c r="L1" s="187" t="s">
        <v>322</v>
      </c>
      <c r="M1" s="187" t="s">
        <v>323</v>
      </c>
      <c r="N1" s="187" t="s">
        <v>324</v>
      </c>
      <c r="O1" s="187" t="s">
        <v>325</v>
      </c>
      <c r="P1" s="187" t="s">
        <v>326</v>
      </c>
      <c r="Q1" s="187" t="s">
        <v>327</v>
      </c>
      <c r="R1" s="187" t="s">
        <v>328</v>
      </c>
      <c r="S1" s="187" t="s">
        <v>329</v>
      </c>
      <c r="T1" s="187" t="s">
        <v>330</v>
      </c>
      <c r="U1" s="187" t="s">
        <v>331</v>
      </c>
      <c r="V1" s="187" t="s">
        <v>332</v>
      </c>
      <c r="W1" s="187" t="s">
        <v>333</v>
      </c>
      <c r="X1" s="187" t="s">
        <v>334</v>
      </c>
      <c r="Y1" s="187" t="s">
        <v>335</v>
      </c>
      <c r="Z1" s="187" t="s">
        <v>336</v>
      </c>
      <c r="AA1" s="187" t="s">
        <v>337</v>
      </c>
      <c r="AB1" s="187" t="s">
        <v>338</v>
      </c>
      <c r="AC1" s="187" t="s">
        <v>339</v>
      </c>
      <c r="AD1" s="187" t="s">
        <v>313</v>
      </c>
      <c r="AE1" s="187" t="s">
        <v>340</v>
      </c>
      <c r="AF1" s="187" t="s">
        <v>341</v>
      </c>
      <c r="AG1" s="187" t="s">
        <v>342</v>
      </c>
      <c r="AH1" s="187" t="s">
        <v>343</v>
      </c>
      <c r="AI1" s="187" t="s">
        <v>344</v>
      </c>
      <c r="AJ1" s="187" t="s">
        <v>345</v>
      </c>
      <c r="AK1" s="187" t="s">
        <v>346</v>
      </c>
      <c r="AL1" s="187" t="s">
        <v>347</v>
      </c>
      <c r="AM1" s="187" t="s">
        <v>348</v>
      </c>
      <c r="AN1" s="187" t="s">
        <v>349</v>
      </c>
      <c r="AO1" s="187" t="s">
        <v>350</v>
      </c>
      <c r="AP1" s="187" t="s">
        <v>351</v>
      </c>
      <c r="AQ1" s="187" t="s">
        <v>352</v>
      </c>
      <c r="AR1" s="187" t="s">
        <v>353</v>
      </c>
      <c r="AS1" s="187" t="s">
        <v>349</v>
      </c>
      <c r="AT1" s="187" t="s">
        <v>354</v>
      </c>
      <c r="AU1" s="187" t="s">
        <v>355</v>
      </c>
      <c r="AV1" s="187" t="s">
        <v>356</v>
      </c>
      <c r="AW1" s="187" t="s">
        <v>357</v>
      </c>
      <c r="AX1" s="187" t="s">
        <v>358</v>
      </c>
      <c r="AY1" s="187" t="s">
        <v>359</v>
      </c>
      <c r="AZ1" s="187" t="s">
        <v>353</v>
      </c>
      <c r="BA1" s="187" t="s">
        <v>318</v>
      </c>
      <c r="BB1" s="187" t="s">
        <v>319</v>
      </c>
      <c r="BC1" s="187" t="s">
        <v>320</v>
      </c>
      <c r="BD1" s="187" t="s">
        <v>321</v>
      </c>
      <c r="BE1" s="187" t="s">
        <v>314</v>
      </c>
      <c r="BF1" s="187" t="s">
        <v>360</v>
      </c>
      <c r="BG1" s="187" t="s">
        <v>361</v>
      </c>
    </row>
    <row r="2" spans="1:59" s="174" customFormat="1" x14ac:dyDescent="0.2">
      <c r="A2" s="169">
        <v>1</v>
      </c>
      <c r="B2" s="170" t="s">
        <v>171</v>
      </c>
      <c r="C2" s="171" t="s">
        <v>172</v>
      </c>
      <c r="D2" s="172">
        <v>-21</v>
      </c>
      <c r="E2" s="171" t="s">
        <v>173</v>
      </c>
      <c r="F2" s="171" t="s">
        <v>174</v>
      </c>
      <c r="G2" s="171" t="s">
        <v>175</v>
      </c>
      <c r="H2" s="171" t="s">
        <v>176</v>
      </c>
      <c r="I2" s="171" t="s">
        <v>177</v>
      </c>
      <c r="J2" s="171" t="s">
        <v>178</v>
      </c>
      <c r="K2" s="171" t="s">
        <v>179</v>
      </c>
      <c r="L2" s="171" t="s">
        <v>180</v>
      </c>
      <c r="M2" s="171" t="s">
        <v>180</v>
      </c>
      <c r="N2" s="169">
        <v>9449442</v>
      </c>
      <c r="O2" s="169">
        <v>5275</v>
      </c>
      <c r="P2" s="171" t="s">
        <v>180</v>
      </c>
      <c r="Q2" s="171" t="s">
        <v>180</v>
      </c>
      <c r="R2" s="171" t="s">
        <v>180</v>
      </c>
      <c r="S2" s="171" t="s">
        <v>180</v>
      </c>
      <c r="T2" s="171" t="s">
        <v>180</v>
      </c>
      <c r="U2" s="171" t="s">
        <v>181</v>
      </c>
      <c r="V2" s="170" t="s">
        <v>171</v>
      </c>
      <c r="W2" s="170" t="s">
        <v>180</v>
      </c>
      <c r="X2" s="171" t="s">
        <v>180</v>
      </c>
      <c r="Y2" s="173">
        <v>0</v>
      </c>
      <c r="Z2" s="171" t="s">
        <v>180</v>
      </c>
      <c r="AA2" s="169">
        <v>0</v>
      </c>
      <c r="AB2" s="171" t="s">
        <v>180</v>
      </c>
      <c r="AC2" s="171" t="s">
        <v>180</v>
      </c>
      <c r="AD2" s="171" t="s">
        <v>180</v>
      </c>
      <c r="AE2" s="171" t="s">
        <v>180</v>
      </c>
      <c r="AF2" s="171" t="s">
        <v>180</v>
      </c>
      <c r="AG2" s="172">
        <v>0</v>
      </c>
      <c r="AH2" s="171" t="s">
        <v>180</v>
      </c>
      <c r="AI2" s="171" t="s">
        <v>180</v>
      </c>
      <c r="AJ2" s="171" t="s">
        <v>180</v>
      </c>
      <c r="AK2" s="171" t="s">
        <v>180</v>
      </c>
      <c r="AL2" s="172">
        <v>-21</v>
      </c>
      <c r="AM2" s="172">
        <v>-21</v>
      </c>
      <c r="AN2" s="171" t="s">
        <v>182</v>
      </c>
      <c r="AO2" s="171" t="s">
        <v>180</v>
      </c>
      <c r="AP2" s="170" t="s">
        <v>180</v>
      </c>
      <c r="AQ2" s="172"/>
      <c r="AR2" s="171" t="s">
        <v>180</v>
      </c>
      <c r="AS2" s="171" t="s">
        <v>180</v>
      </c>
      <c r="AT2" s="171" t="s">
        <v>180</v>
      </c>
      <c r="AU2" s="171" t="s">
        <v>180</v>
      </c>
      <c r="AV2" s="171" t="s">
        <v>180</v>
      </c>
      <c r="AW2" s="170" t="s">
        <v>180</v>
      </c>
      <c r="AX2" s="171" t="s">
        <v>180</v>
      </c>
      <c r="AY2" s="171" t="s">
        <v>180</v>
      </c>
      <c r="AZ2" s="171" t="s">
        <v>180</v>
      </c>
      <c r="BA2" s="171" t="s">
        <v>180</v>
      </c>
      <c r="BB2" s="171" t="s">
        <v>180</v>
      </c>
      <c r="BC2" s="171" t="s">
        <v>180</v>
      </c>
      <c r="BD2" s="171" t="s">
        <v>180</v>
      </c>
      <c r="BE2" s="170" t="s">
        <v>180</v>
      </c>
      <c r="BF2" s="170" t="s">
        <v>180</v>
      </c>
      <c r="BG2" s="171" t="s">
        <v>183</v>
      </c>
    </row>
    <row r="3" spans="1:59" s="174" customFormat="1" x14ac:dyDescent="0.2">
      <c r="A3" s="169">
        <v>1</v>
      </c>
      <c r="B3" s="170" t="s">
        <v>171</v>
      </c>
      <c r="C3" s="171" t="s">
        <v>184</v>
      </c>
      <c r="D3" s="172">
        <v>-21</v>
      </c>
      <c r="E3" s="171" t="s">
        <v>173</v>
      </c>
      <c r="F3" s="171" t="s">
        <v>174</v>
      </c>
      <c r="G3" s="171" t="s">
        <v>175</v>
      </c>
      <c r="H3" s="171" t="s">
        <v>176</v>
      </c>
      <c r="I3" s="171" t="s">
        <v>177</v>
      </c>
      <c r="J3" s="171" t="s">
        <v>178</v>
      </c>
      <c r="K3" s="171" t="s">
        <v>179</v>
      </c>
      <c r="L3" s="171" t="s">
        <v>180</v>
      </c>
      <c r="M3" s="171" t="s">
        <v>180</v>
      </c>
      <c r="N3" s="169">
        <v>9449442</v>
      </c>
      <c r="O3" s="169">
        <v>6515</v>
      </c>
      <c r="P3" s="171" t="s">
        <v>180</v>
      </c>
      <c r="Q3" s="171" t="s">
        <v>180</v>
      </c>
      <c r="R3" s="171" t="s">
        <v>180</v>
      </c>
      <c r="S3" s="171" t="s">
        <v>180</v>
      </c>
      <c r="T3" s="171" t="s">
        <v>180</v>
      </c>
      <c r="U3" s="171" t="s">
        <v>181</v>
      </c>
      <c r="V3" s="170" t="s">
        <v>171</v>
      </c>
      <c r="W3" s="170" t="s">
        <v>180</v>
      </c>
      <c r="X3" s="171" t="s">
        <v>180</v>
      </c>
      <c r="Y3" s="173">
        <v>0</v>
      </c>
      <c r="Z3" s="171" t="s">
        <v>180</v>
      </c>
      <c r="AA3" s="169">
        <v>0</v>
      </c>
      <c r="AB3" s="171" t="s">
        <v>180</v>
      </c>
      <c r="AC3" s="171" t="s">
        <v>180</v>
      </c>
      <c r="AD3" s="171" t="s">
        <v>180</v>
      </c>
      <c r="AE3" s="171" t="s">
        <v>180</v>
      </c>
      <c r="AF3" s="171" t="s">
        <v>180</v>
      </c>
      <c r="AG3" s="172">
        <v>0</v>
      </c>
      <c r="AH3" s="171" t="s">
        <v>180</v>
      </c>
      <c r="AI3" s="171" t="s">
        <v>180</v>
      </c>
      <c r="AJ3" s="171" t="s">
        <v>180</v>
      </c>
      <c r="AK3" s="171" t="s">
        <v>180</v>
      </c>
      <c r="AL3" s="172">
        <v>-21</v>
      </c>
      <c r="AM3" s="172">
        <v>-21</v>
      </c>
      <c r="AN3" s="171" t="s">
        <v>182</v>
      </c>
      <c r="AO3" s="171" t="s">
        <v>180</v>
      </c>
      <c r="AP3" s="170" t="s">
        <v>180</v>
      </c>
      <c r="AQ3" s="172"/>
      <c r="AR3" s="171" t="s">
        <v>180</v>
      </c>
      <c r="AS3" s="171" t="s">
        <v>180</v>
      </c>
      <c r="AT3" s="171" t="s">
        <v>180</v>
      </c>
      <c r="AU3" s="171" t="s">
        <v>180</v>
      </c>
      <c r="AV3" s="171" t="s">
        <v>180</v>
      </c>
      <c r="AW3" s="170" t="s">
        <v>180</v>
      </c>
      <c r="AX3" s="171" t="s">
        <v>180</v>
      </c>
      <c r="AY3" s="171" t="s">
        <v>180</v>
      </c>
      <c r="AZ3" s="171" t="s">
        <v>180</v>
      </c>
      <c r="BA3" s="171" t="s">
        <v>180</v>
      </c>
      <c r="BB3" s="171" t="s">
        <v>180</v>
      </c>
      <c r="BC3" s="171" t="s">
        <v>180</v>
      </c>
      <c r="BD3" s="171" t="s">
        <v>180</v>
      </c>
      <c r="BE3" s="170" t="s">
        <v>180</v>
      </c>
      <c r="BF3" s="170" t="s">
        <v>180</v>
      </c>
      <c r="BG3" s="171" t="s">
        <v>183</v>
      </c>
    </row>
    <row r="4" spans="1:59" s="174" customFormat="1" x14ac:dyDescent="0.2">
      <c r="A4" s="169">
        <v>1</v>
      </c>
      <c r="B4" s="170" t="s">
        <v>185</v>
      </c>
      <c r="C4" s="171" t="s">
        <v>186</v>
      </c>
      <c r="D4" s="172">
        <v>49.79</v>
      </c>
      <c r="E4" s="171" t="s">
        <v>187</v>
      </c>
      <c r="F4" s="171" t="s">
        <v>188</v>
      </c>
      <c r="G4" s="171" t="s">
        <v>175</v>
      </c>
      <c r="H4" s="171" t="s">
        <v>176</v>
      </c>
      <c r="I4" s="171" t="s">
        <v>177</v>
      </c>
      <c r="J4" s="171" t="s">
        <v>178</v>
      </c>
      <c r="K4" s="171" t="s">
        <v>179</v>
      </c>
      <c r="L4" s="171" t="s">
        <v>180</v>
      </c>
      <c r="M4" s="171" t="s">
        <v>180</v>
      </c>
      <c r="N4" s="169">
        <v>9478455</v>
      </c>
      <c r="O4" s="169">
        <v>403</v>
      </c>
      <c r="P4" s="171" t="s">
        <v>180</v>
      </c>
      <c r="Q4" s="171" t="s">
        <v>180</v>
      </c>
      <c r="R4" s="171" t="s">
        <v>180</v>
      </c>
      <c r="S4" s="171" t="s">
        <v>180</v>
      </c>
      <c r="T4" s="171" t="s">
        <v>180</v>
      </c>
      <c r="U4" s="171" t="s">
        <v>181</v>
      </c>
      <c r="V4" s="170" t="s">
        <v>185</v>
      </c>
      <c r="W4" s="170" t="s">
        <v>180</v>
      </c>
      <c r="X4" s="171" t="s">
        <v>180</v>
      </c>
      <c r="Y4" s="173">
        <v>0</v>
      </c>
      <c r="Z4" s="171" t="s">
        <v>180</v>
      </c>
      <c r="AA4" s="169">
        <v>0</v>
      </c>
      <c r="AB4" s="171" t="s">
        <v>180</v>
      </c>
      <c r="AC4" s="171" t="s">
        <v>180</v>
      </c>
      <c r="AD4" s="171" t="s">
        <v>180</v>
      </c>
      <c r="AE4" s="171" t="s">
        <v>180</v>
      </c>
      <c r="AF4" s="171" t="s">
        <v>180</v>
      </c>
      <c r="AG4" s="172">
        <v>0</v>
      </c>
      <c r="AH4" s="171" t="s">
        <v>180</v>
      </c>
      <c r="AI4" s="171" t="s">
        <v>180</v>
      </c>
      <c r="AJ4" s="171" t="s">
        <v>180</v>
      </c>
      <c r="AK4" s="171" t="s">
        <v>180</v>
      </c>
      <c r="AL4" s="172">
        <v>49.79</v>
      </c>
      <c r="AM4" s="172">
        <v>49.79</v>
      </c>
      <c r="AN4" s="171" t="s">
        <v>182</v>
      </c>
      <c r="AO4" s="171" t="s">
        <v>180</v>
      </c>
      <c r="AP4" s="170" t="s">
        <v>180</v>
      </c>
      <c r="AQ4" s="172"/>
      <c r="AR4" s="171" t="s">
        <v>180</v>
      </c>
      <c r="AS4" s="171" t="s">
        <v>180</v>
      </c>
      <c r="AT4" s="171" t="s">
        <v>180</v>
      </c>
      <c r="AU4" s="171" t="s">
        <v>180</v>
      </c>
      <c r="AV4" s="171" t="s">
        <v>180</v>
      </c>
      <c r="AW4" s="170" t="s">
        <v>180</v>
      </c>
      <c r="AX4" s="171" t="s">
        <v>180</v>
      </c>
      <c r="AY4" s="171" t="s">
        <v>180</v>
      </c>
      <c r="AZ4" s="171" t="s">
        <v>180</v>
      </c>
      <c r="BA4" s="171" t="s">
        <v>180</v>
      </c>
      <c r="BB4" s="171" t="s">
        <v>180</v>
      </c>
      <c r="BC4" s="171" t="s">
        <v>180</v>
      </c>
      <c r="BD4" s="171" t="s">
        <v>180</v>
      </c>
      <c r="BE4" s="170" t="s">
        <v>180</v>
      </c>
      <c r="BF4" s="170" t="s">
        <v>180</v>
      </c>
      <c r="BG4" s="171" t="s">
        <v>183</v>
      </c>
    </row>
    <row r="5" spans="1:59" s="174" customFormat="1" x14ac:dyDescent="0.2">
      <c r="A5" s="169">
        <v>1</v>
      </c>
      <c r="B5" s="170" t="s">
        <v>185</v>
      </c>
      <c r="C5" s="171" t="s">
        <v>189</v>
      </c>
      <c r="D5" s="172">
        <v>18.5</v>
      </c>
      <c r="E5" s="171" t="s">
        <v>187</v>
      </c>
      <c r="F5" s="171" t="s">
        <v>188</v>
      </c>
      <c r="G5" s="171" t="s">
        <v>175</v>
      </c>
      <c r="H5" s="171" t="s">
        <v>176</v>
      </c>
      <c r="I5" s="171" t="s">
        <v>177</v>
      </c>
      <c r="J5" s="171" t="s">
        <v>178</v>
      </c>
      <c r="K5" s="171" t="s">
        <v>179</v>
      </c>
      <c r="L5" s="171" t="s">
        <v>180</v>
      </c>
      <c r="M5" s="171" t="s">
        <v>180</v>
      </c>
      <c r="N5" s="169">
        <v>9478455</v>
      </c>
      <c r="O5" s="169">
        <v>404</v>
      </c>
      <c r="P5" s="171" t="s">
        <v>180</v>
      </c>
      <c r="Q5" s="171" t="s">
        <v>180</v>
      </c>
      <c r="R5" s="171" t="s">
        <v>180</v>
      </c>
      <c r="S5" s="171" t="s">
        <v>180</v>
      </c>
      <c r="T5" s="171" t="s">
        <v>180</v>
      </c>
      <c r="U5" s="171" t="s">
        <v>181</v>
      </c>
      <c r="V5" s="170" t="s">
        <v>185</v>
      </c>
      <c r="W5" s="170" t="s">
        <v>180</v>
      </c>
      <c r="X5" s="171" t="s">
        <v>180</v>
      </c>
      <c r="Y5" s="173">
        <v>0</v>
      </c>
      <c r="Z5" s="171" t="s">
        <v>180</v>
      </c>
      <c r="AA5" s="169">
        <v>0</v>
      </c>
      <c r="AB5" s="171" t="s">
        <v>180</v>
      </c>
      <c r="AC5" s="171" t="s">
        <v>180</v>
      </c>
      <c r="AD5" s="171" t="s">
        <v>180</v>
      </c>
      <c r="AE5" s="171" t="s">
        <v>180</v>
      </c>
      <c r="AF5" s="171" t="s">
        <v>180</v>
      </c>
      <c r="AG5" s="172">
        <v>0</v>
      </c>
      <c r="AH5" s="171" t="s">
        <v>180</v>
      </c>
      <c r="AI5" s="171" t="s">
        <v>180</v>
      </c>
      <c r="AJ5" s="171" t="s">
        <v>180</v>
      </c>
      <c r="AK5" s="171" t="s">
        <v>180</v>
      </c>
      <c r="AL5" s="172">
        <v>18.5</v>
      </c>
      <c r="AM5" s="172">
        <v>18.5</v>
      </c>
      <c r="AN5" s="171" t="s">
        <v>182</v>
      </c>
      <c r="AO5" s="171" t="s">
        <v>180</v>
      </c>
      <c r="AP5" s="170" t="s">
        <v>180</v>
      </c>
      <c r="AQ5" s="172"/>
      <c r="AR5" s="171" t="s">
        <v>180</v>
      </c>
      <c r="AS5" s="171" t="s">
        <v>180</v>
      </c>
      <c r="AT5" s="171" t="s">
        <v>180</v>
      </c>
      <c r="AU5" s="171" t="s">
        <v>180</v>
      </c>
      <c r="AV5" s="171" t="s">
        <v>180</v>
      </c>
      <c r="AW5" s="170" t="s">
        <v>180</v>
      </c>
      <c r="AX5" s="171" t="s">
        <v>180</v>
      </c>
      <c r="AY5" s="171" t="s">
        <v>180</v>
      </c>
      <c r="AZ5" s="171" t="s">
        <v>180</v>
      </c>
      <c r="BA5" s="171" t="s">
        <v>180</v>
      </c>
      <c r="BB5" s="171" t="s">
        <v>180</v>
      </c>
      <c r="BC5" s="171" t="s">
        <v>180</v>
      </c>
      <c r="BD5" s="171" t="s">
        <v>180</v>
      </c>
      <c r="BE5" s="170" t="s">
        <v>180</v>
      </c>
      <c r="BF5" s="170" t="s">
        <v>180</v>
      </c>
      <c r="BG5" s="171" t="s">
        <v>183</v>
      </c>
    </row>
    <row r="6" spans="1:59" s="174" customFormat="1" x14ac:dyDescent="0.2">
      <c r="A6" s="169">
        <v>1</v>
      </c>
      <c r="B6" s="170" t="s">
        <v>185</v>
      </c>
      <c r="C6" s="171" t="s">
        <v>190</v>
      </c>
      <c r="D6" s="172">
        <v>-9.48</v>
      </c>
      <c r="E6" s="171" t="s">
        <v>187</v>
      </c>
      <c r="F6" s="171" t="s">
        <v>188</v>
      </c>
      <c r="G6" s="171" t="s">
        <v>175</v>
      </c>
      <c r="H6" s="171" t="s">
        <v>176</v>
      </c>
      <c r="I6" s="171" t="s">
        <v>177</v>
      </c>
      <c r="J6" s="171" t="s">
        <v>178</v>
      </c>
      <c r="K6" s="171" t="s">
        <v>179</v>
      </c>
      <c r="L6" s="171" t="s">
        <v>180</v>
      </c>
      <c r="M6" s="171" t="s">
        <v>180</v>
      </c>
      <c r="N6" s="169">
        <v>9478455</v>
      </c>
      <c r="O6" s="169">
        <v>405</v>
      </c>
      <c r="P6" s="171" t="s">
        <v>180</v>
      </c>
      <c r="Q6" s="171" t="s">
        <v>180</v>
      </c>
      <c r="R6" s="171" t="s">
        <v>180</v>
      </c>
      <c r="S6" s="171" t="s">
        <v>180</v>
      </c>
      <c r="T6" s="171" t="s">
        <v>180</v>
      </c>
      <c r="U6" s="171" t="s">
        <v>181</v>
      </c>
      <c r="V6" s="170" t="s">
        <v>185</v>
      </c>
      <c r="W6" s="170" t="s">
        <v>180</v>
      </c>
      <c r="X6" s="171" t="s">
        <v>180</v>
      </c>
      <c r="Y6" s="173">
        <v>0</v>
      </c>
      <c r="Z6" s="171" t="s">
        <v>180</v>
      </c>
      <c r="AA6" s="169">
        <v>0</v>
      </c>
      <c r="AB6" s="171" t="s">
        <v>180</v>
      </c>
      <c r="AC6" s="171" t="s">
        <v>180</v>
      </c>
      <c r="AD6" s="171" t="s">
        <v>180</v>
      </c>
      <c r="AE6" s="171" t="s">
        <v>180</v>
      </c>
      <c r="AF6" s="171" t="s">
        <v>180</v>
      </c>
      <c r="AG6" s="172">
        <v>0</v>
      </c>
      <c r="AH6" s="171" t="s">
        <v>180</v>
      </c>
      <c r="AI6" s="171" t="s">
        <v>180</v>
      </c>
      <c r="AJ6" s="171" t="s">
        <v>180</v>
      </c>
      <c r="AK6" s="171" t="s">
        <v>180</v>
      </c>
      <c r="AL6" s="172">
        <v>-9.48</v>
      </c>
      <c r="AM6" s="172">
        <v>-9.48</v>
      </c>
      <c r="AN6" s="171" t="s">
        <v>182</v>
      </c>
      <c r="AO6" s="171" t="s">
        <v>180</v>
      </c>
      <c r="AP6" s="170" t="s">
        <v>180</v>
      </c>
      <c r="AQ6" s="172"/>
      <c r="AR6" s="171" t="s">
        <v>180</v>
      </c>
      <c r="AS6" s="171" t="s">
        <v>180</v>
      </c>
      <c r="AT6" s="171" t="s">
        <v>180</v>
      </c>
      <c r="AU6" s="171" t="s">
        <v>180</v>
      </c>
      <c r="AV6" s="171" t="s">
        <v>180</v>
      </c>
      <c r="AW6" s="170" t="s">
        <v>180</v>
      </c>
      <c r="AX6" s="171" t="s">
        <v>180</v>
      </c>
      <c r="AY6" s="171" t="s">
        <v>180</v>
      </c>
      <c r="AZ6" s="171" t="s">
        <v>180</v>
      </c>
      <c r="BA6" s="171" t="s">
        <v>180</v>
      </c>
      <c r="BB6" s="171" t="s">
        <v>180</v>
      </c>
      <c r="BC6" s="171" t="s">
        <v>180</v>
      </c>
      <c r="BD6" s="171" t="s">
        <v>180</v>
      </c>
      <c r="BE6" s="170" t="s">
        <v>180</v>
      </c>
      <c r="BF6" s="170" t="s">
        <v>180</v>
      </c>
      <c r="BG6" s="171" t="s">
        <v>183</v>
      </c>
    </row>
    <row r="7" spans="1:59" s="174" customFormat="1" x14ac:dyDescent="0.2">
      <c r="A7" s="169">
        <v>1</v>
      </c>
      <c r="B7" s="170" t="s">
        <v>185</v>
      </c>
      <c r="C7" s="171" t="s">
        <v>190</v>
      </c>
      <c r="D7" s="172">
        <v>14.51</v>
      </c>
      <c r="E7" s="171" t="s">
        <v>187</v>
      </c>
      <c r="F7" s="171" t="s">
        <v>188</v>
      </c>
      <c r="G7" s="171" t="s">
        <v>175</v>
      </c>
      <c r="H7" s="171" t="s">
        <v>176</v>
      </c>
      <c r="I7" s="171" t="s">
        <v>177</v>
      </c>
      <c r="J7" s="171" t="s">
        <v>178</v>
      </c>
      <c r="K7" s="171" t="s">
        <v>179</v>
      </c>
      <c r="L7" s="171" t="s">
        <v>180</v>
      </c>
      <c r="M7" s="171" t="s">
        <v>180</v>
      </c>
      <c r="N7" s="169">
        <v>9478455</v>
      </c>
      <c r="O7" s="169">
        <v>406</v>
      </c>
      <c r="P7" s="171" t="s">
        <v>180</v>
      </c>
      <c r="Q7" s="171" t="s">
        <v>180</v>
      </c>
      <c r="R7" s="171" t="s">
        <v>180</v>
      </c>
      <c r="S7" s="171" t="s">
        <v>180</v>
      </c>
      <c r="T7" s="171" t="s">
        <v>180</v>
      </c>
      <c r="U7" s="171" t="s">
        <v>181</v>
      </c>
      <c r="V7" s="170" t="s">
        <v>185</v>
      </c>
      <c r="W7" s="170" t="s">
        <v>180</v>
      </c>
      <c r="X7" s="171" t="s">
        <v>180</v>
      </c>
      <c r="Y7" s="173">
        <v>0</v>
      </c>
      <c r="Z7" s="171" t="s">
        <v>180</v>
      </c>
      <c r="AA7" s="169">
        <v>0</v>
      </c>
      <c r="AB7" s="171" t="s">
        <v>180</v>
      </c>
      <c r="AC7" s="171" t="s">
        <v>180</v>
      </c>
      <c r="AD7" s="171" t="s">
        <v>180</v>
      </c>
      <c r="AE7" s="171" t="s">
        <v>180</v>
      </c>
      <c r="AF7" s="171" t="s">
        <v>180</v>
      </c>
      <c r="AG7" s="172">
        <v>0</v>
      </c>
      <c r="AH7" s="171" t="s">
        <v>180</v>
      </c>
      <c r="AI7" s="171" t="s">
        <v>180</v>
      </c>
      <c r="AJ7" s="171" t="s">
        <v>180</v>
      </c>
      <c r="AK7" s="171" t="s">
        <v>180</v>
      </c>
      <c r="AL7" s="172">
        <v>14.51</v>
      </c>
      <c r="AM7" s="172">
        <v>14.51</v>
      </c>
      <c r="AN7" s="171" t="s">
        <v>182</v>
      </c>
      <c r="AO7" s="171" t="s">
        <v>180</v>
      </c>
      <c r="AP7" s="170" t="s">
        <v>180</v>
      </c>
      <c r="AQ7" s="172"/>
      <c r="AR7" s="171" t="s">
        <v>180</v>
      </c>
      <c r="AS7" s="171" t="s">
        <v>180</v>
      </c>
      <c r="AT7" s="171" t="s">
        <v>180</v>
      </c>
      <c r="AU7" s="171" t="s">
        <v>180</v>
      </c>
      <c r="AV7" s="171" t="s">
        <v>180</v>
      </c>
      <c r="AW7" s="170" t="s">
        <v>180</v>
      </c>
      <c r="AX7" s="171" t="s">
        <v>180</v>
      </c>
      <c r="AY7" s="171" t="s">
        <v>180</v>
      </c>
      <c r="AZ7" s="171" t="s">
        <v>180</v>
      </c>
      <c r="BA7" s="171" t="s">
        <v>180</v>
      </c>
      <c r="BB7" s="171" t="s">
        <v>180</v>
      </c>
      <c r="BC7" s="171" t="s">
        <v>180</v>
      </c>
      <c r="BD7" s="171" t="s">
        <v>180</v>
      </c>
      <c r="BE7" s="170" t="s">
        <v>180</v>
      </c>
      <c r="BF7" s="170" t="s">
        <v>180</v>
      </c>
      <c r="BG7" s="171" t="s">
        <v>183</v>
      </c>
    </row>
    <row r="8" spans="1:59" s="174" customFormat="1" x14ac:dyDescent="0.2">
      <c r="A8" s="169">
        <v>1</v>
      </c>
      <c r="B8" s="170" t="s">
        <v>185</v>
      </c>
      <c r="C8" s="171" t="s">
        <v>191</v>
      </c>
      <c r="D8" s="172">
        <v>49.79</v>
      </c>
      <c r="E8" s="171" t="s">
        <v>173</v>
      </c>
      <c r="F8" s="171" t="s">
        <v>192</v>
      </c>
      <c r="G8" s="171" t="s">
        <v>175</v>
      </c>
      <c r="H8" s="171" t="s">
        <v>176</v>
      </c>
      <c r="I8" s="171" t="s">
        <v>177</v>
      </c>
      <c r="J8" s="171" t="s">
        <v>178</v>
      </c>
      <c r="K8" s="171" t="s">
        <v>179</v>
      </c>
      <c r="L8" s="171" t="s">
        <v>180</v>
      </c>
      <c r="M8" s="171" t="s">
        <v>180</v>
      </c>
      <c r="N8" s="169">
        <v>9478479</v>
      </c>
      <c r="O8" s="169">
        <v>403</v>
      </c>
      <c r="P8" s="171" t="s">
        <v>180</v>
      </c>
      <c r="Q8" s="171" t="s">
        <v>180</v>
      </c>
      <c r="R8" s="171" t="s">
        <v>180</v>
      </c>
      <c r="S8" s="171" t="s">
        <v>180</v>
      </c>
      <c r="T8" s="171" t="s">
        <v>180</v>
      </c>
      <c r="U8" s="171" t="s">
        <v>181</v>
      </c>
      <c r="V8" s="170" t="s">
        <v>185</v>
      </c>
      <c r="W8" s="170" t="s">
        <v>180</v>
      </c>
      <c r="X8" s="171" t="s">
        <v>180</v>
      </c>
      <c r="Y8" s="173">
        <v>0</v>
      </c>
      <c r="Z8" s="171" t="s">
        <v>180</v>
      </c>
      <c r="AA8" s="169">
        <v>0</v>
      </c>
      <c r="AB8" s="171" t="s">
        <v>180</v>
      </c>
      <c r="AC8" s="171" t="s">
        <v>180</v>
      </c>
      <c r="AD8" s="171" t="s">
        <v>180</v>
      </c>
      <c r="AE8" s="171" t="s">
        <v>180</v>
      </c>
      <c r="AF8" s="171" t="s">
        <v>180</v>
      </c>
      <c r="AG8" s="172">
        <v>0</v>
      </c>
      <c r="AH8" s="171" t="s">
        <v>180</v>
      </c>
      <c r="AI8" s="171" t="s">
        <v>180</v>
      </c>
      <c r="AJ8" s="171" t="s">
        <v>180</v>
      </c>
      <c r="AK8" s="171" t="s">
        <v>180</v>
      </c>
      <c r="AL8" s="172">
        <v>49.79</v>
      </c>
      <c r="AM8" s="172">
        <v>49.79</v>
      </c>
      <c r="AN8" s="171" t="s">
        <v>182</v>
      </c>
      <c r="AO8" s="171" t="s">
        <v>180</v>
      </c>
      <c r="AP8" s="170" t="s">
        <v>180</v>
      </c>
      <c r="AQ8" s="172"/>
      <c r="AR8" s="171" t="s">
        <v>180</v>
      </c>
      <c r="AS8" s="171" t="s">
        <v>180</v>
      </c>
      <c r="AT8" s="171" t="s">
        <v>180</v>
      </c>
      <c r="AU8" s="171" t="s">
        <v>180</v>
      </c>
      <c r="AV8" s="171" t="s">
        <v>180</v>
      </c>
      <c r="AW8" s="170" t="s">
        <v>180</v>
      </c>
      <c r="AX8" s="171" t="s">
        <v>180</v>
      </c>
      <c r="AY8" s="171" t="s">
        <v>180</v>
      </c>
      <c r="AZ8" s="171" t="s">
        <v>180</v>
      </c>
      <c r="BA8" s="171" t="s">
        <v>180</v>
      </c>
      <c r="BB8" s="171" t="s">
        <v>180</v>
      </c>
      <c r="BC8" s="171" t="s">
        <v>180</v>
      </c>
      <c r="BD8" s="171" t="s">
        <v>180</v>
      </c>
      <c r="BE8" s="170" t="s">
        <v>180</v>
      </c>
      <c r="BF8" s="170" t="s">
        <v>180</v>
      </c>
      <c r="BG8" s="171" t="s">
        <v>183</v>
      </c>
    </row>
    <row r="9" spans="1:59" s="174" customFormat="1" x14ac:dyDescent="0.2">
      <c r="A9" s="169">
        <v>1</v>
      </c>
      <c r="B9" s="170" t="s">
        <v>185</v>
      </c>
      <c r="C9" s="171" t="s">
        <v>193</v>
      </c>
      <c r="D9" s="172">
        <v>18.5</v>
      </c>
      <c r="E9" s="171" t="s">
        <v>173</v>
      </c>
      <c r="F9" s="171" t="s">
        <v>192</v>
      </c>
      <c r="G9" s="171" t="s">
        <v>175</v>
      </c>
      <c r="H9" s="171" t="s">
        <v>176</v>
      </c>
      <c r="I9" s="171" t="s">
        <v>177</v>
      </c>
      <c r="J9" s="171" t="s">
        <v>178</v>
      </c>
      <c r="K9" s="171" t="s">
        <v>179</v>
      </c>
      <c r="L9" s="171" t="s">
        <v>180</v>
      </c>
      <c r="M9" s="171" t="s">
        <v>180</v>
      </c>
      <c r="N9" s="169">
        <v>9478479</v>
      </c>
      <c r="O9" s="169">
        <v>404</v>
      </c>
      <c r="P9" s="171" t="s">
        <v>180</v>
      </c>
      <c r="Q9" s="171" t="s">
        <v>180</v>
      </c>
      <c r="R9" s="171" t="s">
        <v>180</v>
      </c>
      <c r="S9" s="171" t="s">
        <v>180</v>
      </c>
      <c r="T9" s="171" t="s">
        <v>180</v>
      </c>
      <c r="U9" s="171" t="s">
        <v>181</v>
      </c>
      <c r="V9" s="170" t="s">
        <v>185</v>
      </c>
      <c r="W9" s="170" t="s">
        <v>180</v>
      </c>
      <c r="X9" s="171" t="s">
        <v>180</v>
      </c>
      <c r="Y9" s="173">
        <v>0</v>
      </c>
      <c r="Z9" s="171" t="s">
        <v>180</v>
      </c>
      <c r="AA9" s="169">
        <v>0</v>
      </c>
      <c r="AB9" s="171" t="s">
        <v>180</v>
      </c>
      <c r="AC9" s="171" t="s">
        <v>180</v>
      </c>
      <c r="AD9" s="171" t="s">
        <v>180</v>
      </c>
      <c r="AE9" s="171" t="s">
        <v>180</v>
      </c>
      <c r="AF9" s="171" t="s">
        <v>180</v>
      </c>
      <c r="AG9" s="172">
        <v>0</v>
      </c>
      <c r="AH9" s="171" t="s">
        <v>180</v>
      </c>
      <c r="AI9" s="171" t="s">
        <v>180</v>
      </c>
      <c r="AJ9" s="171" t="s">
        <v>180</v>
      </c>
      <c r="AK9" s="171" t="s">
        <v>180</v>
      </c>
      <c r="AL9" s="172">
        <v>18.5</v>
      </c>
      <c r="AM9" s="172">
        <v>18.5</v>
      </c>
      <c r="AN9" s="171" t="s">
        <v>182</v>
      </c>
      <c r="AO9" s="171" t="s">
        <v>180</v>
      </c>
      <c r="AP9" s="170" t="s">
        <v>180</v>
      </c>
      <c r="AQ9" s="172"/>
      <c r="AR9" s="171" t="s">
        <v>180</v>
      </c>
      <c r="AS9" s="171" t="s">
        <v>180</v>
      </c>
      <c r="AT9" s="171" t="s">
        <v>180</v>
      </c>
      <c r="AU9" s="171" t="s">
        <v>180</v>
      </c>
      <c r="AV9" s="171" t="s">
        <v>180</v>
      </c>
      <c r="AW9" s="170" t="s">
        <v>180</v>
      </c>
      <c r="AX9" s="171" t="s">
        <v>180</v>
      </c>
      <c r="AY9" s="171" t="s">
        <v>180</v>
      </c>
      <c r="AZ9" s="171" t="s">
        <v>180</v>
      </c>
      <c r="BA9" s="171" t="s">
        <v>180</v>
      </c>
      <c r="BB9" s="171" t="s">
        <v>180</v>
      </c>
      <c r="BC9" s="171" t="s">
        <v>180</v>
      </c>
      <c r="BD9" s="171" t="s">
        <v>180</v>
      </c>
      <c r="BE9" s="170" t="s">
        <v>180</v>
      </c>
      <c r="BF9" s="170" t="s">
        <v>180</v>
      </c>
      <c r="BG9" s="171" t="s">
        <v>183</v>
      </c>
    </row>
    <row r="10" spans="1:59" s="174" customFormat="1" x14ac:dyDescent="0.2">
      <c r="A10" s="169">
        <v>1</v>
      </c>
      <c r="B10" s="170" t="s">
        <v>185</v>
      </c>
      <c r="C10" s="171" t="s">
        <v>194</v>
      </c>
      <c r="D10" s="172">
        <v>-9.48</v>
      </c>
      <c r="E10" s="171" t="s">
        <v>173</v>
      </c>
      <c r="F10" s="171" t="s">
        <v>192</v>
      </c>
      <c r="G10" s="171" t="s">
        <v>175</v>
      </c>
      <c r="H10" s="171" t="s">
        <v>176</v>
      </c>
      <c r="I10" s="171" t="s">
        <v>177</v>
      </c>
      <c r="J10" s="171" t="s">
        <v>178</v>
      </c>
      <c r="K10" s="171" t="s">
        <v>179</v>
      </c>
      <c r="L10" s="171" t="s">
        <v>180</v>
      </c>
      <c r="M10" s="171" t="s">
        <v>180</v>
      </c>
      <c r="N10" s="169">
        <v>9478479</v>
      </c>
      <c r="O10" s="169">
        <v>405</v>
      </c>
      <c r="P10" s="171" t="s">
        <v>180</v>
      </c>
      <c r="Q10" s="171" t="s">
        <v>180</v>
      </c>
      <c r="R10" s="171" t="s">
        <v>180</v>
      </c>
      <c r="S10" s="171" t="s">
        <v>180</v>
      </c>
      <c r="T10" s="171" t="s">
        <v>180</v>
      </c>
      <c r="U10" s="171" t="s">
        <v>181</v>
      </c>
      <c r="V10" s="170" t="s">
        <v>185</v>
      </c>
      <c r="W10" s="170" t="s">
        <v>180</v>
      </c>
      <c r="X10" s="171" t="s">
        <v>180</v>
      </c>
      <c r="Y10" s="173">
        <v>0</v>
      </c>
      <c r="Z10" s="171" t="s">
        <v>180</v>
      </c>
      <c r="AA10" s="169">
        <v>0</v>
      </c>
      <c r="AB10" s="171" t="s">
        <v>180</v>
      </c>
      <c r="AC10" s="171" t="s">
        <v>180</v>
      </c>
      <c r="AD10" s="171" t="s">
        <v>180</v>
      </c>
      <c r="AE10" s="171" t="s">
        <v>180</v>
      </c>
      <c r="AF10" s="171" t="s">
        <v>180</v>
      </c>
      <c r="AG10" s="172">
        <v>0</v>
      </c>
      <c r="AH10" s="171" t="s">
        <v>180</v>
      </c>
      <c r="AI10" s="171" t="s">
        <v>180</v>
      </c>
      <c r="AJ10" s="171" t="s">
        <v>180</v>
      </c>
      <c r="AK10" s="171" t="s">
        <v>180</v>
      </c>
      <c r="AL10" s="172">
        <v>-9.48</v>
      </c>
      <c r="AM10" s="172">
        <v>-9.48</v>
      </c>
      <c r="AN10" s="171" t="s">
        <v>182</v>
      </c>
      <c r="AO10" s="171" t="s">
        <v>180</v>
      </c>
      <c r="AP10" s="170" t="s">
        <v>180</v>
      </c>
      <c r="AQ10" s="172"/>
      <c r="AR10" s="171" t="s">
        <v>180</v>
      </c>
      <c r="AS10" s="171" t="s">
        <v>180</v>
      </c>
      <c r="AT10" s="171" t="s">
        <v>180</v>
      </c>
      <c r="AU10" s="171" t="s">
        <v>180</v>
      </c>
      <c r="AV10" s="171" t="s">
        <v>180</v>
      </c>
      <c r="AW10" s="170" t="s">
        <v>180</v>
      </c>
      <c r="AX10" s="171" t="s">
        <v>180</v>
      </c>
      <c r="AY10" s="171" t="s">
        <v>180</v>
      </c>
      <c r="AZ10" s="171" t="s">
        <v>180</v>
      </c>
      <c r="BA10" s="171" t="s">
        <v>180</v>
      </c>
      <c r="BB10" s="171" t="s">
        <v>180</v>
      </c>
      <c r="BC10" s="171" t="s">
        <v>180</v>
      </c>
      <c r="BD10" s="171" t="s">
        <v>180</v>
      </c>
      <c r="BE10" s="170" t="s">
        <v>180</v>
      </c>
      <c r="BF10" s="170" t="s">
        <v>180</v>
      </c>
      <c r="BG10" s="171" t="s">
        <v>183</v>
      </c>
    </row>
    <row r="11" spans="1:59" s="174" customFormat="1" x14ac:dyDescent="0.2">
      <c r="A11" s="169">
        <v>1</v>
      </c>
      <c r="B11" s="170" t="s">
        <v>185</v>
      </c>
      <c r="C11" s="171" t="s">
        <v>194</v>
      </c>
      <c r="D11" s="172">
        <v>14.51</v>
      </c>
      <c r="E11" s="171" t="s">
        <v>173</v>
      </c>
      <c r="F11" s="171" t="s">
        <v>192</v>
      </c>
      <c r="G11" s="171" t="s">
        <v>175</v>
      </c>
      <c r="H11" s="171" t="s">
        <v>176</v>
      </c>
      <c r="I11" s="171" t="s">
        <v>177</v>
      </c>
      <c r="J11" s="171" t="s">
        <v>178</v>
      </c>
      <c r="K11" s="171" t="s">
        <v>179</v>
      </c>
      <c r="L11" s="171" t="s">
        <v>180</v>
      </c>
      <c r="M11" s="171" t="s">
        <v>180</v>
      </c>
      <c r="N11" s="169">
        <v>9478479</v>
      </c>
      <c r="O11" s="169">
        <v>406</v>
      </c>
      <c r="P11" s="171" t="s">
        <v>180</v>
      </c>
      <c r="Q11" s="171" t="s">
        <v>180</v>
      </c>
      <c r="R11" s="171" t="s">
        <v>180</v>
      </c>
      <c r="S11" s="171" t="s">
        <v>180</v>
      </c>
      <c r="T11" s="171" t="s">
        <v>180</v>
      </c>
      <c r="U11" s="171" t="s">
        <v>181</v>
      </c>
      <c r="V11" s="170" t="s">
        <v>185</v>
      </c>
      <c r="W11" s="170" t="s">
        <v>180</v>
      </c>
      <c r="X11" s="171" t="s">
        <v>180</v>
      </c>
      <c r="Y11" s="173">
        <v>0</v>
      </c>
      <c r="Z11" s="171" t="s">
        <v>180</v>
      </c>
      <c r="AA11" s="169">
        <v>0</v>
      </c>
      <c r="AB11" s="171" t="s">
        <v>180</v>
      </c>
      <c r="AC11" s="171" t="s">
        <v>180</v>
      </c>
      <c r="AD11" s="171" t="s">
        <v>180</v>
      </c>
      <c r="AE11" s="171" t="s">
        <v>180</v>
      </c>
      <c r="AF11" s="171" t="s">
        <v>180</v>
      </c>
      <c r="AG11" s="172">
        <v>0</v>
      </c>
      <c r="AH11" s="171" t="s">
        <v>180</v>
      </c>
      <c r="AI11" s="171" t="s">
        <v>180</v>
      </c>
      <c r="AJ11" s="171" t="s">
        <v>180</v>
      </c>
      <c r="AK11" s="171" t="s">
        <v>180</v>
      </c>
      <c r="AL11" s="172">
        <v>14.51</v>
      </c>
      <c r="AM11" s="172">
        <v>14.51</v>
      </c>
      <c r="AN11" s="171" t="s">
        <v>182</v>
      </c>
      <c r="AO11" s="171" t="s">
        <v>180</v>
      </c>
      <c r="AP11" s="170" t="s">
        <v>180</v>
      </c>
      <c r="AQ11" s="172"/>
      <c r="AR11" s="171" t="s">
        <v>180</v>
      </c>
      <c r="AS11" s="171" t="s">
        <v>180</v>
      </c>
      <c r="AT11" s="171" t="s">
        <v>180</v>
      </c>
      <c r="AU11" s="171" t="s">
        <v>180</v>
      </c>
      <c r="AV11" s="171" t="s">
        <v>180</v>
      </c>
      <c r="AW11" s="170" t="s">
        <v>180</v>
      </c>
      <c r="AX11" s="171" t="s">
        <v>180</v>
      </c>
      <c r="AY11" s="171" t="s">
        <v>180</v>
      </c>
      <c r="AZ11" s="171" t="s">
        <v>180</v>
      </c>
      <c r="BA11" s="171" t="s">
        <v>180</v>
      </c>
      <c r="BB11" s="171" t="s">
        <v>180</v>
      </c>
      <c r="BC11" s="171" t="s">
        <v>180</v>
      </c>
      <c r="BD11" s="171" t="s">
        <v>180</v>
      </c>
      <c r="BE11" s="170" t="s">
        <v>180</v>
      </c>
      <c r="BF11" s="170" t="s">
        <v>180</v>
      </c>
      <c r="BG11" s="171" t="s">
        <v>183</v>
      </c>
    </row>
    <row r="12" spans="1:59" s="180" customFormat="1" x14ac:dyDescent="0.2">
      <c r="A12" s="175">
        <v>1</v>
      </c>
      <c r="B12" s="176" t="s">
        <v>195</v>
      </c>
      <c r="C12" s="177" t="s">
        <v>196</v>
      </c>
      <c r="D12" s="178">
        <v>-341.64</v>
      </c>
      <c r="E12" s="177" t="s">
        <v>197</v>
      </c>
      <c r="F12" s="177" t="s">
        <v>198</v>
      </c>
      <c r="G12" s="177" t="s">
        <v>199</v>
      </c>
      <c r="H12" s="177" t="s">
        <v>176</v>
      </c>
      <c r="I12" s="177" t="s">
        <v>177</v>
      </c>
      <c r="J12" s="177" t="s">
        <v>200</v>
      </c>
      <c r="K12" s="177" t="s">
        <v>179</v>
      </c>
      <c r="L12" s="177" t="s">
        <v>180</v>
      </c>
      <c r="M12" s="177" t="s">
        <v>180</v>
      </c>
      <c r="N12" s="175">
        <v>9487564</v>
      </c>
      <c r="O12" s="175">
        <v>322</v>
      </c>
      <c r="P12" s="177" t="s">
        <v>180</v>
      </c>
      <c r="Q12" s="177" t="s">
        <v>201</v>
      </c>
      <c r="R12" s="177" t="s">
        <v>180</v>
      </c>
      <c r="S12" s="177" t="s">
        <v>180</v>
      </c>
      <c r="T12" s="177" t="s">
        <v>180</v>
      </c>
      <c r="U12" s="177" t="s">
        <v>181</v>
      </c>
      <c r="V12" s="176" t="s">
        <v>202</v>
      </c>
      <c r="W12" s="176" t="s">
        <v>180</v>
      </c>
      <c r="X12" s="177" t="s">
        <v>180</v>
      </c>
      <c r="Y12" s="179">
        <v>0</v>
      </c>
      <c r="Z12" s="177" t="s">
        <v>180</v>
      </c>
      <c r="AA12" s="175">
        <v>0</v>
      </c>
      <c r="AB12" s="177" t="s">
        <v>180</v>
      </c>
      <c r="AC12" s="177" t="s">
        <v>180</v>
      </c>
      <c r="AD12" s="177" t="s">
        <v>180</v>
      </c>
      <c r="AE12" s="177" t="s">
        <v>180</v>
      </c>
      <c r="AF12" s="177" t="s">
        <v>180</v>
      </c>
      <c r="AG12" s="178">
        <v>0</v>
      </c>
      <c r="AH12" s="177" t="s">
        <v>180</v>
      </c>
      <c r="AI12" s="177" t="s">
        <v>203</v>
      </c>
      <c r="AJ12" s="177" t="s">
        <v>180</v>
      </c>
      <c r="AK12" s="177" t="s">
        <v>180</v>
      </c>
      <c r="AL12" s="178">
        <v>-341.64</v>
      </c>
      <c r="AM12" s="178">
        <v>-341.64</v>
      </c>
      <c r="AN12" s="177" t="s">
        <v>182</v>
      </c>
      <c r="AO12" s="177" t="s">
        <v>180</v>
      </c>
      <c r="AP12" s="176" t="s">
        <v>180</v>
      </c>
      <c r="AQ12" s="178"/>
      <c r="AR12" s="177" t="s">
        <v>204</v>
      </c>
      <c r="AS12" s="177" t="s">
        <v>205</v>
      </c>
      <c r="AT12" s="177" t="s">
        <v>206</v>
      </c>
      <c r="AU12" s="177" t="s">
        <v>207</v>
      </c>
      <c r="AV12" s="177" t="s">
        <v>208</v>
      </c>
      <c r="AW12" s="176" t="s">
        <v>202</v>
      </c>
      <c r="AX12" s="177" t="s">
        <v>209</v>
      </c>
      <c r="AY12" s="177" t="s">
        <v>210</v>
      </c>
      <c r="AZ12" s="177" t="s">
        <v>180</v>
      </c>
      <c r="BA12" s="177" t="s">
        <v>180</v>
      </c>
      <c r="BB12" s="177" t="s">
        <v>180</v>
      </c>
      <c r="BC12" s="177" t="s">
        <v>180</v>
      </c>
      <c r="BD12" s="177" t="s">
        <v>180</v>
      </c>
      <c r="BE12" s="176" t="s">
        <v>180</v>
      </c>
      <c r="BF12" s="176" t="s">
        <v>180</v>
      </c>
      <c r="BG12" s="177" t="s">
        <v>180</v>
      </c>
    </row>
    <row r="13" spans="1:59" s="180" customFormat="1" x14ac:dyDescent="0.2">
      <c r="A13" s="175">
        <v>1</v>
      </c>
      <c r="B13" s="176" t="s">
        <v>195</v>
      </c>
      <c r="C13" s="177" t="s">
        <v>211</v>
      </c>
      <c r="D13" s="178">
        <v>5.85</v>
      </c>
      <c r="E13" s="177" t="s">
        <v>197</v>
      </c>
      <c r="F13" s="177" t="s">
        <v>198</v>
      </c>
      <c r="G13" s="177" t="s">
        <v>199</v>
      </c>
      <c r="H13" s="177" t="s">
        <v>176</v>
      </c>
      <c r="I13" s="177" t="s">
        <v>177</v>
      </c>
      <c r="J13" s="177" t="s">
        <v>200</v>
      </c>
      <c r="K13" s="177" t="s">
        <v>179</v>
      </c>
      <c r="L13" s="177" t="s">
        <v>180</v>
      </c>
      <c r="M13" s="177" t="s">
        <v>180</v>
      </c>
      <c r="N13" s="175">
        <v>9487564</v>
      </c>
      <c r="O13" s="175">
        <v>323</v>
      </c>
      <c r="P13" s="177" t="s">
        <v>180</v>
      </c>
      <c r="Q13" s="177" t="s">
        <v>201</v>
      </c>
      <c r="R13" s="177" t="s">
        <v>180</v>
      </c>
      <c r="S13" s="177" t="s">
        <v>180</v>
      </c>
      <c r="T13" s="177" t="s">
        <v>180</v>
      </c>
      <c r="U13" s="177" t="s">
        <v>181</v>
      </c>
      <c r="V13" s="176" t="s">
        <v>202</v>
      </c>
      <c r="W13" s="176" t="s">
        <v>180</v>
      </c>
      <c r="X13" s="177" t="s">
        <v>180</v>
      </c>
      <c r="Y13" s="179">
        <v>0</v>
      </c>
      <c r="Z13" s="177" t="s">
        <v>180</v>
      </c>
      <c r="AA13" s="175">
        <v>0</v>
      </c>
      <c r="AB13" s="177" t="s">
        <v>180</v>
      </c>
      <c r="AC13" s="177" t="s">
        <v>180</v>
      </c>
      <c r="AD13" s="177" t="s">
        <v>180</v>
      </c>
      <c r="AE13" s="177" t="s">
        <v>180</v>
      </c>
      <c r="AF13" s="177" t="s">
        <v>180</v>
      </c>
      <c r="AG13" s="178">
        <v>0</v>
      </c>
      <c r="AH13" s="177" t="s">
        <v>180</v>
      </c>
      <c r="AI13" s="177" t="s">
        <v>203</v>
      </c>
      <c r="AJ13" s="177" t="s">
        <v>180</v>
      </c>
      <c r="AK13" s="177" t="s">
        <v>180</v>
      </c>
      <c r="AL13" s="178">
        <v>5.85</v>
      </c>
      <c r="AM13" s="178">
        <v>5.85</v>
      </c>
      <c r="AN13" s="177" t="s">
        <v>182</v>
      </c>
      <c r="AO13" s="177" t="s">
        <v>180</v>
      </c>
      <c r="AP13" s="176" t="s">
        <v>180</v>
      </c>
      <c r="AQ13" s="178"/>
      <c r="AR13" s="177" t="s">
        <v>204</v>
      </c>
      <c r="AS13" s="177" t="s">
        <v>205</v>
      </c>
      <c r="AT13" s="177" t="s">
        <v>206</v>
      </c>
      <c r="AU13" s="177" t="s">
        <v>207</v>
      </c>
      <c r="AV13" s="177" t="s">
        <v>208</v>
      </c>
      <c r="AW13" s="176" t="s">
        <v>202</v>
      </c>
      <c r="AX13" s="177" t="s">
        <v>212</v>
      </c>
      <c r="AY13" s="177" t="s">
        <v>210</v>
      </c>
      <c r="AZ13" s="177" t="s">
        <v>180</v>
      </c>
      <c r="BA13" s="177" t="s">
        <v>180</v>
      </c>
      <c r="BB13" s="177" t="s">
        <v>180</v>
      </c>
      <c r="BC13" s="177" t="s">
        <v>180</v>
      </c>
      <c r="BD13" s="177" t="s">
        <v>180</v>
      </c>
      <c r="BE13" s="176" t="s">
        <v>180</v>
      </c>
      <c r="BF13" s="176" t="s">
        <v>180</v>
      </c>
      <c r="BG13" s="177" t="s">
        <v>180</v>
      </c>
    </row>
    <row r="14" spans="1:59" s="180" customFormat="1" x14ac:dyDescent="0.2">
      <c r="A14" s="175">
        <v>1</v>
      </c>
      <c r="B14" s="176" t="s">
        <v>195</v>
      </c>
      <c r="C14" s="177" t="s">
        <v>213</v>
      </c>
      <c r="D14" s="178">
        <v>244.39</v>
      </c>
      <c r="E14" s="177" t="s">
        <v>197</v>
      </c>
      <c r="F14" s="177" t="s">
        <v>198</v>
      </c>
      <c r="G14" s="177" t="s">
        <v>199</v>
      </c>
      <c r="H14" s="177" t="s">
        <v>176</v>
      </c>
      <c r="I14" s="177" t="s">
        <v>177</v>
      </c>
      <c r="J14" s="177" t="s">
        <v>200</v>
      </c>
      <c r="K14" s="177" t="s">
        <v>179</v>
      </c>
      <c r="L14" s="177" t="s">
        <v>180</v>
      </c>
      <c r="M14" s="177" t="s">
        <v>180</v>
      </c>
      <c r="N14" s="175">
        <v>9487564</v>
      </c>
      <c r="O14" s="175">
        <v>324</v>
      </c>
      <c r="P14" s="177" t="s">
        <v>180</v>
      </c>
      <c r="Q14" s="177" t="s">
        <v>201</v>
      </c>
      <c r="R14" s="177" t="s">
        <v>180</v>
      </c>
      <c r="S14" s="177" t="s">
        <v>180</v>
      </c>
      <c r="T14" s="177" t="s">
        <v>180</v>
      </c>
      <c r="U14" s="177" t="s">
        <v>181</v>
      </c>
      <c r="V14" s="176" t="s">
        <v>202</v>
      </c>
      <c r="W14" s="176" t="s">
        <v>180</v>
      </c>
      <c r="X14" s="177" t="s">
        <v>180</v>
      </c>
      <c r="Y14" s="179">
        <v>0</v>
      </c>
      <c r="Z14" s="177" t="s">
        <v>180</v>
      </c>
      <c r="AA14" s="175">
        <v>0</v>
      </c>
      <c r="AB14" s="177" t="s">
        <v>180</v>
      </c>
      <c r="AC14" s="177" t="s">
        <v>180</v>
      </c>
      <c r="AD14" s="177" t="s">
        <v>180</v>
      </c>
      <c r="AE14" s="177" t="s">
        <v>180</v>
      </c>
      <c r="AF14" s="177" t="s">
        <v>180</v>
      </c>
      <c r="AG14" s="178">
        <v>0</v>
      </c>
      <c r="AH14" s="177" t="s">
        <v>180</v>
      </c>
      <c r="AI14" s="177" t="s">
        <v>203</v>
      </c>
      <c r="AJ14" s="177" t="s">
        <v>180</v>
      </c>
      <c r="AK14" s="177" t="s">
        <v>180</v>
      </c>
      <c r="AL14" s="178">
        <v>244.39</v>
      </c>
      <c r="AM14" s="178">
        <v>244.39</v>
      </c>
      <c r="AN14" s="177" t="s">
        <v>182</v>
      </c>
      <c r="AO14" s="177" t="s">
        <v>180</v>
      </c>
      <c r="AP14" s="176" t="s">
        <v>180</v>
      </c>
      <c r="AQ14" s="178"/>
      <c r="AR14" s="177" t="s">
        <v>204</v>
      </c>
      <c r="AS14" s="177" t="s">
        <v>205</v>
      </c>
      <c r="AT14" s="177" t="s">
        <v>206</v>
      </c>
      <c r="AU14" s="177" t="s">
        <v>207</v>
      </c>
      <c r="AV14" s="177" t="s">
        <v>208</v>
      </c>
      <c r="AW14" s="176" t="s">
        <v>202</v>
      </c>
      <c r="AX14" s="177" t="s">
        <v>214</v>
      </c>
      <c r="AY14" s="177" t="s">
        <v>210</v>
      </c>
      <c r="AZ14" s="177" t="s">
        <v>180</v>
      </c>
      <c r="BA14" s="177" t="s">
        <v>180</v>
      </c>
      <c r="BB14" s="177" t="s">
        <v>180</v>
      </c>
      <c r="BC14" s="177" t="s">
        <v>180</v>
      </c>
      <c r="BD14" s="177" t="s">
        <v>180</v>
      </c>
      <c r="BE14" s="176" t="s">
        <v>180</v>
      </c>
      <c r="BF14" s="176" t="s">
        <v>180</v>
      </c>
      <c r="BG14" s="177" t="s">
        <v>180</v>
      </c>
    </row>
    <row r="15" spans="1:59" s="180" customFormat="1" x14ac:dyDescent="0.2">
      <c r="A15" s="175">
        <v>1</v>
      </c>
      <c r="B15" s="176" t="s">
        <v>195</v>
      </c>
      <c r="C15" s="177" t="s">
        <v>215</v>
      </c>
      <c r="D15" s="178">
        <v>10</v>
      </c>
      <c r="E15" s="177" t="s">
        <v>197</v>
      </c>
      <c r="F15" s="177" t="s">
        <v>198</v>
      </c>
      <c r="G15" s="177" t="s">
        <v>199</v>
      </c>
      <c r="H15" s="177" t="s">
        <v>176</v>
      </c>
      <c r="I15" s="177" t="s">
        <v>177</v>
      </c>
      <c r="J15" s="177" t="s">
        <v>200</v>
      </c>
      <c r="K15" s="177" t="s">
        <v>179</v>
      </c>
      <c r="L15" s="177" t="s">
        <v>180</v>
      </c>
      <c r="M15" s="177" t="s">
        <v>180</v>
      </c>
      <c r="N15" s="175">
        <v>9487564</v>
      </c>
      <c r="O15" s="175">
        <v>325</v>
      </c>
      <c r="P15" s="177" t="s">
        <v>180</v>
      </c>
      <c r="Q15" s="177" t="s">
        <v>201</v>
      </c>
      <c r="R15" s="177" t="s">
        <v>180</v>
      </c>
      <c r="S15" s="177" t="s">
        <v>180</v>
      </c>
      <c r="T15" s="177" t="s">
        <v>180</v>
      </c>
      <c r="U15" s="177" t="s">
        <v>181</v>
      </c>
      <c r="V15" s="176" t="s">
        <v>202</v>
      </c>
      <c r="W15" s="176" t="s">
        <v>180</v>
      </c>
      <c r="X15" s="177" t="s">
        <v>180</v>
      </c>
      <c r="Y15" s="179">
        <v>0</v>
      </c>
      <c r="Z15" s="177" t="s">
        <v>180</v>
      </c>
      <c r="AA15" s="175">
        <v>0</v>
      </c>
      <c r="AB15" s="177" t="s">
        <v>180</v>
      </c>
      <c r="AC15" s="177" t="s">
        <v>180</v>
      </c>
      <c r="AD15" s="177" t="s">
        <v>180</v>
      </c>
      <c r="AE15" s="177" t="s">
        <v>180</v>
      </c>
      <c r="AF15" s="177" t="s">
        <v>180</v>
      </c>
      <c r="AG15" s="178">
        <v>0</v>
      </c>
      <c r="AH15" s="177" t="s">
        <v>180</v>
      </c>
      <c r="AI15" s="177" t="s">
        <v>203</v>
      </c>
      <c r="AJ15" s="177" t="s">
        <v>180</v>
      </c>
      <c r="AK15" s="177" t="s">
        <v>180</v>
      </c>
      <c r="AL15" s="178">
        <v>10</v>
      </c>
      <c r="AM15" s="178">
        <v>10</v>
      </c>
      <c r="AN15" s="177" t="s">
        <v>182</v>
      </c>
      <c r="AO15" s="177" t="s">
        <v>180</v>
      </c>
      <c r="AP15" s="176" t="s">
        <v>180</v>
      </c>
      <c r="AQ15" s="178"/>
      <c r="AR15" s="177" t="s">
        <v>204</v>
      </c>
      <c r="AS15" s="177" t="s">
        <v>205</v>
      </c>
      <c r="AT15" s="177" t="s">
        <v>206</v>
      </c>
      <c r="AU15" s="177" t="s">
        <v>207</v>
      </c>
      <c r="AV15" s="177" t="s">
        <v>208</v>
      </c>
      <c r="AW15" s="176" t="s">
        <v>202</v>
      </c>
      <c r="AX15" s="177" t="s">
        <v>216</v>
      </c>
      <c r="AY15" s="177" t="s">
        <v>210</v>
      </c>
      <c r="AZ15" s="177" t="s">
        <v>180</v>
      </c>
      <c r="BA15" s="177" t="s">
        <v>180</v>
      </c>
      <c r="BB15" s="177" t="s">
        <v>180</v>
      </c>
      <c r="BC15" s="177" t="s">
        <v>180</v>
      </c>
      <c r="BD15" s="177" t="s">
        <v>180</v>
      </c>
      <c r="BE15" s="176" t="s">
        <v>180</v>
      </c>
      <c r="BF15" s="176" t="s">
        <v>180</v>
      </c>
      <c r="BG15" s="177" t="s">
        <v>180</v>
      </c>
    </row>
    <row r="16" spans="1:59" s="180" customFormat="1" x14ac:dyDescent="0.2">
      <c r="A16" s="175">
        <v>1</v>
      </c>
      <c r="B16" s="176" t="s">
        <v>195</v>
      </c>
      <c r="C16" s="177" t="s">
        <v>217</v>
      </c>
      <c r="D16" s="178">
        <v>10</v>
      </c>
      <c r="E16" s="177" t="s">
        <v>197</v>
      </c>
      <c r="F16" s="177" t="s">
        <v>198</v>
      </c>
      <c r="G16" s="177" t="s">
        <v>199</v>
      </c>
      <c r="H16" s="177" t="s">
        <v>176</v>
      </c>
      <c r="I16" s="177" t="s">
        <v>177</v>
      </c>
      <c r="J16" s="177" t="s">
        <v>200</v>
      </c>
      <c r="K16" s="177" t="s">
        <v>179</v>
      </c>
      <c r="L16" s="177" t="s">
        <v>180</v>
      </c>
      <c r="M16" s="177" t="s">
        <v>180</v>
      </c>
      <c r="N16" s="175">
        <v>9487564</v>
      </c>
      <c r="O16" s="175">
        <v>326</v>
      </c>
      <c r="P16" s="177" t="s">
        <v>180</v>
      </c>
      <c r="Q16" s="177" t="s">
        <v>201</v>
      </c>
      <c r="R16" s="177" t="s">
        <v>180</v>
      </c>
      <c r="S16" s="177" t="s">
        <v>180</v>
      </c>
      <c r="T16" s="177" t="s">
        <v>180</v>
      </c>
      <c r="U16" s="177" t="s">
        <v>181</v>
      </c>
      <c r="V16" s="176" t="s">
        <v>202</v>
      </c>
      <c r="W16" s="176" t="s">
        <v>180</v>
      </c>
      <c r="X16" s="177" t="s">
        <v>180</v>
      </c>
      <c r="Y16" s="179">
        <v>0</v>
      </c>
      <c r="Z16" s="177" t="s">
        <v>180</v>
      </c>
      <c r="AA16" s="175">
        <v>0</v>
      </c>
      <c r="AB16" s="177" t="s">
        <v>180</v>
      </c>
      <c r="AC16" s="177" t="s">
        <v>180</v>
      </c>
      <c r="AD16" s="177" t="s">
        <v>180</v>
      </c>
      <c r="AE16" s="177" t="s">
        <v>180</v>
      </c>
      <c r="AF16" s="177" t="s">
        <v>180</v>
      </c>
      <c r="AG16" s="178">
        <v>0</v>
      </c>
      <c r="AH16" s="177" t="s">
        <v>180</v>
      </c>
      <c r="AI16" s="177" t="s">
        <v>203</v>
      </c>
      <c r="AJ16" s="177" t="s">
        <v>180</v>
      </c>
      <c r="AK16" s="177" t="s">
        <v>180</v>
      </c>
      <c r="AL16" s="178">
        <v>10</v>
      </c>
      <c r="AM16" s="178">
        <v>10</v>
      </c>
      <c r="AN16" s="177" t="s">
        <v>182</v>
      </c>
      <c r="AO16" s="177" t="s">
        <v>180</v>
      </c>
      <c r="AP16" s="176" t="s">
        <v>180</v>
      </c>
      <c r="AQ16" s="178"/>
      <c r="AR16" s="177" t="s">
        <v>204</v>
      </c>
      <c r="AS16" s="177" t="s">
        <v>205</v>
      </c>
      <c r="AT16" s="177" t="s">
        <v>206</v>
      </c>
      <c r="AU16" s="177" t="s">
        <v>207</v>
      </c>
      <c r="AV16" s="177" t="s">
        <v>208</v>
      </c>
      <c r="AW16" s="176" t="s">
        <v>202</v>
      </c>
      <c r="AX16" s="177" t="s">
        <v>218</v>
      </c>
      <c r="AY16" s="177" t="s">
        <v>210</v>
      </c>
      <c r="AZ16" s="177" t="s">
        <v>180</v>
      </c>
      <c r="BA16" s="177" t="s">
        <v>180</v>
      </c>
      <c r="BB16" s="177" t="s">
        <v>180</v>
      </c>
      <c r="BC16" s="177" t="s">
        <v>180</v>
      </c>
      <c r="BD16" s="177" t="s">
        <v>180</v>
      </c>
      <c r="BE16" s="176" t="s">
        <v>180</v>
      </c>
      <c r="BF16" s="176" t="s">
        <v>180</v>
      </c>
      <c r="BG16" s="177" t="s">
        <v>180</v>
      </c>
    </row>
    <row r="17" spans="1:59" s="180" customFormat="1" x14ac:dyDescent="0.2">
      <c r="A17" s="175">
        <v>1</v>
      </c>
      <c r="B17" s="176" t="s">
        <v>195</v>
      </c>
      <c r="C17" s="177" t="s">
        <v>219</v>
      </c>
      <c r="D17" s="178">
        <v>5.85</v>
      </c>
      <c r="E17" s="177" t="s">
        <v>197</v>
      </c>
      <c r="F17" s="177" t="s">
        <v>198</v>
      </c>
      <c r="G17" s="177" t="s">
        <v>199</v>
      </c>
      <c r="H17" s="177" t="s">
        <v>176</v>
      </c>
      <c r="I17" s="177" t="s">
        <v>177</v>
      </c>
      <c r="J17" s="177" t="s">
        <v>200</v>
      </c>
      <c r="K17" s="177" t="s">
        <v>179</v>
      </c>
      <c r="L17" s="177" t="s">
        <v>180</v>
      </c>
      <c r="M17" s="177" t="s">
        <v>180</v>
      </c>
      <c r="N17" s="175">
        <v>9487564</v>
      </c>
      <c r="O17" s="175">
        <v>327</v>
      </c>
      <c r="P17" s="177" t="s">
        <v>180</v>
      </c>
      <c r="Q17" s="177" t="s">
        <v>201</v>
      </c>
      <c r="R17" s="177" t="s">
        <v>180</v>
      </c>
      <c r="S17" s="177" t="s">
        <v>180</v>
      </c>
      <c r="T17" s="177" t="s">
        <v>180</v>
      </c>
      <c r="U17" s="177" t="s">
        <v>181</v>
      </c>
      <c r="V17" s="176" t="s">
        <v>202</v>
      </c>
      <c r="W17" s="176" t="s">
        <v>180</v>
      </c>
      <c r="X17" s="177" t="s">
        <v>180</v>
      </c>
      <c r="Y17" s="179">
        <v>0</v>
      </c>
      <c r="Z17" s="177" t="s">
        <v>180</v>
      </c>
      <c r="AA17" s="175">
        <v>0</v>
      </c>
      <c r="AB17" s="177" t="s">
        <v>180</v>
      </c>
      <c r="AC17" s="177" t="s">
        <v>180</v>
      </c>
      <c r="AD17" s="177" t="s">
        <v>180</v>
      </c>
      <c r="AE17" s="177" t="s">
        <v>180</v>
      </c>
      <c r="AF17" s="177" t="s">
        <v>180</v>
      </c>
      <c r="AG17" s="178">
        <v>0</v>
      </c>
      <c r="AH17" s="177" t="s">
        <v>180</v>
      </c>
      <c r="AI17" s="177" t="s">
        <v>203</v>
      </c>
      <c r="AJ17" s="177" t="s">
        <v>180</v>
      </c>
      <c r="AK17" s="177" t="s">
        <v>180</v>
      </c>
      <c r="AL17" s="178">
        <v>5.85</v>
      </c>
      <c r="AM17" s="178">
        <v>5.85</v>
      </c>
      <c r="AN17" s="177" t="s">
        <v>182</v>
      </c>
      <c r="AO17" s="177" t="s">
        <v>180</v>
      </c>
      <c r="AP17" s="176" t="s">
        <v>180</v>
      </c>
      <c r="AQ17" s="178"/>
      <c r="AR17" s="177" t="s">
        <v>204</v>
      </c>
      <c r="AS17" s="177" t="s">
        <v>205</v>
      </c>
      <c r="AT17" s="177" t="s">
        <v>206</v>
      </c>
      <c r="AU17" s="177" t="s">
        <v>207</v>
      </c>
      <c r="AV17" s="177" t="s">
        <v>208</v>
      </c>
      <c r="AW17" s="176" t="s">
        <v>202</v>
      </c>
      <c r="AX17" s="177" t="s">
        <v>220</v>
      </c>
      <c r="AY17" s="177" t="s">
        <v>210</v>
      </c>
      <c r="AZ17" s="177" t="s">
        <v>180</v>
      </c>
      <c r="BA17" s="177" t="s">
        <v>180</v>
      </c>
      <c r="BB17" s="177" t="s">
        <v>180</v>
      </c>
      <c r="BC17" s="177" t="s">
        <v>180</v>
      </c>
      <c r="BD17" s="177" t="s">
        <v>180</v>
      </c>
      <c r="BE17" s="176" t="s">
        <v>180</v>
      </c>
      <c r="BF17" s="176" t="s">
        <v>180</v>
      </c>
      <c r="BG17" s="177" t="s">
        <v>180</v>
      </c>
    </row>
    <row r="18" spans="1:59" s="180" customFormat="1" x14ac:dyDescent="0.2">
      <c r="A18" s="175">
        <v>1</v>
      </c>
      <c r="B18" s="176" t="s">
        <v>195</v>
      </c>
      <c r="C18" s="177" t="s">
        <v>221</v>
      </c>
      <c r="D18" s="178">
        <v>424.97</v>
      </c>
      <c r="E18" s="177" t="s">
        <v>197</v>
      </c>
      <c r="F18" s="177" t="s">
        <v>198</v>
      </c>
      <c r="G18" s="177" t="s">
        <v>199</v>
      </c>
      <c r="H18" s="177" t="s">
        <v>176</v>
      </c>
      <c r="I18" s="177" t="s">
        <v>177</v>
      </c>
      <c r="J18" s="177" t="s">
        <v>200</v>
      </c>
      <c r="K18" s="177" t="s">
        <v>179</v>
      </c>
      <c r="L18" s="177" t="s">
        <v>180</v>
      </c>
      <c r="M18" s="177" t="s">
        <v>180</v>
      </c>
      <c r="N18" s="175">
        <v>9487564</v>
      </c>
      <c r="O18" s="175">
        <v>328</v>
      </c>
      <c r="P18" s="177" t="s">
        <v>180</v>
      </c>
      <c r="Q18" s="177" t="s">
        <v>201</v>
      </c>
      <c r="R18" s="177" t="s">
        <v>180</v>
      </c>
      <c r="S18" s="177" t="s">
        <v>180</v>
      </c>
      <c r="T18" s="177" t="s">
        <v>180</v>
      </c>
      <c r="U18" s="177" t="s">
        <v>181</v>
      </c>
      <c r="V18" s="176" t="s">
        <v>202</v>
      </c>
      <c r="W18" s="176" t="s">
        <v>180</v>
      </c>
      <c r="X18" s="177" t="s">
        <v>180</v>
      </c>
      <c r="Y18" s="179">
        <v>0</v>
      </c>
      <c r="Z18" s="177" t="s">
        <v>180</v>
      </c>
      <c r="AA18" s="175">
        <v>0</v>
      </c>
      <c r="AB18" s="177" t="s">
        <v>180</v>
      </c>
      <c r="AC18" s="177" t="s">
        <v>180</v>
      </c>
      <c r="AD18" s="177" t="s">
        <v>180</v>
      </c>
      <c r="AE18" s="177" t="s">
        <v>180</v>
      </c>
      <c r="AF18" s="177" t="s">
        <v>180</v>
      </c>
      <c r="AG18" s="178">
        <v>0</v>
      </c>
      <c r="AH18" s="177" t="s">
        <v>180</v>
      </c>
      <c r="AI18" s="177" t="s">
        <v>203</v>
      </c>
      <c r="AJ18" s="177" t="s">
        <v>180</v>
      </c>
      <c r="AK18" s="177" t="s">
        <v>180</v>
      </c>
      <c r="AL18" s="178">
        <v>424.97</v>
      </c>
      <c r="AM18" s="178">
        <v>424.97</v>
      </c>
      <c r="AN18" s="177" t="s">
        <v>182</v>
      </c>
      <c r="AO18" s="177" t="s">
        <v>180</v>
      </c>
      <c r="AP18" s="176" t="s">
        <v>180</v>
      </c>
      <c r="AQ18" s="178"/>
      <c r="AR18" s="177" t="s">
        <v>204</v>
      </c>
      <c r="AS18" s="177" t="s">
        <v>205</v>
      </c>
      <c r="AT18" s="177" t="s">
        <v>206</v>
      </c>
      <c r="AU18" s="177" t="s">
        <v>207</v>
      </c>
      <c r="AV18" s="177" t="s">
        <v>208</v>
      </c>
      <c r="AW18" s="176" t="s">
        <v>202</v>
      </c>
      <c r="AX18" s="177" t="s">
        <v>222</v>
      </c>
      <c r="AY18" s="177" t="s">
        <v>210</v>
      </c>
      <c r="AZ18" s="177" t="s">
        <v>180</v>
      </c>
      <c r="BA18" s="177" t="s">
        <v>180</v>
      </c>
      <c r="BB18" s="177" t="s">
        <v>180</v>
      </c>
      <c r="BC18" s="177" t="s">
        <v>180</v>
      </c>
      <c r="BD18" s="177" t="s">
        <v>180</v>
      </c>
      <c r="BE18" s="176" t="s">
        <v>180</v>
      </c>
      <c r="BF18" s="176" t="s">
        <v>180</v>
      </c>
      <c r="BG18" s="177" t="s">
        <v>180</v>
      </c>
    </row>
    <row r="19" spans="1:59" s="180" customFormat="1" x14ac:dyDescent="0.2">
      <c r="A19" s="175">
        <v>1</v>
      </c>
      <c r="B19" s="176" t="s">
        <v>195</v>
      </c>
      <c r="C19" s="177" t="s">
        <v>223</v>
      </c>
      <c r="D19" s="178">
        <v>86.97</v>
      </c>
      <c r="E19" s="177" t="s">
        <v>197</v>
      </c>
      <c r="F19" s="177" t="s">
        <v>198</v>
      </c>
      <c r="G19" s="177" t="s">
        <v>199</v>
      </c>
      <c r="H19" s="177" t="s">
        <v>176</v>
      </c>
      <c r="I19" s="177" t="s">
        <v>177</v>
      </c>
      <c r="J19" s="177" t="s">
        <v>200</v>
      </c>
      <c r="K19" s="177" t="s">
        <v>179</v>
      </c>
      <c r="L19" s="177" t="s">
        <v>180</v>
      </c>
      <c r="M19" s="177" t="s">
        <v>180</v>
      </c>
      <c r="N19" s="175">
        <v>9487564</v>
      </c>
      <c r="O19" s="175">
        <v>329</v>
      </c>
      <c r="P19" s="177" t="s">
        <v>180</v>
      </c>
      <c r="Q19" s="177" t="s">
        <v>201</v>
      </c>
      <c r="R19" s="177" t="s">
        <v>180</v>
      </c>
      <c r="S19" s="177" t="s">
        <v>180</v>
      </c>
      <c r="T19" s="177" t="s">
        <v>180</v>
      </c>
      <c r="U19" s="177" t="s">
        <v>181</v>
      </c>
      <c r="V19" s="176" t="s">
        <v>202</v>
      </c>
      <c r="W19" s="176" t="s">
        <v>180</v>
      </c>
      <c r="X19" s="177" t="s">
        <v>180</v>
      </c>
      <c r="Y19" s="179">
        <v>0</v>
      </c>
      <c r="Z19" s="177" t="s">
        <v>180</v>
      </c>
      <c r="AA19" s="175">
        <v>0</v>
      </c>
      <c r="AB19" s="177" t="s">
        <v>180</v>
      </c>
      <c r="AC19" s="177" t="s">
        <v>180</v>
      </c>
      <c r="AD19" s="177" t="s">
        <v>180</v>
      </c>
      <c r="AE19" s="177" t="s">
        <v>180</v>
      </c>
      <c r="AF19" s="177" t="s">
        <v>180</v>
      </c>
      <c r="AG19" s="178">
        <v>0</v>
      </c>
      <c r="AH19" s="177" t="s">
        <v>180</v>
      </c>
      <c r="AI19" s="177" t="s">
        <v>203</v>
      </c>
      <c r="AJ19" s="177" t="s">
        <v>180</v>
      </c>
      <c r="AK19" s="177" t="s">
        <v>180</v>
      </c>
      <c r="AL19" s="178">
        <v>86.97</v>
      </c>
      <c r="AM19" s="178">
        <v>86.97</v>
      </c>
      <c r="AN19" s="177" t="s">
        <v>182</v>
      </c>
      <c r="AO19" s="177" t="s">
        <v>180</v>
      </c>
      <c r="AP19" s="176" t="s">
        <v>180</v>
      </c>
      <c r="AQ19" s="178"/>
      <c r="AR19" s="177" t="s">
        <v>204</v>
      </c>
      <c r="AS19" s="177" t="s">
        <v>205</v>
      </c>
      <c r="AT19" s="177" t="s">
        <v>206</v>
      </c>
      <c r="AU19" s="177" t="s">
        <v>207</v>
      </c>
      <c r="AV19" s="177" t="s">
        <v>208</v>
      </c>
      <c r="AW19" s="176" t="s">
        <v>202</v>
      </c>
      <c r="AX19" s="177" t="s">
        <v>224</v>
      </c>
      <c r="AY19" s="177" t="s">
        <v>210</v>
      </c>
      <c r="AZ19" s="177" t="s">
        <v>180</v>
      </c>
      <c r="BA19" s="177" t="s">
        <v>180</v>
      </c>
      <c r="BB19" s="177" t="s">
        <v>180</v>
      </c>
      <c r="BC19" s="177" t="s">
        <v>180</v>
      </c>
      <c r="BD19" s="177" t="s">
        <v>180</v>
      </c>
      <c r="BE19" s="176" t="s">
        <v>180</v>
      </c>
      <c r="BF19" s="176" t="s">
        <v>180</v>
      </c>
      <c r="BG19" s="177" t="s">
        <v>180</v>
      </c>
    </row>
    <row r="20" spans="1:59" s="180" customFormat="1" x14ac:dyDescent="0.2">
      <c r="A20" s="175">
        <v>1</v>
      </c>
      <c r="B20" s="176" t="s">
        <v>195</v>
      </c>
      <c r="C20" s="177" t="s">
        <v>219</v>
      </c>
      <c r="D20" s="178">
        <v>10</v>
      </c>
      <c r="E20" s="177" t="s">
        <v>197</v>
      </c>
      <c r="F20" s="177" t="s">
        <v>198</v>
      </c>
      <c r="G20" s="177" t="s">
        <v>199</v>
      </c>
      <c r="H20" s="177" t="s">
        <v>176</v>
      </c>
      <c r="I20" s="177" t="s">
        <v>177</v>
      </c>
      <c r="J20" s="177" t="s">
        <v>200</v>
      </c>
      <c r="K20" s="177" t="s">
        <v>179</v>
      </c>
      <c r="L20" s="177" t="s">
        <v>180</v>
      </c>
      <c r="M20" s="177" t="s">
        <v>180</v>
      </c>
      <c r="N20" s="175">
        <v>9487564</v>
      </c>
      <c r="O20" s="175">
        <v>330</v>
      </c>
      <c r="P20" s="177" t="s">
        <v>180</v>
      </c>
      <c r="Q20" s="177" t="s">
        <v>201</v>
      </c>
      <c r="R20" s="177" t="s">
        <v>180</v>
      </c>
      <c r="S20" s="177" t="s">
        <v>180</v>
      </c>
      <c r="T20" s="177" t="s">
        <v>180</v>
      </c>
      <c r="U20" s="177" t="s">
        <v>181</v>
      </c>
      <c r="V20" s="176" t="s">
        <v>202</v>
      </c>
      <c r="W20" s="176" t="s">
        <v>180</v>
      </c>
      <c r="X20" s="177" t="s">
        <v>180</v>
      </c>
      <c r="Y20" s="179">
        <v>0</v>
      </c>
      <c r="Z20" s="177" t="s">
        <v>180</v>
      </c>
      <c r="AA20" s="175">
        <v>0</v>
      </c>
      <c r="AB20" s="177" t="s">
        <v>180</v>
      </c>
      <c r="AC20" s="177" t="s">
        <v>180</v>
      </c>
      <c r="AD20" s="177" t="s">
        <v>180</v>
      </c>
      <c r="AE20" s="177" t="s">
        <v>180</v>
      </c>
      <c r="AF20" s="177" t="s">
        <v>180</v>
      </c>
      <c r="AG20" s="178">
        <v>0</v>
      </c>
      <c r="AH20" s="177" t="s">
        <v>180</v>
      </c>
      <c r="AI20" s="177" t="s">
        <v>203</v>
      </c>
      <c r="AJ20" s="177" t="s">
        <v>180</v>
      </c>
      <c r="AK20" s="177" t="s">
        <v>180</v>
      </c>
      <c r="AL20" s="178">
        <v>10</v>
      </c>
      <c r="AM20" s="178">
        <v>10</v>
      </c>
      <c r="AN20" s="177" t="s">
        <v>182</v>
      </c>
      <c r="AO20" s="177" t="s">
        <v>180</v>
      </c>
      <c r="AP20" s="176" t="s">
        <v>180</v>
      </c>
      <c r="AQ20" s="178"/>
      <c r="AR20" s="177" t="s">
        <v>204</v>
      </c>
      <c r="AS20" s="177" t="s">
        <v>205</v>
      </c>
      <c r="AT20" s="177" t="s">
        <v>206</v>
      </c>
      <c r="AU20" s="177" t="s">
        <v>207</v>
      </c>
      <c r="AV20" s="177" t="s">
        <v>208</v>
      </c>
      <c r="AW20" s="176" t="s">
        <v>202</v>
      </c>
      <c r="AX20" s="177" t="s">
        <v>225</v>
      </c>
      <c r="AY20" s="177" t="s">
        <v>210</v>
      </c>
      <c r="AZ20" s="177" t="s">
        <v>180</v>
      </c>
      <c r="BA20" s="177" t="s">
        <v>180</v>
      </c>
      <c r="BB20" s="177" t="s">
        <v>180</v>
      </c>
      <c r="BC20" s="177" t="s">
        <v>180</v>
      </c>
      <c r="BD20" s="177" t="s">
        <v>180</v>
      </c>
      <c r="BE20" s="176" t="s">
        <v>180</v>
      </c>
      <c r="BF20" s="176" t="s">
        <v>180</v>
      </c>
      <c r="BG20" s="177" t="s">
        <v>180</v>
      </c>
    </row>
    <row r="21" spans="1:59" s="180" customFormat="1" x14ac:dyDescent="0.2">
      <c r="A21" s="175">
        <v>1</v>
      </c>
      <c r="B21" s="176" t="s">
        <v>195</v>
      </c>
      <c r="C21" s="177" t="s">
        <v>226</v>
      </c>
      <c r="D21" s="178">
        <v>75.260000000000005</v>
      </c>
      <c r="E21" s="177" t="s">
        <v>197</v>
      </c>
      <c r="F21" s="177" t="s">
        <v>198</v>
      </c>
      <c r="G21" s="177" t="s">
        <v>199</v>
      </c>
      <c r="H21" s="177" t="s">
        <v>176</v>
      </c>
      <c r="I21" s="177" t="s">
        <v>177</v>
      </c>
      <c r="J21" s="177" t="s">
        <v>200</v>
      </c>
      <c r="K21" s="177" t="s">
        <v>179</v>
      </c>
      <c r="L21" s="177" t="s">
        <v>180</v>
      </c>
      <c r="M21" s="177" t="s">
        <v>180</v>
      </c>
      <c r="N21" s="175">
        <v>9487564</v>
      </c>
      <c r="O21" s="175">
        <v>331</v>
      </c>
      <c r="P21" s="177" t="s">
        <v>180</v>
      </c>
      <c r="Q21" s="177" t="s">
        <v>201</v>
      </c>
      <c r="R21" s="177" t="s">
        <v>180</v>
      </c>
      <c r="S21" s="177" t="s">
        <v>180</v>
      </c>
      <c r="T21" s="177" t="s">
        <v>180</v>
      </c>
      <c r="U21" s="177" t="s">
        <v>181</v>
      </c>
      <c r="V21" s="176" t="s">
        <v>202</v>
      </c>
      <c r="W21" s="176" t="s">
        <v>180</v>
      </c>
      <c r="X21" s="177" t="s">
        <v>180</v>
      </c>
      <c r="Y21" s="179">
        <v>0</v>
      </c>
      <c r="Z21" s="177" t="s">
        <v>180</v>
      </c>
      <c r="AA21" s="175">
        <v>0</v>
      </c>
      <c r="AB21" s="177" t="s">
        <v>180</v>
      </c>
      <c r="AC21" s="177" t="s">
        <v>180</v>
      </c>
      <c r="AD21" s="177" t="s">
        <v>180</v>
      </c>
      <c r="AE21" s="177" t="s">
        <v>180</v>
      </c>
      <c r="AF21" s="177" t="s">
        <v>180</v>
      </c>
      <c r="AG21" s="178">
        <v>0</v>
      </c>
      <c r="AH21" s="177" t="s">
        <v>180</v>
      </c>
      <c r="AI21" s="177" t="s">
        <v>203</v>
      </c>
      <c r="AJ21" s="177" t="s">
        <v>180</v>
      </c>
      <c r="AK21" s="177" t="s">
        <v>180</v>
      </c>
      <c r="AL21" s="178">
        <v>75.260000000000005</v>
      </c>
      <c r="AM21" s="178">
        <v>75.260000000000005</v>
      </c>
      <c r="AN21" s="177" t="s">
        <v>182</v>
      </c>
      <c r="AO21" s="177" t="s">
        <v>180</v>
      </c>
      <c r="AP21" s="176" t="s">
        <v>180</v>
      </c>
      <c r="AQ21" s="178"/>
      <c r="AR21" s="177" t="s">
        <v>204</v>
      </c>
      <c r="AS21" s="177" t="s">
        <v>205</v>
      </c>
      <c r="AT21" s="177" t="s">
        <v>206</v>
      </c>
      <c r="AU21" s="177" t="s">
        <v>207</v>
      </c>
      <c r="AV21" s="177" t="s">
        <v>208</v>
      </c>
      <c r="AW21" s="176" t="s">
        <v>202</v>
      </c>
      <c r="AX21" s="177" t="s">
        <v>227</v>
      </c>
      <c r="AY21" s="177" t="s">
        <v>210</v>
      </c>
      <c r="AZ21" s="177" t="s">
        <v>180</v>
      </c>
      <c r="BA21" s="177" t="s">
        <v>180</v>
      </c>
      <c r="BB21" s="177" t="s">
        <v>180</v>
      </c>
      <c r="BC21" s="177" t="s">
        <v>180</v>
      </c>
      <c r="BD21" s="177" t="s">
        <v>180</v>
      </c>
      <c r="BE21" s="176" t="s">
        <v>180</v>
      </c>
      <c r="BF21" s="176" t="s">
        <v>180</v>
      </c>
      <c r="BG21" s="177" t="s">
        <v>180</v>
      </c>
    </row>
    <row r="22" spans="1:59" s="180" customFormat="1" x14ac:dyDescent="0.2">
      <c r="A22" s="175">
        <v>1</v>
      </c>
      <c r="B22" s="176" t="s">
        <v>195</v>
      </c>
      <c r="C22" s="177" t="s">
        <v>219</v>
      </c>
      <c r="D22" s="178">
        <v>30</v>
      </c>
      <c r="E22" s="177" t="s">
        <v>197</v>
      </c>
      <c r="F22" s="177" t="s">
        <v>198</v>
      </c>
      <c r="G22" s="177" t="s">
        <v>199</v>
      </c>
      <c r="H22" s="177" t="s">
        <v>176</v>
      </c>
      <c r="I22" s="177" t="s">
        <v>177</v>
      </c>
      <c r="J22" s="177" t="s">
        <v>200</v>
      </c>
      <c r="K22" s="177" t="s">
        <v>179</v>
      </c>
      <c r="L22" s="177" t="s">
        <v>180</v>
      </c>
      <c r="M22" s="177" t="s">
        <v>180</v>
      </c>
      <c r="N22" s="175">
        <v>9487564</v>
      </c>
      <c r="O22" s="175">
        <v>332</v>
      </c>
      <c r="P22" s="177" t="s">
        <v>180</v>
      </c>
      <c r="Q22" s="177" t="s">
        <v>201</v>
      </c>
      <c r="R22" s="177" t="s">
        <v>180</v>
      </c>
      <c r="S22" s="177" t="s">
        <v>180</v>
      </c>
      <c r="T22" s="177" t="s">
        <v>180</v>
      </c>
      <c r="U22" s="177" t="s">
        <v>181</v>
      </c>
      <c r="V22" s="176" t="s">
        <v>202</v>
      </c>
      <c r="W22" s="176" t="s">
        <v>180</v>
      </c>
      <c r="X22" s="177" t="s">
        <v>180</v>
      </c>
      <c r="Y22" s="179">
        <v>0</v>
      </c>
      <c r="Z22" s="177" t="s">
        <v>180</v>
      </c>
      <c r="AA22" s="175">
        <v>0</v>
      </c>
      <c r="AB22" s="177" t="s">
        <v>180</v>
      </c>
      <c r="AC22" s="177" t="s">
        <v>180</v>
      </c>
      <c r="AD22" s="177" t="s">
        <v>180</v>
      </c>
      <c r="AE22" s="177" t="s">
        <v>180</v>
      </c>
      <c r="AF22" s="177" t="s">
        <v>180</v>
      </c>
      <c r="AG22" s="178">
        <v>0</v>
      </c>
      <c r="AH22" s="177" t="s">
        <v>180</v>
      </c>
      <c r="AI22" s="177" t="s">
        <v>203</v>
      </c>
      <c r="AJ22" s="177" t="s">
        <v>180</v>
      </c>
      <c r="AK22" s="177" t="s">
        <v>180</v>
      </c>
      <c r="AL22" s="178">
        <v>30</v>
      </c>
      <c r="AM22" s="178">
        <v>30</v>
      </c>
      <c r="AN22" s="177" t="s">
        <v>182</v>
      </c>
      <c r="AO22" s="177" t="s">
        <v>180</v>
      </c>
      <c r="AP22" s="176" t="s">
        <v>180</v>
      </c>
      <c r="AQ22" s="178"/>
      <c r="AR22" s="177" t="s">
        <v>204</v>
      </c>
      <c r="AS22" s="177" t="s">
        <v>205</v>
      </c>
      <c r="AT22" s="177" t="s">
        <v>206</v>
      </c>
      <c r="AU22" s="177" t="s">
        <v>207</v>
      </c>
      <c r="AV22" s="177" t="s">
        <v>208</v>
      </c>
      <c r="AW22" s="176" t="s">
        <v>202</v>
      </c>
      <c r="AX22" s="177" t="s">
        <v>228</v>
      </c>
      <c r="AY22" s="177" t="s">
        <v>210</v>
      </c>
      <c r="AZ22" s="177" t="s">
        <v>180</v>
      </c>
      <c r="BA22" s="177" t="s">
        <v>180</v>
      </c>
      <c r="BB22" s="177" t="s">
        <v>180</v>
      </c>
      <c r="BC22" s="177" t="s">
        <v>180</v>
      </c>
      <c r="BD22" s="177" t="s">
        <v>180</v>
      </c>
      <c r="BE22" s="176" t="s">
        <v>180</v>
      </c>
      <c r="BF22" s="176" t="s">
        <v>180</v>
      </c>
      <c r="BG22" s="177" t="s">
        <v>180</v>
      </c>
    </row>
    <row r="23" spans="1:59" s="180" customFormat="1" ht="13.5" customHeight="1" x14ac:dyDescent="0.2">
      <c r="A23" s="175">
        <v>1</v>
      </c>
      <c r="B23" s="176" t="s">
        <v>195</v>
      </c>
      <c r="C23" s="177" t="s">
        <v>219</v>
      </c>
      <c r="D23" s="178">
        <v>10</v>
      </c>
      <c r="E23" s="177" t="s">
        <v>197</v>
      </c>
      <c r="F23" s="177" t="s">
        <v>198</v>
      </c>
      <c r="G23" s="177" t="s">
        <v>199</v>
      </c>
      <c r="H23" s="177" t="s">
        <v>176</v>
      </c>
      <c r="I23" s="177" t="s">
        <v>177</v>
      </c>
      <c r="J23" s="177" t="s">
        <v>200</v>
      </c>
      <c r="K23" s="177" t="s">
        <v>179</v>
      </c>
      <c r="L23" s="177" t="s">
        <v>180</v>
      </c>
      <c r="M23" s="177" t="s">
        <v>180</v>
      </c>
      <c r="N23" s="175">
        <v>9487564</v>
      </c>
      <c r="O23" s="175">
        <v>333</v>
      </c>
      <c r="P23" s="177" t="s">
        <v>180</v>
      </c>
      <c r="Q23" s="177" t="s">
        <v>201</v>
      </c>
      <c r="R23" s="177" t="s">
        <v>180</v>
      </c>
      <c r="S23" s="177" t="s">
        <v>180</v>
      </c>
      <c r="T23" s="177" t="s">
        <v>180</v>
      </c>
      <c r="U23" s="177" t="s">
        <v>181</v>
      </c>
      <c r="V23" s="176" t="s">
        <v>202</v>
      </c>
      <c r="W23" s="176" t="s">
        <v>180</v>
      </c>
      <c r="X23" s="177" t="s">
        <v>180</v>
      </c>
      <c r="Y23" s="179">
        <v>0</v>
      </c>
      <c r="Z23" s="177" t="s">
        <v>180</v>
      </c>
      <c r="AA23" s="175">
        <v>0</v>
      </c>
      <c r="AB23" s="177" t="s">
        <v>180</v>
      </c>
      <c r="AC23" s="177" t="s">
        <v>180</v>
      </c>
      <c r="AD23" s="177" t="s">
        <v>180</v>
      </c>
      <c r="AE23" s="177" t="s">
        <v>180</v>
      </c>
      <c r="AF23" s="177" t="s">
        <v>180</v>
      </c>
      <c r="AG23" s="178">
        <v>0</v>
      </c>
      <c r="AH23" s="177" t="s">
        <v>180</v>
      </c>
      <c r="AI23" s="177" t="s">
        <v>203</v>
      </c>
      <c r="AJ23" s="177" t="s">
        <v>180</v>
      </c>
      <c r="AK23" s="177" t="s">
        <v>180</v>
      </c>
      <c r="AL23" s="178">
        <v>10</v>
      </c>
      <c r="AM23" s="178">
        <v>10</v>
      </c>
      <c r="AN23" s="177" t="s">
        <v>182</v>
      </c>
      <c r="AO23" s="177" t="s">
        <v>180</v>
      </c>
      <c r="AP23" s="176" t="s">
        <v>180</v>
      </c>
      <c r="AQ23" s="178"/>
      <c r="AR23" s="177" t="s">
        <v>204</v>
      </c>
      <c r="AS23" s="177" t="s">
        <v>205</v>
      </c>
      <c r="AT23" s="177" t="s">
        <v>206</v>
      </c>
      <c r="AU23" s="177" t="s">
        <v>207</v>
      </c>
      <c r="AV23" s="177" t="s">
        <v>208</v>
      </c>
      <c r="AW23" s="176" t="s">
        <v>202</v>
      </c>
      <c r="AX23" s="177" t="s">
        <v>229</v>
      </c>
      <c r="AY23" s="177" t="s">
        <v>210</v>
      </c>
      <c r="AZ23" s="177" t="s">
        <v>180</v>
      </c>
      <c r="BA23" s="177" t="s">
        <v>180</v>
      </c>
      <c r="BB23" s="177" t="s">
        <v>180</v>
      </c>
      <c r="BC23" s="177" t="s">
        <v>180</v>
      </c>
      <c r="BD23" s="177" t="s">
        <v>180</v>
      </c>
      <c r="BE23" s="176" t="s">
        <v>180</v>
      </c>
      <c r="BF23" s="176" t="s">
        <v>180</v>
      </c>
      <c r="BG23" s="177" t="s">
        <v>180</v>
      </c>
    </row>
    <row r="24" spans="1:59" s="180" customFormat="1" x14ac:dyDescent="0.2">
      <c r="A24" s="175">
        <v>1</v>
      </c>
      <c r="B24" s="176" t="s">
        <v>195</v>
      </c>
      <c r="C24" s="177" t="s">
        <v>230</v>
      </c>
      <c r="D24" s="178">
        <v>10.85</v>
      </c>
      <c r="E24" s="177" t="s">
        <v>197</v>
      </c>
      <c r="F24" s="177" t="s">
        <v>198</v>
      </c>
      <c r="G24" s="177" t="s">
        <v>199</v>
      </c>
      <c r="H24" s="177" t="s">
        <v>176</v>
      </c>
      <c r="I24" s="177" t="s">
        <v>177</v>
      </c>
      <c r="J24" s="177" t="s">
        <v>200</v>
      </c>
      <c r="K24" s="177" t="s">
        <v>179</v>
      </c>
      <c r="L24" s="177" t="s">
        <v>180</v>
      </c>
      <c r="M24" s="177" t="s">
        <v>180</v>
      </c>
      <c r="N24" s="175">
        <v>9487564</v>
      </c>
      <c r="O24" s="175">
        <v>334</v>
      </c>
      <c r="P24" s="177" t="s">
        <v>180</v>
      </c>
      <c r="Q24" s="177" t="s">
        <v>201</v>
      </c>
      <c r="R24" s="177" t="s">
        <v>180</v>
      </c>
      <c r="S24" s="177" t="s">
        <v>180</v>
      </c>
      <c r="T24" s="177" t="s">
        <v>180</v>
      </c>
      <c r="U24" s="177" t="s">
        <v>181</v>
      </c>
      <c r="V24" s="176" t="s">
        <v>202</v>
      </c>
      <c r="W24" s="176" t="s">
        <v>180</v>
      </c>
      <c r="X24" s="177" t="s">
        <v>180</v>
      </c>
      <c r="Y24" s="179">
        <v>0</v>
      </c>
      <c r="Z24" s="177" t="s">
        <v>180</v>
      </c>
      <c r="AA24" s="175">
        <v>0</v>
      </c>
      <c r="AB24" s="177" t="s">
        <v>180</v>
      </c>
      <c r="AC24" s="177" t="s">
        <v>180</v>
      </c>
      <c r="AD24" s="177" t="s">
        <v>180</v>
      </c>
      <c r="AE24" s="177" t="s">
        <v>180</v>
      </c>
      <c r="AF24" s="177" t="s">
        <v>180</v>
      </c>
      <c r="AG24" s="178">
        <v>0</v>
      </c>
      <c r="AH24" s="177" t="s">
        <v>180</v>
      </c>
      <c r="AI24" s="177" t="s">
        <v>203</v>
      </c>
      <c r="AJ24" s="177" t="s">
        <v>180</v>
      </c>
      <c r="AK24" s="177" t="s">
        <v>180</v>
      </c>
      <c r="AL24" s="178">
        <v>10.85</v>
      </c>
      <c r="AM24" s="178">
        <v>10.85</v>
      </c>
      <c r="AN24" s="177" t="s">
        <v>182</v>
      </c>
      <c r="AO24" s="177" t="s">
        <v>180</v>
      </c>
      <c r="AP24" s="176" t="s">
        <v>180</v>
      </c>
      <c r="AQ24" s="178"/>
      <c r="AR24" s="177" t="s">
        <v>204</v>
      </c>
      <c r="AS24" s="177" t="s">
        <v>205</v>
      </c>
      <c r="AT24" s="177" t="s">
        <v>206</v>
      </c>
      <c r="AU24" s="177" t="s">
        <v>207</v>
      </c>
      <c r="AV24" s="177" t="s">
        <v>208</v>
      </c>
      <c r="AW24" s="176" t="s">
        <v>202</v>
      </c>
      <c r="AX24" s="177" t="s">
        <v>231</v>
      </c>
      <c r="AY24" s="177" t="s">
        <v>210</v>
      </c>
      <c r="AZ24" s="177" t="s">
        <v>180</v>
      </c>
      <c r="BA24" s="177" t="s">
        <v>180</v>
      </c>
      <c r="BB24" s="177" t="s">
        <v>180</v>
      </c>
      <c r="BC24" s="177" t="s">
        <v>180</v>
      </c>
      <c r="BD24" s="177" t="s">
        <v>180</v>
      </c>
      <c r="BE24" s="176" t="s">
        <v>180</v>
      </c>
      <c r="BF24" s="176" t="s">
        <v>180</v>
      </c>
      <c r="BG24" s="177" t="s">
        <v>180</v>
      </c>
    </row>
    <row r="25" spans="1:59" s="180" customFormat="1" x14ac:dyDescent="0.2">
      <c r="A25" s="175">
        <v>1</v>
      </c>
      <c r="B25" s="176" t="s">
        <v>195</v>
      </c>
      <c r="C25" s="177" t="s">
        <v>232</v>
      </c>
      <c r="D25" s="178">
        <v>452.82</v>
      </c>
      <c r="E25" s="177" t="s">
        <v>197</v>
      </c>
      <c r="F25" s="177" t="s">
        <v>198</v>
      </c>
      <c r="G25" s="177" t="s">
        <v>199</v>
      </c>
      <c r="H25" s="177" t="s">
        <v>176</v>
      </c>
      <c r="I25" s="177" t="s">
        <v>177</v>
      </c>
      <c r="J25" s="177" t="s">
        <v>200</v>
      </c>
      <c r="K25" s="177" t="s">
        <v>179</v>
      </c>
      <c r="L25" s="177" t="s">
        <v>180</v>
      </c>
      <c r="M25" s="177" t="s">
        <v>180</v>
      </c>
      <c r="N25" s="175">
        <v>9487564</v>
      </c>
      <c r="O25" s="175">
        <v>335</v>
      </c>
      <c r="P25" s="177" t="s">
        <v>180</v>
      </c>
      <c r="Q25" s="177" t="s">
        <v>201</v>
      </c>
      <c r="R25" s="177" t="s">
        <v>180</v>
      </c>
      <c r="S25" s="177" t="s">
        <v>180</v>
      </c>
      <c r="T25" s="177" t="s">
        <v>180</v>
      </c>
      <c r="U25" s="177" t="s">
        <v>181</v>
      </c>
      <c r="V25" s="176" t="s">
        <v>202</v>
      </c>
      <c r="W25" s="176" t="s">
        <v>180</v>
      </c>
      <c r="X25" s="177" t="s">
        <v>180</v>
      </c>
      <c r="Y25" s="179">
        <v>0</v>
      </c>
      <c r="Z25" s="177" t="s">
        <v>180</v>
      </c>
      <c r="AA25" s="175">
        <v>0</v>
      </c>
      <c r="AB25" s="177" t="s">
        <v>180</v>
      </c>
      <c r="AC25" s="177" t="s">
        <v>180</v>
      </c>
      <c r="AD25" s="177" t="s">
        <v>180</v>
      </c>
      <c r="AE25" s="177" t="s">
        <v>180</v>
      </c>
      <c r="AF25" s="177" t="s">
        <v>180</v>
      </c>
      <c r="AG25" s="178">
        <v>0</v>
      </c>
      <c r="AH25" s="177" t="s">
        <v>180</v>
      </c>
      <c r="AI25" s="177" t="s">
        <v>203</v>
      </c>
      <c r="AJ25" s="177" t="s">
        <v>180</v>
      </c>
      <c r="AK25" s="177" t="s">
        <v>180</v>
      </c>
      <c r="AL25" s="178">
        <v>452.82</v>
      </c>
      <c r="AM25" s="178">
        <v>452.82</v>
      </c>
      <c r="AN25" s="177" t="s">
        <v>182</v>
      </c>
      <c r="AO25" s="177" t="s">
        <v>180</v>
      </c>
      <c r="AP25" s="176" t="s">
        <v>180</v>
      </c>
      <c r="AQ25" s="178"/>
      <c r="AR25" s="177" t="s">
        <v>204</v>
      </c>
      <c r="AS25" s="177" t="s">
        <v>205</v>
      </c>
      <c r="AT25" s="177" t="s">
        <v>206</v>
      </c>
      <c r="AU25" s="177" t="s">
        <v>207</v>
      </c>
      <c r="AV25" s="177" t="s">
        <v>208</v>
      </c>
      <c r="AW25" s="176" t="s">
        <v>202</v>
      </c>
      <c r="AX25" s="177" t="s">
        <v>233</v>
      </c>
      <c r="AY25" s="177" t="s">
        <v>210</v>
      </c>
      <c r="AZ25" s="177" t="s">
        <v>180</v>
      </c>
      <c r="BA25" s="177" t="s">
        <v>180</v>
      </c>
      <c r="BB25" s="177" t="s">
        <v>180</v>
      </c>
      <c r="BC25" s="177" t="s">
        <v>180</v>
      </c>
      <c r="BD25" s="177" t="s">
        <v>180</v>
      </c>
      <c r="BE25" s="176" t="s">
        <v>180</v>
      </c>
      <c r="BF25" s="176" t="s">
        <v>180</v>
      </c>
      <c r="BG25" s="177" t="s">
        <v>180</v>
      </c>
    </row>
    <row r="26" spans="1:59" s="180" customFormat="1" x14ac:dyDescent="0.2">
      <c r="A26" s="175">
        <v>1</v>
      </c>
      <c r="B26" s="176" t="s">
        <v>195</v>
      </c>
      <c r="C26" s="177" t="s">
        <v>230</v>
      </c>
      <c r="D26" s="178">
        <v>10</v>
      </c>
      <c r="E26" s="177" t="s">
        <v>197</v>
      </c>
      <c r="F26" s="177" t="s">
        <v>198</v>
      </c>
      <c r="G26" s="177" t="s">
        <v>199</v>
      </c>
      <c r="H26" s="177" t="s">
        <v>176</v>
      </c>
      <c r="I26" s="177" t="s">
        <v>177</v>
      </c>
      <c r="J26" s="177" t="s">
        <v>200</v>
      </c>
      <c r="K26" s="177" t="s">
        <v>179</v>
      </c>
      <c r="L26" s="177" t="s">
        <v>180</v>
      </c>
      <c r="M26" s="177" t="s">
        <v>180</v>
      </c>
      <c r="N26" s="175">
        <v>9487564</v>
      </c>
      <c r="O26" s="175">
        <v>336</v>
      </c>
      <c r="P26" s="177" t="s">
        <v>180</v>
      </c>
      <c r="Q26" s="177" t="s">
        <v>201</v>
      </c>
      <c r="R26" s="177" t="s">
        <v>180</v>
      </c>
      <c r="S26" s="177" t="s">
        <v>180</v>
      </c>
      <c r="T26" s="177" t="s">
        <v>180</v>
      </c>
      <c r="U26" s="177" t="s">
        <v>181</v>
      </c>
      <c r="V26" s="176" t="s">
        <v>202</v>
      </c>
      <c r="W26" s="176" t="s">
        <v>180</v>
      </c>
      <c r="X26" s="177" t="s">
        <v>180</v>
      </c>
      <c r="Y26" s="179">
        <v>0</v>
      </c>
      <c r="Z26" s="177" t="s">
        <v>180</v>
      </c>
      <c r="AA26" s="175">
        <v>0</v>
      </c>
      <c r="AB26" s="177" t="s">
        <v>180</v>
      </c>
      <c r="AC26" s="177" t="s">
        <v>180</v>
      </c>
      <c r="AD26" s="177" t="s">
        <v>180</v>
      </c>
      <c r="AE26" s="177" t="s">
        <v>180</v>
      </c>
      <c r="AF26" s="177" t="s">
        <v>180</v>
      </c>
      <c r="AG26" s="178">
        <v>0</v>
      </c>
      <c r="AH26" s="177" t="s">
        <v>180</v>
      </c>
      <c r="AI26" s="177" t="s">
        <v>203</v>
      </c>
      <c r="AJ26" s="177" t="s">
        <v>180</v>
      </c>
      <c r="AK26" s="177" t="s">
        <v>180</v>
      </c>
      <c r="AL26" s="178">
        <v>10</v>
      </c>
      <c r="AM26" s="178">
        <v>10</v>
      </c>
      <c r="AN26" s="177" t="s">
        <v>182</v>
      </c>
      <c r="AO26" s="177" t="s">
        <v>180</v>
      </c>
      <c r="AP26" s="176" t="s">
        <v>180</v>
      </c>
      <c r="AQ26" s="178"/>
      <c r="AR26" s="177" t="s">
        <v>204</v>
      </c>
      <c r="AS26" s="177" t="s">
        <v>205</v>
      </c>
      <c r="AT26" s="177" t="s">
        <v>206</v>
      </c>
      <c r="AU26" s="177" t="s">
        <v>207</v>
      </c>
      <c r="AV26" s="177" t="s">
        <v>208</v>
      </c>
      <c r="AW26" s="176" t="s">
        <v>202</v>
      </c>
      <c r="AX26" s="177" t="s">
        <v>234</v>
      </c>
      <c r="AY26" s="177" t="s">
        <v>210</v>
      </c>
      <c r="AZ26" s="177" t="s">
        <v>180</v>
      </c>
      <c r="BA26" s="177" t="s">
        <v>180</v>
      </c>
      <c r="BB26" s="177" t="s">
        <v>180</v>
      </c>
      <c r="BC26" s="177" t="s">
        <v>180</v>
      </c>
      <c r="BD26" s="177" t="s">
        <v>180</v>
      </c>
      <c r="BE26" s="176" t="s">
        <v>180</v>
      </c>
      <c r="BF26" s="176" t="s">
        <v>180</v>
      </c>
      <c r="BG26" s="177" t="s">
        <v>180</v>
      </c>
    </row>
    <row r="27" spans="1:59" s="180" customFormat="1" x14ac:dyDescent="0.2">
      <c r="A27" s="175">
        <v>1</v>
      </c>
      <c r="B27" s="176" t="s">
        <v>195</v>
      </c>
      <c r="C27" s="177" t="s">
        <v>232</v>
      </c>
      <c r="D27" s="178">
        <v>25.33</v>
      </c>
      <c r="E27" s="177" t="s">
        <v>197</v>
      </c>
      <c r="F27" s="177" t="s">
        <v>198</v>
      </c>
      <c r="G27" s="177" t="s">
        <v>199</v>
      </c>
      <c r="H27" s="177" t="s">
        <v>176</v>
      </c>
      <c r="I27" s="177" t="s">
        <v>177</v>
      </c>
      <c r="J27" s="177" t="s">
        <v>200</v>
      </c>
      <c r="K27" s="177" t="s">
        <v>179</v>
      </c>
      <c r="L27" s="177" t="s">
        <v>180</v>
      </c>
      <c r="M27" s="177" t="s">
        <v>180</v>
      </c>
      <c r="N27" s="175">
        <v>9487564</v>
      </c>
      <c r="O27" s="175">
        <v>337</v>
      </c>
      <c r="P27" s="177" t="s">
        <v>180</v>
      </c>
      <c r="Q27" s="177" t="s">
        <v>201</v>
      </c>
      <c r="R27" s="177" t="s">
        <v>180</v>
      </c>
      <c r="S27" s="177" t="s">
        <v>180</v>
      </c>
      <c r="T27" s="177" t="s">
        <v>180</v>
      </c>
      <c r="U27" s="177" t="s">
        <v>181</v>
      </c>
      <c r="V27" s="176" t="s">
        <v>202</v>
      </c>
      <c r="W27" s="176" t="s">
        <v>180</v>
      </c>
      <c r="X27" s="177" t="s">
        <v>180</v>
      </c>
      <c r="Y27" s="179">
        <v>0</v>
      </c>
      <c r="Z27" s="177" t="s">
        <v>180</v>
      </c>
      <c r="AA27" s="175">
        <v>0</v>
      </c>
      <c r="AB27" s="177" t="s">
        <v>180</v>
      </c>
      <c r="AC27" s="177" t="s">
        <v>180</v>
      </c>
      <c r="AD27" s="177" t="s">
        <v>180</v>
      </c>
      <c r="AE27" s="177" t="s">
        <v>180</v>
      </c>
      <c r="AF27" s="177" t="s">
        <v>180</v>
      </c>
      <c r="AG27" s="178">
        <v>0</v>
      </c>
      <c r="AH27" s="177" t="s">
        <v>180</v>
      </c>
      <c r="AI27" s="177" t="s">
        <v>203</v>
      </c>
      <c r="AJ27" s="177" t="s">
        <v>180</v>
      </c>
      <c r="AK27" s="177" t="s">
        <v>180</v>
      </c>
      <c r="AL27" s="178">
        <v>25.33</v>
      </c>
      <c r="AM27" s="178">
        <v>25.33</v>
      </c>
      <c r="AN27" s="177" t="s">
        <v>182</v>
      </c>
      <c r="AO27" s="177" t="s">
        <v>180</v>
      </c>
      <c r="AP27" s="176" t="s">
        <v>180</v>
      </c>
      <c r="AQ27" s="178"/>
      <c r="AR27" s="177" t="s">
        <v>204</v>
      </c>
      <c r="AS27" s="177" t="s">
        <v>205</v>
      </c>
      <c r="AT27" s="177" t="s">
        <v>206</v>
      </c>
      <c r="AU27" s="177" t="s">
        <v>207</v>
      </c>
      <c r="AV27" s="177" t="s">
        <v>208</v>
      </c>
      <c r="AW27" s="176" t="s">
        <v>202</v>
      </c>
      <c r="AX27" s="177" t="s">
        <v>235</v>
      </c>
      <c r="AY27" s="177" t="s">
        <v>210</v>
      </c>
      <c r="AZ27" s="177" t="s">
        <v>180</v>
      </c>
      <c r="BA27" s="177" t="s">
        <v>180</v>
      </c>
      <c r="BB27" s="177" t="s">
        <v>180</v>
      </c>
      <c r="BC27" s="177" t="s">
        <v>180</v>
      </c>
      <c r="BD27" s="177" t="s">
        <v>180</v>
      </c>
      <c r="BE27" s="176" t="s">
        <v>180</v>
      </c>
      <c r="BF27" s="176" t="s">
        <v>180</v>
      </c>
      <c r="BG27" s="177" t="s">
        <v>180</v>
      </c>
    </row>
    <row r="28" spans="1:59" s="180" customFormat="1" x14ac:dyDescent="0.2">
      <c r="A28" s="175">
        <v>1</v>
      </c>
      <c r="B28" s="176" t="s">
        <v>195</v>
      </c>
      <c r="C28" s="177" t="s">
        <v>236</v>
      </c>
      <c r="D28" s="178">
        <v>10.85</v>
      </c>
      <c r="E28" s="177" t="s">
        <v>197</v>
      </c>
      <c r="F28" s="177" t="s">
        <v>198</v>
      </c>
      <c r="G28" s="177" t="s">
        <v>199</v>
      </c>
      <c r="H28" s="177" t="s">
        <v>176</v>
      </c>
      <c r="I28" s="177" t="s">
        <v>177</v>
      </c>
      <c r="J28" s="177" t="s">
        <v>200</v>
      </c>
      <c r="K28" s="177" t="s">
        <v>179</v>
      </c>
      <c r="L28" s="177" t="s">
        <v>180</v>
      </c>
      <c r="M28" s="177" t="s">
        <v>180</v>
      </c>
      <c r="N28" s="175">
        <v>9487564</v>
      </c>
      <c r="O28" s="175">
        <v>338</v>
      </c>
      <c r="P28" s="177" t="s">
        <v>180</v>
      </c>
      <c r="Q28" s="177" t="s">
        <v>201</v>
      </c>
      <c r="R28" s="177" t="s">
        <v>180</v>
      </c>
      <c r="S28" s="177" t="s">
        <v>180</v>
      </c>
      <c r="T28" s="177" t="s">
        <v>180</v>
      </c>
      <c r="U28" s="177" t="s">
        <v>181</v>
      </c>
      <c r="V28" s="176" t="s">
        <v>202</v>
      </c>
      <c r="W28" s="176" t="s">
        <v>180</v>
      </c>
      <c r="X28" s="177" t="s">
        <v>180</v>
      </c>
      <c r="Y28" s="179">
        <v>0</v>
      </c>
      <c r="Z28" s="177" t="s">
        <v>180</v>
      </c>
      <c r="AA28" s="175">
        <v>0</v>
      </c>
      <c r="AB28" s="177" t="s">
        <v>180</v>
      </c>
      <c r="AC28" s="177" t="s">
        <v>180</v>
      </c>
      <c r="AD28" s="177" t="s">
        <v>180</v>
      </c>
      <c r="AE28" s="177" t="s">
        <v>180</v>
      </c>
      <c r="AF28" s="177" t="s">
        <v>180</v>
      </c>
      <c r="AG28" s="178">
        <v>0</v>
      </c>
      <c r="AH28" s="177" t="s">
        <v>180</v>
      </c>
      <c r="AI28" s="177" t="s">
        <v>203</v>
      </c>
      <c r="AJ28" s="177" t="s">
        <v>180</v>
      </c>
      <c r="AK28" s="177" t="s">
        <v>180</v>
      </c>
      <c r="AL28" s="178">
        <v>10.85</v>
      </c>
      <c r="AM28" s="178">
        <v>10.85</v>
      </c>
      <c r="AN28" s="177" t="s">
        <v>182</v>
      </c>
      <c r="AO28" s="177" t="s">
        <v>180</v>
      </c>
      <c r="AP28" s="176" t="s">
        <v>180</v>
      </c>
      <c r="AQ28" s="178"/>
      <c r="AR28" s="177" t="s">
        <v>204</v>
      </c>
      <c r="AS28" s="177" t="s">
        <v>205</v>
      </c>
      <c r="AT28" s="177" t="s">
        <v>206</v>
      </c>
      <c r="AU28" s="177" t="s">
        <v>207</v>
      </c>
      <c r="AV28" s="177" t="s">
        <v>208</v>
      </c>
      <c r="AW28" s="176" t="s">
        <v>202</v>
      </c>
      <c r="AX28" s="177" t="s">
        <v>237</v>
      </c>
      <c r="AY28" s="177" t="s">
        <v>210</v>
      </c>
      <c r="AZ28" s="177" t="s">
        <v>180</v>
      </c>
      <c r="BA28" s="177" t="s">
        <v>180</v>
      </c>
      <c r="BB28" s="177" t="s">
        <v>180</v>
      </c>
      <c r="BC28" s="177" t="s">
        <v>180</v>
      </c>
      <c r="BD28" s="177" t="s">
        <v>180</v>
      </c>
      <c r="BE28" s="176" t="s">
        <v>180</v>
      </c>
      <c r="BF28" s="176" t="s">
        <v>180</v>
      </c>
      <c r="BG28" s="177" t="s">
        <v>180</v>
      </c>
    </row>
    <row r="29" spans="1:59" s="180" customFormat="1" x14ac:dyDescent="0.2">
      <c r="A29" s="175">
        <v>1</v>
      </c>
      <c r="B29" s="176" t="s">
        <v>195</v>
      </c>
      <c r="C29" s="177" t="s">
        <v>238</v>
      </c>
      <c r="D29" s="178">
        <v>109.92</v>
      </c>
      <c r="E29" s="177" t="s">
        <v>197</v>
      </c>
      <c r="F29" s="177" t="s">
        <v>198</v>
      </c>
      <c r="G29" s="177" t="s">
        <v>199</v>
      </c>
      <c r="H29" s="177" t="s">
        <v>176</v>
      </c>
      <c r="I29" s="177" t="s">
        <v>177</v>
      </c>
      <c r="J29" s="177" t="s">
        <v>200</v>
      </c>
      <c r="K29" s="177" t="s">
        <v>179</v>
      </c>
      <c r="L29" s="177" t="s">
        <v>180</v>
      </c>
      <c r="M29" s="177" t="s">
        <v>180</v>
      </c>
      <c r="N29" s="175">
        <v>9487564</v>
      </c>
      <c r="O29" s="175">
        <v>339</v>
      </c>
      <c r="P29" s="177" t="s">
        <v>180</v>
      </c>
      <c r="Q29" s="177" t="s">
        <v>201</v>
      </c>
      <c r="R29" s="177" t="s">
        <v>180</v>
      </c>
      <c r="S29" s="177" t="s">
        <v>180</v>
      </c>
      <c r="T29" s="177" t="s">
        <v>180</v>
      </c>
      <c r="U29" s="177" t="s">
        <v>181</v>
      </c>
      <c r="V29" s="176" t="s">
        <v>202</v>
      </c>
      <c r="W29" s="176" t="s">
        <v>180</v>
      </c>
      <c r="X29" s="177" t="s">
        <v>180</v>
      </c>
      <c r="Y29" s="179">
        <v>0</v>
      </c>
      <c r="Z29" s="177" t="s">
        <v>180</v>
      </c>
      <c r="AA29" s="175">
        <v>0</v>
      </c>
      <c r="AB29" s="177" t="s">
        <v>180</v>
      </c>
      <c r="AC29" s="177" t="s">
        <v>180</v>
      </c>
      <c r="AD29" s="177" t="s">
        <v>180</v>
      </c>
      <c r="AE29" s="177" t="s">
        <v>180</v>
      </c>
      <c r="AF29" s="177" t="s">
        <v>180</v>
      </c>
      <c r="AG29" s="178">
        <v>0</v>
      </c>
      <c r="AH29" s="177" t="s">
        <v>180</v>
      </c>
      <c r="AI29" s="177" t="s">
        <v>203</v>
      </c>
      <c r="AJ29" s="177" t="s">
        <v>180</v>
      </c>
      <c r="AK29" s="177" t="s">
        <v>180</v>
      </c>
      <c r="AL29" s="178">
        <v>109.92</v>
      </c>
      <c r="AM29" s="178">
        <v>109.92</v>
      </c>
      <c r="AN29" s="177" t="s">
        <v>182</v>
      </c>
      <c r="AO29" s="177" t="s">
        <v>180</v>
      </c>
      <c r="AP29" s="176" t="s">
        <v>180</v>
      </c>
      <c r="AQ29" s="178"/>
      <c r="AR29" s="177" t="s">
        <v>204</v>
      </c>
      <c r="AS29" s="177" t="s">
        <v>205</v>
      </c>
      <c r="AT29" s="177" t="s">
        <v>206</v>
      </c>
      <c r="AU29" s="177" t="s">
        <v>207</v>
      </c>
      <c r="AV29" s="177" t="s">
        <v>208</v>
      </c>
      <c r="AW29" s="176" t="s">
        <v>202</v>
      </c>
      <c r="AX29" s="177" t="s">
        <v>239</v>
      </c>
      <c r="AY29" s="177" t="s">
        <v>210</v>
      </c>
      <c r="AZ29" s="177" t="s">
        <v>180</v>
      </c>
      <c r="BA29" s="177" t="s">
        <v>180</v>
      </c>
      <c r="BB29" s="177" t="s">
        <v>180</v>
      </c>
      <c r="BC29" s="177" t="s">
        <v>180</v>
      </c>
      <c r="BD29" s="177" t="s">
        <v>180</v>
      </c>
      <c r="BE29" s="176" t="s">
        <v>180</v>
      </c>
      <c r="BF29" s="176" t="s">
        <v>180</v>
      </c>
      <c r="BG29" s="177" t="s">
        <v>180</v>
      </c>
    </row>
    <row r="30" spans="1:59" s="180" customFormat="1" x14ac:dyDescent="0.2">
      <c r="A30" s="175">
        <v>1</v>
      </c>
      <c r="B30" s="176" t="s">
        <v>195</v>
      </c>
      <c r="C30" s="177" t="s">
        <v>240</v>
      </c>
      <c r="D30" s="178">
        <v>10.85</v>
      </c>
      <c r="E30" s="177" t="s">
        <v>197</v>
      </c>
      <c r="F30" s="177" t="s">
        <v>198</v>
      </c>
      <c r="G30" s="177" t="s">
        <v>199</v>
      </c>
      <c r="H30" s="177" t="s">
        <v>176</v>
      </c>
      <c r="I30" s="177" t="s">
        <v>177</v>
      </c>
      <c r="J30" s="177" t="s">
        <v>200</v>
      </c>
      <c r="K30" s="177" t="s">
        <v>179</v>
      </c>
      <c r="L30" s="177" t="s">
        <v>180</v>
      </c>
      <c r="M30" s="177" t="s">
        <v>180</v>
      </c>
      <c r="N30" s="175">
        <v>9487564</v>
      </c>
      <c r="O30" s="175">
        <v>340</v>
      </c>
      <c r="P30" s="177" t="s">
        <v>180</v>
      </c>
      <c r="Q30" s="177" t="s">
        <v>201</v>
      </c>
      <c r="R30" s="177" t="s">
        <v>180</v>
      </c>
      <c r="S30" s="177" t="s">
        <v>180</v>
      </c>
      <c r="T30" s="177" t="s">
        <v>180</v>
      </c>
      <c r="U30" s="177" t="s">
        <v>181</v>
      </c>
      <c r="V30" s="176" t="s">
        <v>202</v>
      </c>
      <c r="W30" s="176" t="s">
        <v>180</v>
      </c>
      <c r="X30" s="177" t="s">
        <v>180</v>
      </c>
      <c r="Y30" s="179">
        <v>0</v>
      </c>
      <c r="Z30" s="177" t="s">
        <v>180</v>
      </c>
      <c r="AA30" s="175">
        <v>0</v>
      </c>
      <c r="AB30" s="177" t="s">
        <v>180</v>
      </c>
      <c r="AC30" s="177" t="s">
        <v>180</v>
      </c>
      <c r="AD30" s="177" t="s">
        <v>180</v>
      </c>
      <c r="AE30" s="177" t="s">
        <v>180</v>
      </c>
      <c r="AF30" s="177" t="s">
        <v>180</v>
      </c>
      <c r="AG30" s="178">
        <v>0</v>
      </c>
      <c r="AH30" s="177" t="s">
        <v>180</v>
      </c>
      <c r="AI30" s="177" t="s">
        <v>203</v>
      </c>
      <c r="AJ30" s="177" t="s">
        <v>180</v>
      </c>
      <c r="AK30" s="177" t="s">
        <v>180</v>
      </c>
      <c r="AL30" s="178">
        <v>10.85</v>
      </c>
      <c r="AM30" s="178">
        <v>10.85</v>
      </c>
      <c r="AN30" s="177" t="s">
        <v>182</v>
      </c>
      <c r="AO30" s="177" t="s">
        <v>180</v>
      </c>
      <c r="AP30" s="176" t="s">
        <v>180</v>
      </c>
      <c r="AQ30" s="178"/>
      <c r="AR30" s="177" t="s">
        <v>204</v>
      </c>
      <c r="AS30" s="177" t="s">
        <v>205</v>
      </c>
      <c r="AT30" s="177" t="s">
        <v>206</v>
      </c>
      <c r="AU30" s="177" t="s">
        <v>207</v>
      </c>
      <c r="AV30" s="177" t="s">
        <v>208</v>
      </c>
      <c r="AW30" s="176" t="s">
        <v>202</v>
      </c>
      <c r="AX30" s="177" t="s">
        <v>241</v>
      </c>
      <c r="AY30" s="177" t="s">
        <v>210</v>
      </c>
      <c r="AZ30" s="177" t="s">
        <v>180</v>
      </c>
      <c r="BA30" s="177" t="s">
        <v>180</v>
      </c>
      <c r="BB30" s="177" t="s">
        <v>180</v>
      </c>
      <c r="BC30" s="177" t="s">
        <v>180</v>
      </c>
      <c r="BD30" s="177" t="s">
        <v>180</v>
      </c>
      <c r="BE30" s="176" t="s">
        <v>180</v>
      </c>
      <c r="BF30" s="176" t="s">
        <v>180</v>
      </c>
      <c r="BG30" s="177" t="s">
        <v>180</v>
      </c>
    </row>
    <row r="31" spans="1:59" s="180" customFormat="1" x14ac:dyDescent="0.2">
      <c r="A31" s="175">
        <v>1</v>
      </c>
      <c r="B31" s="176" t="s">
        <v>195</v>
      </c>
      <c r="C31" s="177" t="s">
        <v>242</v>
      </c>
      <c r="D31" s="178">
        <v>557.05999999999995</v>
      </c>
      <c r="E31" s="177" t="s">
        <v>197</v>
      </c>
      <c r="F31" s="177" t="s">
        <v>198</v>
      </c>
      <c r="G31" s="177" t="s">
        <v>199</v>
      </c>
      <c r="H31" s="177" t="s">
        <v>176</v>
      </c>
      <c r="I31" s="177" t="s">
        <v>177</v>
      </c>
      <c r="J31" s="177" t="s">
        <v>200</v>
      </c>
      <c r="K31" s="177" t="s">
        <v>179</v>
      </c>
      <c r="L31" s="177" t="s">
        <v>180</v>
      </c>
      <c r="M31" s="177" t="s">
        <v>180</v>
      </c>
      <c r="N31" s="175">
        <v>9487564</v>
      </c>
      <c r="O31" s="175">
        <v>341</v>
      </c>
      <c r="P31" s="177" t="s">
        <v>180</v>
      </c>
      <c r="Q31" s="177" t="s">
        <v>201</v>
      </c>
      <c r="R31" s="177" t="s">
        <v>180</v>
      </c>
      <c r="S31" s="177" t="s">
        <v>180</v>
      </c>
      <c r="T31" s="177" t="s">
        <v>180</v>
      </c>
      <c r="U31" s="177" t="s">
        <v>181</v>
      </c>
      <c r="V31" s="176" t="s">
        <v>202</v>
      </c>
      <c r="W31" s="176" t="s">
        <v>180</v>
      </c>
      <c r="X31" s="177" t="s">
        <v>180</v>
      </c>
      <c r="Y31" s="179">
        <v>0</v>
      </c>
      <c r="Z31" s="177" t="s">
        <v>180</v>
      </c>
      <c r="AA31" s="175">
        <v>0</v>
      </c>
      <c r="AB31" s="177" t="s">
        <v>180</v>
      </c>
      <c r="AC31" s="177" t="s">
        <v>180</v>
      </c>
      <c r="AD31" s="177" t="s">
        <v>180</v>
      </c>
      <c r="AE31" s="177" t="s">
        <v>180</v>
      </c>
      <c r="AF31" s="177" t="s">
        <v>180</v>
      </c>
      <c r="AG31" s="178">
        <v>0</v>
      </c>
      <c r="AH31" s="177" t="s">
        <v>180</v>
      </c>
      <c r="AI31" s="177" t="s">
        <v>203</v>
      </c>
      <c r="AJ31" s="177" t="s">
        <v>180</v>
      </c>
      <c r="AK31" s="177" t="s">
        <v>180</v>
      </c>
      <c r="AL31" s="178">
        <v>557.05999999999995</v>
      </c>
      <c r="AM31" s="178">
        <v>557.05999999999995</v>
      </c>
      <c r="AN31" s="177" t="s">
        <v>182</v>
      </c>
      <c r="AO31" s="177" t="s">
        <v>180</v>
      </c>
      <c r="AP31" s="176" t="s">
        <v>180</v>
      </c>
      <c r="AQ31" s="178"/>
      <c r="AR31" s="177" t="s">
        <v>204</v>
      </c>
      <c r="AS31" s="177" t="s">
        <v>205</v>
      </c>
      <c r="AT31" s="177" t="s">
        <v>206</v>
      </c>
      <c r="AU31" s="177" t="s">
        <v>207</v>
      </c>
      <c r="AV31" s="177" t="s">
        <v>208</v>
      </c>
      <c r="AW31" s="176" t="s">
        <v>202</v>
      </c>
      <c r="AX31" s="177" t="s">
        <v>243</v>
      </c>
      <c r="AY31" s="177" t="s">
        <v>210</v>
      </c>
      <c r="AZ31" s="177" t="s">
        <v>180</v>
      </c>
      <c r="BA31" s="177" t="s">
        <v>180</v>
      </c>
      <c r="BB31" s="177" t="s">
        <v>180</v>
      </c>
      <c r="BC31" s="177" t="s">
        <v>180</v>
      </c>
      <c r="BD31" s="177" t="s">
        <v>180</v>
      </c>
      <c r="BE31" s="176" t="s">
        <v>180</v>
      </c>
      <c r="BF31" s="176" t="s">
        <v>180</v>
      </c>
      <c r="BG31" s="177" t="s">
        <v>180</v>
      </c>
    </row>
    <row r="32" spans="1:59" s="180" customFormat="1" x14ac:dyDescent="0.2">
      <c r="A32" s="175">
        <v>1</v>
      </c>
      <c r="B32" s="176" t="s">
        <v>195</v>
      </c>
      <c r="C32" s="177" t="s">
        <v>244</v>
      </c>
      <c r="D32" s="178">
        <v>10.85</v>
      </c>
      <c r="E32" s="177" t="s">
        <v>197</v>
      </c>
      <c r="F32" s="177" t="s">
        <v>198</v>
      </c>
      <c r="G32" s="177" t="s">
        <v>199</v>
      </c>
      <c r="H32" s="177" t="s">
        <v>176</v>
      </c>
      <c r="I32" s="177" t="s">
        <v>177</v>
      </c>
      <c r="J32" s="177" t="s">
        <v>200</v>
      </c>
      <c r="K32" s="177" t="s">
        <v>179</v>
      </c>
      <c r="L32" s="177" t="s">
        <v>180</v>
      </c>
      <c r="M32" s="177" t="s">
        <v>180</v>
      </c>
      <c r="N32" s="175">
        <v>9487564</v>
      </c>
      <c r="O32" s="175">
        <v>342</v>
      </c>
      <c r="P32" s="177" t="s">
        <v>180</v>
      </c>
      <c r="Q32" s="177" t="s">
        <v>201</v>
      </c>
      <c r="R32" s="177" t="s">
        <v>180</v>
      </c>
      <c r="S32" s="177" t="s">
        <v>180</v>
      </c>
      <c r="T32" s="177" t="s">
        <v>180</v>
      </c>
      <c r="U32" s="177" t="s">
        <v>181</v>
      </c>
      <c r="V32" s="176" t="s">
        <v>202</v>
      </c>
      <c r="W32" s="176" t="s">
        <v>180</v>
      </c>
      <c r="X32" s="177" t="s">
        <v>180</v>
      </c>
      <c r="Y32" s="179">
        <v>0</v>
      </c>
      <c r="Z32" s="177" t="s">
        <v>180</v>
      </c>
      <c r="AA32" s="175">
        <v>0</v>
      </c>
      <c r="AB32" s="177" t="s">
        <v>180</v>
      </c>
      <c r="AC32" s="177" t="s">
        <v>180</v>
      </c>
      <c r="AD32" s="177" t="s">
        <v>180</v>
      </c>
      <c r="AE32" s="177" t="s">
        <v>180</v>
      </c>
      <c r="AF32" s="177" t="s">
        <v>180</v>
      </c>
      <c r="AG32" s="178">
        <v>0</v>
      </c>
      <c r="AH32" s="177" t="s">
        <v>180</v>
      </c>
      <c r="AI32" s="177" t="s">
        <v>203</v>
      </c>
      <c r="AJ32" s="177" t="s">
        <v>180</v>
      </c>
      <c r="AK32" s="177" t="s">
        <v>180</v>
      </c>
      <c r="AL32" s="178">
        <v>10.85</v>
      </c>
      <c r="AM32" s="178">
        <v>10.85</v>
      </c>
      <c r="AN32" s="177" t="s">
        <v>182</v>
      </c>
      <c r="AO32" s="177" t="s">
        <v>180</v>
      </c>
      <c r="AP32" s="176" t="s">
        <v>180</v>
      </c>
      <c r="AQ32" s="178"/>
      <c r="AR32" s="177" t="s">
        <v>204</v>
      </c>
      <c r="AS32" s="177" t="s">
        <v>205</v>
      </c>
      <c r="AT32" s="177" t="s">
        <v>206</v>
      </c>
      <c r="AU32" s="177" t="s">
        <v>207</v>
      </c>
      <c r="AV32" s="177" t="s">
        <v>208</v>
      </c>
      <c r="AW32" s="176" t="s">
        <v>202</v>
      </c>
      <c r="AX32" s="177" t="s">
        <v>245</v>
      </c>
      <c r="AY32" s="177" t="s">
        <v>210</v>
      </c>
      <c r="AZ32" s="177" t="s">
        <v>180</v>
      </c>
      <c r="BA32" s="177" t="s">
        <v>180</v>
      </c>
      <c r="BB32" s="177" t="s">
        <v>180</v>
      </c>
      <c r="BC32" s="177" t="s">
        <v>180</v>
      </c>
      <c r="BD32" s="177" t="s">
        <v>180</v>
      </c>
      <c r="BE32" s="176" t="s">
        <v>180</v>
      </c>
      <c r="BF32" s="176" t="s">
        <v>180</v>
      </c>
      <c r="BG32" s="177" t="s">
        <v>180</v>
      </c>
    </row>
    <row r="33" spans="1:59" s="180" customFormat="1" x14ac:dyDescent="0.2">
      <c r="A33" s="175">
        <v>1</v>
      </c>
      <c r="B33" s="176" t="s">
        <v>195</v>
      </c>
      <c r="C33" s="177" t="s">
        <v>246</v>
      </c>
      <c r="D33" s="178">
        <v>109.92</v>
      </c>
      <c r="E33" s="177" t="s">
        <v>197</v>
      </c>
      <c r="F33" s="177" t="s">
        <v>198</v>
      </c>
      <c r="G33" s="177" t="s">
        <v>199</v>
      </c>
      <c r="H33" s="177" t="s">
        <v>176</v>
      </c>
      <c r="I33" s="177" t="s">
        <v>177</v>
      </c>
      <c r="J33" s="177" t="s">
        <v>200</v>
      </c>
      <c r="K33" s="177" t="s">
        <v>179</v>
      </c>
      <c r="L33" s="177" t="s">
        <v>180</v>
      </c>
      <c r="M33" s="177" t="s">
        <v>180</v>
      </c>
      <c r="N33" s="175">
        <v>9487564</v>
      </c>
      <c r="O33" s="175">
        <v>343</v>
      </c>
      <c r="P33" s="177" t="s">
        <v>180</v>
      </c>
      <c r="Q33" s="177" t="s">
        <v>201</v>
      </c>
      <c r="R33" s="177" t="s">
        <v>180</v>
      </c>
      <c r="S33" s="177" t="s">
        <v>180</v>
      </c>
      <c r="T33" s="177" t="s">
        <v>180</v>
      </c>
      <c r="U33" s="177" t="s">
        <v>181</v>
      </c>
      <c r="V33" s="176" t="s">
        <v>202</v>
      </c>
      <c r="W33" s="176" t="s">
        <v>180</v>
      </c>
      <c r="X33" s="177" t="s">
        <v>180</v>
      </c>
      <c r="Y33" s="179">
        <v>0</v>
      </c>
      <c r="Z33" s="177" t="s">
        <v>180</v>
      </c>
      <c r="AA33" s="175">
        <v>0</v>
      </c>
      <c r="AB33" s="177" t="s">
        <v>180</v>
      </c>
      <c r="AC33" s="177" t="s">
        <v>180</v>
      </c>
      <c r="AD33" s="177" t="s">
        <v>180</v>
      </c>
      <c r="AE33" s="177" t="s">
        <v>180</v>
      </c>
      <c r="AF33" s="177" t="s">
        <v>180</v>
      </c>
      <c r="AG33" s="178">
        <v>0</v>
      </c>
      <c r="AH33" s="177" t="s">
        <v>180</v>
      </c>
      <c r="AI33" s="177" t="s">
        <v>203</v>
      </c>
      <c r="AJ33" s="177" t="s">
        <v>180</v>
      </c>
      <c r="AK33" s="177" t="s">
        <v>180</v>
      </c>
      <c r="AL33" s="178">
        <v>109.92</v>
      </c>
      <c r="AM33" s="178">
        <v>109.92</v>
      </c>
      <c r="AN33" s="177" t="s">
        <v>182</v>
      </c>
      <c r="AO33" s="177" t="s">
        <v>180</v>
      </c>
      <c r="AP33" s="176" t="s">
        <v>180</v>
      </c>
      <c r="AQ33" s="178"/>
      <c r="AR33" s="177" t="s">
        <v>204</v>
      </c>
      <c r="AS33" s="177" t="s">
        <v>205</v>
      </c>
      <c r="AT33" s="177" t="s">
        <v>206</v>
      </c>
      <c r="AU33" s="177" t="s">
        <v>207</v>
      </c>
      <c r="AV33" s="177" t="s">
        <v>208</v>
      </c>
      <c r="AW33" s="176" t="s">
        <v>202</v>
      </c>
      <c r="AX33" s="177" t="s">
        <v>247</v>
      </c>
      <c r="AY33" s="177" t="s">
        <v>210</v>
      </c>
      <c r="AZ33" s="177" t="s">
        <v>180</v>
      </c>
      <c r="BA33" s="177" t="s">
        <v>180</v>
      </c>
      <c r="BB33" s="177" t="s">
        <v>180</v>
      </c>
      <c r="BC33" s="177" t="s">
        <v>180</v>
      </c>
      <c r="BD33" s="177" t="s">
        <v>180</v>
      </c>
      <c r="BE33" s="176" t="s">
        <v>180</v>
      </c>
      <c r="BF33" s="176" t="s">
        <v>180</v>
      </c>
      <c r="BG33" s="177" t="s">
        <v>180</v>
      </c>
    </row>
    <row r="34" spans="1:59" s="180" customFormat="1" x14ac:dyDescent="0.2">
      <c r="A34" s="175">
        <v>1</v>
      </c>
      <c r="B34" s="176" t="s">
        <v>195</v>
      </c>
      <c r="C34" s="177" t="s">
        <v>248</v>
      </c>
      <c r="D34" s="178">
        <v>10.85</v>
      </c>
      <c r="E34" s="177" t="s">
        <v>197</v>
      </c>
      <c r="F34" s="177" t="s">
        <v>198</v>
      </c>
      <c r="G34" s="177" t="s">
        <v>199</v>
      </c>
      <c r="H34" s="177" t="s">
        <v>176</v>
      </c>
      <c r="I34" s="177" t="s">
        <v>177</v>
      </c>
      <c r="J34" s="177" t="s">
        <v>200</v>
      </c>
      <c r="K34" s="177" t="s">
        <v>179</v>
      </c>
      <c r="L34" s="177" t="s">
        <v>180</v>
      </c>
      <c r="M34" s="177" t="s">
        <v>180</v>
      </c>
      <c r="N34" s="175">
        <v>9487564</v>
      </c>
      <c r="O34" s="175">
        <v>344</v>
      </c>
      <c r="P34" s="177" t="s">
        <v>180</v>
      </c>
      <c r="Q34" s="177" t="s">
        <v>201</v>
      </c>
      <c r="R34" s="177" t="s">
        <v>180</v>
      </c>
      <c r="S34" s="177" t="s">
        <v>180</v>
      </c>
      <c r="T34" s="177" t="s">
        <v>180</v>
      </c>
      <c r="U34" s="177" t="s">
        <v>181</v>
      </c>
      <c r="V34" s="176" t="s">
        <v>202</v>
      </c>
      <c r="W34" s="176" t="s">
        <v>180</v>
      </c>
      <c r="X34" s="177" t="s">
        <v>180</v>
      </c>
      <c r="Y34" s="179">
        <v>0</v>
      </c>
      <c r="Z34" s="177" t="s">
        <v>180</v>
      </c>
      <c r="AA34" s="175">
        <v>0</v>
      </c>
      <c r="AB34" s="177" t="s">
        <v>180</v>
      </c>
      <c r="AC34" s="177" t="s">
        <v>180</v>
      </c>
      <c r="AD34" s="177" t="s">
        <v>180</v>
      </c>
      <c r="AE34" s="177" t="s">
        <v>180</v>
      </c>
      <c r="AF34" s="177" t="s">
        <v>180</v>
      </c>
      <c r="AG34" s="178">
        <v>0</v>
      </c>
      <c r="AH34" s="177" t="s">
        <v>180</v>
      </c>
      <c r="AI34" s="177" t="s">
        <v>203</v>
      </c>
      <c r="AJ34" s="177" t="s">
        <v>180</v>
      </c>
      <c r="AK34" s="177" t="s">
        <v>180</v>
      </c>
      <c r="AL34" s="178">
        <v>10.85</v>
      </c>
      <c r="AM34" s="178">
        <v>10.85</v>
      </c>
      <c r="AN34" s="177" t="s">
        <v>182</v>
      </c>
      <c r="AO34" s="177" t="s">
        <v>180</v>
      </c>
      <c r="AP34" s="176" t="s">
        <v>180</v>
      </c>
      <c r="AQ34" s="178"/>
      <c r="AR34" s="177" t="s">
        <v>204</v>
      </c>
      <c r="AS34" s="177" t="s">
        <v>205</v>
      </c>
      <c r="AT34" s="177" t="s">
        <v>206</v>
      </c>
      <c r="AU34" s="177" t="s">
        <v>207</v>
      </c>
      <c r="AV34" s="177" t="s">
        <v>208</v>
      </c>
      <c r="AW34" s="176" t="s">
        <v>202</v>
      </c>
      <c r="AX34" s="177" t="s">
        <v>249</v>
      </c>
      <c r="AY34" s="177" t="s">
        <v>210</v>
      </c>
      <c r="AZ34" s="177" t="s">
        <v>180</v>
      </c>
      <c r="BA34" s="177" t="s">
        <v>180</v>
      </c>
      <c r="BB34" s="177" t="s">
        <v>180</v>
      </c>
      <c r="BC34" s="177" t="s">
        <v>180</v>
      </c>
      <c r="BD34" s="177" t="s">
        <v>180</v>
      </c>
      <c r="BE34" s="176" t="s">
        <v>180</v>
      </c>
      <c r="BF34" s="176" t="s">
        <v>180</v>
      </c>
      <c r="BG34" s="177" t="s">
        <v>180</v>
      </c>
    </row>
    <row r="35" spans="1:59" s="180" customFormat="1" x14ac:dyDescent="0.2">
      <c r="A35" s="175">
        <v>1</v>
      </c>
      <c r="B35" s="176" t="s">
        <v>195</v>
      </c>
      <c r="C35" s="177" t="s">
        <v>250</v>
      </c>
      <c r="D35" s="178">
        <v>94.78</v>
      </c>
      <c r="E35" s="177" t="s">
        <v>197</v>
      </c>
      <c r="F35" s="177" t="s">
        <v>198</v>
      </c>
      <c r="G35" s="177" t="s">
        <v>199</v>
      </c>
      <c r="H35" s="177" t="s">
        <v>176</v>
      </c>
      <c r="I35" s="177" t="s">
        <v>177</v>
      </c>
      <c r="J35" s="177" t="s">
        <v>200</v>
      </c>
      <c r="K35" s="177" t="s">
        <v>179</v>
      </c>
      <c r="L35" s="177" t="s">
        <v>180</v>
      </c>
      <c r="M35" s="177" t="s">
        <v>180</v>
      </c>
      <c r="N35" s="175">
        <v>9487564</v>
      </c>
      <c r="O35" s="175">
        <v>345</v>
      </c>
      <c r="P35" s="177" t="s">
        <v>180</v>
      </c>
      <c r="Q35" s="177" t="s">
        <v>201</v>
      </c>
      <c r="R35" s="177" t="s">
        <v>180</v>
      </c>
      <c r="S35" s="177" t="s">
        <v>180</v>
      </c>
      <c r="T35" s="177" t="s">
        <v>180</v>
      </c>
      <c r="U35" s="177" t="s">
        <v>181</v>
      </c>
      <c r="V35" s="176" t="s">
        <v>202</v>
      </c>
      <c r="W35" s="176" t="s">
        <v>180</v>
      </c>
      <c r="X35" s="177" t="s">
        <v>180</v>
      </c>
      <c r="Y35" s="179">
        <v>0</v>
      </c>
      <c r="Z35" s="177" t="s">
        <v>180</v>
      </c>
      <c r="AA35" s="175">
        <v>0</v>
      </c>
      <c r="AB35" s="177" t="s">
        <v>180</v>
      </c>
      <c r="AC35" s="177" t="s">
        <v>180</v>
      </c>
      <c r="AD35" s="177" t="s">
        <v>180</v>
      </c>
      <c r="AE35" s="177" t="s">
        <v>180</v>
      </c>
      <c r="AF35" s="177" t="s">
        <v>180</v>
      </c>
      <c r="AG35" s="178">
        <v>0</v>
      </c>
      <c r="AH35" s="177" t="s">
        <v>180</v>
      </c>
      <c r="AI35" s="177" t="s">
        <v>203</v>
      </c>
      <c r="AJ35" s="177" t="s">
        <v>180</v>
      </c>
      <c r="AK35" s="177" t="s">
        <v>180</v>
      </c>
      <c r="AL35" s="178">
        <v>94.78</v>
      </c>
      <c r="AM35" s="178">
        <v>94.78</v>
      </c>
      <c r="AN35" s="177" t="s">
        <v>182</v>
      </c>
      <c r="AO35" s="177" t="s">
        <v>180</v>
      </c>
      <c r="AP35" s="176" t="s">
        <v>180</v>
      </c>
      <c r="AQ35" s="178"/>
      <c r="AR35" s="177" t="s">
        <v>204</v>
      </c>
      <c r="AS35" s="177" t="s">
        <v>205</v>
      </c>
      <c r="AT35" s="177" t="s">
        <v>206</v>
      </c>
      <c r="AU35" s="177" t="s">
        <v>207</v>
      </c>
      <c r="AV35" s="177" t="s">
        <v>208</v>
      </c>
      <c r="AW35" s="176" t="s">
        <v>202</v>
      </c>
      <c r="AX35" s="177" t="s">
        <v>251</v>
      </c>
      <c r="AY35" s="177" t="s">
        <v>210</v>
      </c>
      <c r="AZ35" s="177" t="s">
        <v>180</v>
      </c>
      <c r="BA35" s="177" t="s">
        <v>180</v>
      </c>
      <c r="BB35" s="177" t="s">
        <v>180</v>
      </c>
      <c r="BC35" s="177" t="s">
        <v>180</v>
      </c>
      <c r="BD35" s="177" t="s">
        <v>180</v>
      </c>
      <c r="BE35" s="176" t="s">
        <v>180</v>
      </c>
      <c r="BF35" s="176" t="s">
        <v>180</v>
      </c>
      <c r="BG35" s="177" t="s">
        <v>180</v>
      </c>
    </row>
    <row r="36" spans="1:59" s="180" customFormat="1" x14ac:dyDescent="0.2">
      <c r="A36" s="175">
        <v>1</v>
      </c>
      <c r="B36" s="176" t="s">
        <v>195</v>
      </c>
      <c r="C36" s="177" t="s">
        <v>252</v>
      </c>
      <c r="D36" s="178">
        <v>10.85</v>
      </c>
      <c r="E36" s="177" t="s">
        <v>197</v>
      </c>
      <c r="F36" s="177" t="s">
        <v>198</v>
      </c>
      <c r="G36" s="177" t="s">
        <v>199</v>
      </c>
      <c r="H36" s="177" t="s">
        <v>176</v>
      </c>
      <c r="I36" s="177" t="s">
        <v>177</v>
      </c>
      <c r="J36" s="177" t="s">
        <v>200</v>
      </c>
      <c r="K36" s="177" t="s">
        <v>179</v>
      </c>
      <c r="L36" s="177" t="s">
        <v>180</v>
      </c>
      <c r="M36" s="177" t="s">
        <v>180</v>
      </c>
      <c r="N36" s="175">
        <v>9487564</v>
      </c>
      <c r="O36" s="175">
        <v>346</v>
      </c>
      <c r="P36" s="177" t="s">
        <v>180</v>
      </c>
      <c r="Q36" s="177" t="s">
        <v>201</v>
      </c>
      <c r="R36" s="177" t="s">
        <v>180</v>
      </c>
      <c r="S36" s="177" t="s">
        <v>180</v>
      </c>
      <c r="T36" s="177" t="s">
        <v>180</v>
      </c>
      <c r="U36" s="177" t="s">
        <v>181</v>
      </c>
      <c r="V36" s="176" t="s">
        <v>202</v>
      </c>
      <c r="W36" s="176" t="s">
        <v>180</v>
      </c>
      <c r="X36" s="177" t="s">
        <v>180</v>
      </c>
      <c r="Y36" s="179">
        <v>0</v>
      </c>
      <c r="Z36" s="177" t="s">
        <v>180</v>
      </c>
      <c r="AA36" s="175">
        <v>0</v>
      </c>
      <c r="AB36" s="177" t="s">
        <v>180</v>
      </c>
      <c r="AC36" s="177" t="s">
        <v>180</v>
      </c>
      <c r="AD36" s="177" t="s">
        <v>180</v>
      </c>
      <c r="AE36" s="177" t="s">
        <v>180</v>
      </c>
      <c r="AF36" s="177" t="s">
        <v>180</v>
      </c>
      <c r="AG36" s="178">
        <v>0</v>
      </c>
      <c r="AH36" s="177" t="s">
        <v>180</v>
      </c>
      <c r="AI36" s="177" t="s">
        <v>203</v>
      </c>
      <c r="AJ36" s="177" t="s">
        <v>180</v>
      </c>
      <c r="AK36" s="177" t="s">
        <v>180</v>
      </c>
      <c r="AL36" s="178">
        <v>10.85</v>
      </c>
      <c r="AM36" s="178">
        <v>10.85</v>
      </c>
      <c r="AN36" s="177" t="s">
        <v>182</v>
      </c>
      <c r="AO36" s="177" t="s">
        <v>180</v>
      </c>
      <c r="AP36" s="176" t="s">
        <v>180</v>
      </c>
      <c r="AQ36" s="178"/>
      <c r="AR36" s="177" t="s">
        <v>204</v>
      </c>
      <c r="AS36" s="177" t="s">
        <v>205</v>
      </c>
      <c r="AT36" s="177" t="s">
        <v>206</v>
      </c>
      <c r="AU36" s="177" t="s">
        <v>207</v>
      </c>
      <c r="AV36" s="177" t="s">
        <v>208</v>
      </c>
      <c r="AW36" s="176" t="s">
        <v>202</v>
      </c>
      <c r="AX36" s="177" t="s">
        <v>253</v>
      </c>
      <c r="AY36" s="177" t="s">
        <v>210</v>
      </c>
      <c r="AZ36" s="177" t="s">
        <v>180</v>
      </c>
      <c r="BA36" s="177" t="s">
        <v>180</v>
      </c>
      <c r="BB36" s="177" t="s">
        <v>180</v>
      </c>
      <c r="BC36" s="177" t="s">
        <v>180</v>
      </c>
      <c r="BD36" s="177" t="s">
        <v>180</v>
      </c>
      <c r="BE36" s="176" t="s">
        <v>180</v>
      </c>
      <c r="BF36" s="176" t="s">
        <v>180</v>
      </c>
      <c r="BG36" s="177" t="s">
        <v>180</v>
      </c>
    </row>
    <row r="37" spans="1:59" s="180" customFormat="1" x14ac:dyDescent="0.2">
      <c r="A37" s="175">
        <v>1</v>
      </c>
      <c r="B37" s="176" t="s">
        <v>195</v>
      </c>
      <c r="C37" s="177" t="s">
        <v>254</v>
      </c>
      <c r="D37" s="178">
        <v>190.53</v>
      </c>
      <c r="E37" s="177" t="s">
        <v>197</v>
      </c>
      <c r="F37" s="177" t="s">
        <v>198</v>
      </c>
      <c r="G37" s="177" t="s">
        <v>199</v>
      </c>
      <c r="H37" s="177" t="s">
        <v>176</v>
      </c>
      <c r="I37" s="177" t="s">
        <v>177</v>
      </c>
      <c r="J37" s="177" t="s">
        <v>200</v>
      </c>
      <c r="K37" s="177" t="s">
        <v>179</v>
      </c>
      <c r="L37" s="177" t="s">
        <v>180</v>
      </c>
      <c r="M37" s="177" t="s">
        <v>180</v>
      </c>
      <c r="N37" s="175">
        <v>9487564</v>
      </c>
      <c r="O37" s="175">
        <v>347</v>
      </c>
      <c r="P37" s="177" t="s">
        <v>180</v>
      </c>
      <c r="Q37" s="177" t="s">
        <v>201</v>
      </c>
      <c r="R37" s="177" t="s">
        <v>180</v>
      </c>
      <c r="S37" s="177" t="s">
        <v>180</v>
      </c>
      <c r="T37" s="177" t="s">
        <v>180</v>
      </c>
      <c r="U37" s="177" t="s">
        <v>181</v>
      </c>
      <c r="V37" s="176" t="s">
        <v>202</v>
      </c>
      <c r="W37" s="176" t="s">
        <v>180</v>
      </c>
      <c r="X37" s="177" t="s">
        <v>180</v>
      </c>
      <c r="Y37" s="179">
        <v>0</v>
      </c>
      <c r="Z37" s="177" t="s">
        <v>180</v>
      </c>
      <c r="AA37" s="175">
        <v>0</v>
      </c>
      <c r="AB37" s="177" t="s">
        <v>180</v>
      </c>
      <c r="AC37" s="177" t="s">
        <v>180</v>
      </c>
      <c r="AD37" s="177" t="s">
        <v>180</v>
      </c>
      <c r="AE37" s="177" t="s">
        <v>180</v>
      </c>
      <c r="AF37" s="177" t="s">
        <v>180</v>
      </c>
      <c r="AG37" s="178">
        <v>0</v>
      </c>
      <c r="AH37" s="177" t="s">
        <v>180</v>
      </c>
      <c r="AI37" s="177" t="s">
        <v>203</v>
      </c>
      <c r="AJ37" s="177" t="s">
        <v>180</v>
      </c>
      <c r="AK37" s="177" t="s">
        <v>180</v>
      </c>
      <c r="AL37" s="178">
        <v>190.53</v>
      </c>
      <c r="AM37" s="178">
        <v>190.53</v>
      </c>
      <c r="AN37" s="177" t="s">
        <v>182</v>
      </c>
      <c r="AO37" s="177" t="s">
        <v>180</v>
      </c>
      <c r="AP37" s="176" t="s">
        <v>180</v>
      </c>
      <c r="AQ37" s="178"/>
      <c r="AR37" s="177" t="s">
        <v>204</v>
      </c>
      <c r="AS37" s="177" t="s">
        <v>205</v>
      </c>
      <c r="AT37" s="177" t="s">
        <v>206</v>
      </c>
      <c r="AU37" s="177" t="s">
        <v>207</v>
      </c>
      <c r="AV37" s="177" t="s">
        <v>208</v>
      </c>
      <c r="AW37" s="176" t="s">
        <v>202</v>
      </c>
      <c r="AX37" s="177" t="s">
        <v>255</v>
      </c>
      <c r="AY37" s="177" t="s">
        <v>210</v>
      </c>
      <c r="AZ37" s="177" t="s">
        <v>180</v>
      </c>
      <c r="BA37" s="177" t="s">
        <v>180</v>
      </c>
      <c r="BB37" s="177" t="s">
        <v>180</v>
      </c>
      <c r="BC37" s="177" t="s">
        <v>180</v>
      </c>
      <c r="BD37" s="177" t="s">
        <v>180</v>
      </c>
      <c r="BE37" s="176" t="s">
        <v>180</v>
      </c>
      <c r="BF37" s="176" t="s">
        <v>180</v>
      </c>
      <c r="BG37" s="177" t="s">
        <v>180</v>
      </c>
    </row>
    <row r="38" spans="1:59" s="180" customFormat="1" x14ac:dyDescent="0.2">
      <c r="A38" s="175">
        <v>1</v>
      </c>
      <c r="B38" s="176" t="s">
        <v>195</v>
      </c>
      <c r="C38" s="177" t="s">
        <v>256</v>
      </c>
      <c r="D38" s="178">
        <v>10.85</v>
      </c>
      <c r="E38" s="177" t="s">
        <v>197</v>
      </c>
      <c r="F38" s="177" t="s">
        <v>198</v>
      </c>
      <c r="G38" s="177" t="s">
        <v>199</v>
      </c>
      <c r="H38" s="177" t="s">
        <v>176</v>
      </c>
      <c r="I38" s="177" t="s">
        <v>177</v>
      </c>
      <c r="J38" s="177" t="s">
        <v>200</v>
      </c>
      <c r="K38" s="177" t="s">
        <v>179</v>
      </c>
      <c r="L38" s="177" t="s">
        <v>180</v>
      </c>
      <c r="M38" s="177" t="s">
        <v>180</v>
      </c>
      <c r="N38" s="175">
        <v>9487564</v>
      </c>
      <c r="O38" s="175">
        <v>348</v>
      </c>
      <c r="P38" s="177" t="s">
        <v>180</v>
      </c>
      <c r="Q38" s="177" t="s">
        <v>201</v>
      </c>
      <c r="R38" s="177" t="s">
        <v>180</v>
      </c>
      <c r="S38" s="177" t="s">
        <v>180</v>
      </c>
      <c r="T38" s="177" t="s">
        <v>180</v>
      </c>
      <c r="U38" s="177" t="s">
        <v>181</v>
      </c>
      <c r="V38" s="176" t="s">
        <v>202</v>
      </c>
      <c r="W38" s="176" t="s">
        <v>180</v>
      </c>
      <c r="X38" s="177" t="s">
        <v>180</v>
      </c>
      <c r="Y38" s="179">
        <v>0</v>
      </c>
      <c r="Z38" s="177" t="s">
        <v>180</v>
      </c>
      <c r="AA38" s="175">
        <v>0</v>
      </c>
      <c r="AB38" s="177" t="s">
        <v>180</v>
      </c>
      <c r="AC38" s="177" t="s">
        <v>180</v>
      </c>
      <c r="AD38" s="177" t="s">
        <v>180</v>
      </c>
      <c r="AE38" s="177" t="s">
        <v>180</v>
      </c>
      <c r="AF38" s="177" t="s">
        <v>180</v>
      </c>
      <c r="AG38" s="178">
        <v>0</v>
      </c>
      <c r="AH38" s="177" t="s">
        <v>180</v>
      </c>
      <c r="AI38" s="177" t="s">
        <v>203</v>
      </c>
      <c r="AJ38" s="177" t="s">
        <v>180</v>
      </c>
      <c r="AK38" s="177" t="s">
        <v>180</v>
      </c>
      <c r="AL38" s="178">
        <v>10.85</v>
      </c>
      <c r="AM38" s="178">
        <v>10.85</v>
      </c>
      <c r="AN38" s="177" t="s">
        <v>182</v>
      </c>
      <c r="AO38" s="177" t="s">
        <v>180</v>
      </c>
      <c r="AP38" s="176" t="s">
        <v>180</v>
      </c>
      <c r="AQ38" s="178"/>
      <c r="AR38" s="177" t="s">
        <v>204</v>
      </c>
      <c r="AS38" s="177" t="s">
        <v>205</v>
      </c>
      <c r="AT38" s="177" t="s">
        <v>206</v>
      </c>
      <c r="AU38" s="177" t="s">
        <v>207</v>
      </c>
      <c r="AV38" s="177" t="s">
        <v>208</v>
      </c>
      <c r="AW38" s="176" t="s">
        <v>202</v>
      </c>
      <c r="AX38" s="177" t="s">
        <v>257</v>
      </c>
      <c r="AY38" s="177" t="s">
        <v>210</v>
      </c>
      <c r="AZ38" s="177" t="s">
        <v>180</v>
      </c>
      <c r="BA38" s="177" t="s">
        <v>180</v>
      </c>
      <c r="BB38" s="177" t="s">
        <v>180</v>
      </c>
      <c r="BC38" s="177" t="s">
        <v>180</v>
      </c>
      <c r="BD38" s="177" t="s">
        <v>180</v>
      </c>
      <c r="BE38" s="176" t="s">
        <v>180</v>
      </c>
      <c r="BF38" s="176" t="s">
        <v>180</v>
      </c>
      <c r="BG38" s="177" t="s">
        <v>180</v>
      </c>
    </row>
    <row r="39" spans="1:59" s="180" customFormat="1" x14ac:dyDescent="0.2">
      <c r="A39" s="175">
        <v>1</v>
      </c>
      <c r="B39" s="176" t="s">
        <v>195</v>
      </c>
      <c r="C39" s="177" t="s">
        <v>258</v>
      </c>
      <c r="D39" s="178">
        <v>419.7</v>
      </c>
      <c r="E39" s="177" t="s">
        <v>197</v>
      </c>
      <c r="F39" s="177" t="s">
        <v>198</v>
      </c>
      <c r="G39" s="177" t="s">
        <v>199</v>
      </c>
      <c r="H39" s="177" t="s">
        <v>176</v>
      </c>
      <c r="I39" s="177" t="s">
        <v>177</v>
      </c>
      <c r="J39" s="177" t="s">
        <v>200</v>
      </c>
      <c r="K39" s="177" t="s">
        <v>179</v>
      </c>
      <c r="L39" s="177" t="s">
        <v>180</v>
      </c>
      <c r="M39" s="177" t="s">
        <v>180</v>
      </c>
      <c r="N39" s="175">
        <v>9487564</v>
      </c>
      <c r="O39" s="175">
        <v>349</v>
      </c>
      <c r="P39" s="177" t="s">
        <v>180</v>
      </c>
      <c r="Q39" s="177" t="s">
        <v>201</v>
      </c>
      <c r="R39" s="177" t="s">
        <v>180</v>
      </c>
      <c r="S39" s="177" t="s">
        <v>180</v>
      </c>
      <c r="T39" s="177" t="s">
        <v>180</v>
      </c>
      <c r="U39" s="177" t="s">
        <v>181</v>
      </c>
      <c r="V39" s="176" t="s">
        <v>202</v>
      </c>
      <c r="W39" s="176" t="s">
        <v>180</v>
      </c>
      <c r="X39" s="177" t="s">
        <v>180</v>
      </c>
      <c r="Y39" s="179">
        <v>0</v>
      </c>
      <c r="Z39" s="177" t="s">
        <v>180</v>
      </c>
      <c r="AA39" s="175">
        <v>0</v>
      </c>
      <c r="AB39" s="177" t="s">
        <v>180</v>
      </c>
      <c r="AC39" s="177" t="s">
        <v>180</v>
      </c>
      <c r="AD39" s="177" t="s">
        <v>180</v>
      </c>
      <c r="AE39" s="177" t="s">
        <v>180</v>
      </c>
      <c r="AF39" s="177" t="s">
        <v>180</v>
      </c>
      <c r="AG39" s="178">
        <v>0</v>
      </c>
      <c r="AH39" s="177" t="s">
        <v>180</v>
      </c>
      <c r="AI39" s="177" t="s">
        <v>203</v>
      </c>
      <c r="AJ39" s="177" t="s">
        <v>180</v>
      </c>
      <c r="AK39" s="177" t="s">
        <v>180</v>
      </c>
      <c r="AL39" s="178">
        <v>419.7</v>
      </c>
      <c r="AM39" s="178">
        <v>419.7</v>
      </c>
      <c r="AN39" s="177" t="s">
        <v>182</v>
      </c>
      <c r="AO39" s="177" t="s">
        <v>180</v>
      </c>
      <c r="AP39" s="176" t="s">
        <v>180</v>
      </c>
      <c r="AQ39" s="178"/>
      <c r="AR39" s="177" t="s">
        <v>204</v>
      </c>
      <c r="AS39" s="177" t="s">
        <v>205</v>
      </c>
      <c r="AT39" s="177" t="s">
        <v>206</v>
      </c>
      <c r="AU39" s="177" t="s">
        <v>207</v>
      </c>
      <c r="AV39" s="177" t="s">
        <v>208</v>
      </c>
      <c r="AW39" s="176" t="s">
        <v>202</v>
      </c>
      <c r="AX39" s="177" t="s">
        <v>259</v>
      </c>
      <c r="AY39" s="177" t="s">
        <v>210</v>
      </c>
      <c r="AZ39" s="177" t="s">
        <v>180</v>
      </c>
      <c r="BA39" s="177" t="s">
        <v>180</v>
      </c>
      <c r="BB39" s="177" t="s">
        <v>180</v>
      </c>
      <c r="BC39" s="177" t="s">
        <v>180</v>
      </c>
      <c r="BD39" s="177" t="s">
        <v>180</v>
      </c>
      <c r="BE39" s="176" t="s">
        <v>180</v>
      </c>
      <c r="BF39" s="176" t="s">
        <v>180</v>
      </c>
      <c r="BG39" s="177" t="s">
        <v>180</v>
      </c>
    </row>
    <row r="40" spans="1:59" s="180" customFormat="1" x14ac:dyDescent="0.2">
      <c r="A40" s="175">
        <v>1</v>
      </c>
      <c r="B40" s="176" t="s">
        <v>195</v>
      </c>
      <c r="C40" s="177" t="s">
        <v>260</v>
      </c>
      <c r="D40" s="178">
        <v>10.85</v>
      </c>
      <c r="E40" s="177" t="s">
        <v>197</v>
      </c>
      <c r="F40" s="177" t="s">
        <v>198</v>
      </c>
      <c r="G40" s="177" t="s">
        <v>199</v>
      </c>
      <c r="H40" s="177" t="s">
        <v>176</v>
      </c>
      <c r="I40" s="177" t="s">
        <v>177</v>
      </c>
      <c r="J40" s="177" t="s">
        <v>200</v>
      </c>
      <c r="K40" s="177" t="s">
        <v>179</v>
      </c>
      <c r="L40" s="177" t="s">
        <v>180</v>
      </c>
      <c r="M40" s="177" t="s">
        <v>180</v>
      </c>
      <c r="N40" s="175">
        <v>9487564</v>
      </c>
      <c r="O40" s="175">
        <v>350</v>
      </c>
      <c r="P40" s="177" t="s">
        <v>180</v>
      </c>
      <c r="Q40" s="177" t="s">
        <v>201</v>
      </c>
      <c r="R40" s="177" t="s">
        <v>180</v>
      </c>
      <c r="S40" s="177" t="s">
        <v>180</v>
      </c>
      <c r="T40" s="177" t="s">
        <v>180</v>
      </c>
      <c r="U40" s="177" t="s">
        <v>181</v>
      </c>
      <c r="V40" s="176" t="s">
        <v>202</v>
      </c>
      <c r="W40" s="176" t="s">
        <v>180</v>
      </c>
      <c r="X40" s="177" t="s">
        <v>180</v>
      </c>
      <c r="Y40" s="179">
        <v>0</v>
      </c>
      <c r="Z40" s="177" t="s">
        <v>180</v>
      </c>
      <c r="AA40" s="175">
        <v>0</v>
      </c>
      <c r="AB40" s="177" t="s">
        <v>180</v>
      </c>
      <c r="AC40" s="177" t="s">
        <v>180</v>
      </c>
      <c r="AD40" s="177" t="s">
        <v>180</v>
      </c>
      <c r="AE40" s="177" t="s">
        <v>180</v>
      </c>
      <c r="AF40" s="177" t="s">
        <v>180</v>
      </c>
      <c r="AG40" s="178">
        <v>0</v>
      </c>
      <c r="AH40" s="177" t="s">
        <v>180</v>
      </c>
      <c r="AI40" s="177" t="s">
        <v>203</v>
      </c>
      <c r="AJ40" s="177" t="s">
        <v>180</v>
      </c>
      <c r="AK40" s="177" t="s">
        <v>180</v>
      </c>
      <c r="AL40" s="178">
        <v>10.85</v>
      </c>
      <c r="AM40" s="178">
        <v>10.85</v>
      </c>
      <c r="AN40" s="177" t="s">
        <v>182</v>
      </c>
      <c r="AO40" s="177" t="s">
        <v>180</v>
      </c>
      <c r="AP40" s="176" t="s">
        <v>180</v>
      </c>
      <c r="AQ40" s="178"/>
      <c r="AR40" s="177" t="s">
        <v>204</v>
      </c>
      <c r="AS40" s="177" t="s">
        <v>205</v>
      </c>
      <c r="AT40" s="177" t="s">
        <v>206</v>
      </c>
      <c r="AU40" s="177" t="s">
        <v>207</v>
      </c>
      <c r="AV40" s="177" t="s">
        <v>208</v>
      </c>
      <c r="AW40" s="176" t="s">
        <v>202</v>
      </c>
      <c r="AX40" s="177" t="s">
        <v>261</v>
      </c>
      <c r="AY40" s="177" t="s">
        <v>210</v>
      </c>
      <c r="AZ40" s="177" t="s">
        <v>180</v>
      </c>
      <c r="BA40" s="177" t="s">
        <v>180</v>
      </c>
      <c r="BB40" s="177" t="s">
        <v>180</v>
      </c>
      <c r="BC40" s="177" t="s">
        <v>180</v>
      </c>
      <c r="BD40" s="177" t="s">
        <v>180</v>
      </c>
      <c r="BE40" s="176" t="s">
        <v>180</v>
      </c>
      <c r="BF40" s="176" t="s">
        <v>180</v>
      </c>
      <c r="BG40" s="177" t="s">
        <v>180</v>
      </c>
    </row>
    <row r="41" spans="1:59" s="180" customFormat="1" x14ac:dyDescent="0.2">
      <c r="A41" s="175">
        <v>1</v>
      </c>
      <c r="B41" s="176" t="s">
        <v>195</v>
      </c>
      <c r="C41" s="177" t="s">
        <v>262</v>
      </c>
      <c r="D41" s="178">
        <v>161.04</v>
      </c>
      <c r="E41" s="177" t="s">
        <v>197</v>
      </c>
      <c r="F41" s="177" t="s">
        <v>198</v>
      </c>
      <c r="G41" s="177" t="s">
        <v>199</v>
      </c>
      <c r="H41" s="177" t="s">
        <v>176</v>
      </c>
      <c r="I41" s="177" t="s">
        <v>177</v>
      </c>
      <c r="J41" s="177" t="s">
        <v>200</v>
      </c>
      <c r="K41" s="177" t="s">
        <v>179</v>
      </c>
      <c r="L41" s="177" t="s">
        <v>180</v>
      </c>
      <c r="M41" s="177" t="s">
        <v>180</v>
      </c>
      <c r="N41" s="175">
        <v>9487564</v>
      </c>
      <c r="O41" s="175">
        <v>351</v>
      </c>
      <c r="P41" s="177" t="s">
        <v>180</v>
      </c>
      <c r="Q41" s="177" t="s">
        <v>201</v>
      </c>
      <c r="R41" s="177" t="s">
        <v>180</v>
      </c>
      <c r="S41" s="177" t="s">
        <v>180</v>
      </c>
      <c r="T41" s="177" t="s">
        <v>180</v>
      </c>
      <c r="U41" s="177" t="s">
        <v>181</v>
      </c>
      <c r="V41" s="176" t="s">
        <v>202</v>
      </c>
      <c r="W41" s="176" t="s">
        <v>180</v>
      </c>
      <c r="X41" s="177" t="s">
        <v>180</v>
      </c>
      <c r="Y41" s="179">
        <v>0</v>
      </c>
      <c r="Z41" s="177" t="s">
        <v>180</v>
      </c>
      <c r="AA41" s="175">
        <v>0</v>
      </c>
      <c r="AB41" s="177" t="s">
        <v>180</v>
      </c>
      <c r="AC41" s="177" t="s">
        <v>180</v>
      </c>
      <c r="AD41" s="177" t="s">
        <v>180</v>
      </c>
      <c r="AE41" s="177" t="s">
        <v>180</v>
      </c>
      <c r="AF41" s="177" t="s">
        <v>180</v>
      </c>
      <c r="AG41" s="178">
        <v>0</v>
      </c>
      <c r="AH41" s="177" t="s">
        <v>180</v>
      </c>
      <c r="AI41" s="177" t="s">
        <v>203</v>
      </c>
      <c r="AJ41" s="177" t="s">
        <v>180</v>
      </c>
      <c r="AK41" s="177" t="s">
        <v>180</v>
      </c>
      <c r="AL41" s="178">
        <v>161.04</v>
      </c>
      <c r="AM41" s="178">
        <v>161.04</v>
      </c>
      <c r="AN41" s="177" t="s">
        <v>182</v>
      </c>
      <c r="AO41" s="177" t="s">
        <v>180</v>
      </c>
      <c r="AP41" s="176" t="s">
        <v>180</v>
      </c>
      <c r="AQ41" s="178"/>
      <c r="AR41" s="177" t="s">
        <v>204</v>
      </c>
      <c r="AS41" s="177" t="s">
        <v>205</v>
      </c>
      <c r="AT41" s="177" t="s">
        <v>206</v>
      </c>
      <c r="AU41" s="177" t="s">
        <v>207</v>
      </c>
      <c r="AV41" s="177" t="s">
        <v>208</v>
      </c>
      <c r="AW41" s="176" t="s">
        <v>202</v>
      </c>
      <c r="AX41" s="177" t="s">
        <v>263</v>
      </c>
      <c r="AY41" s="177" t="s">
        <v>210</v>
      </c>
      <c r="AZ41" s="177" t="s">
        <v>180</v>
      </c>
      <c r="BA41" s="177" t="s">
        <v>180</v>
      </c>
      <c r="BB41" s="177" t="s">
        <v>180</v>
      </c>
      <c r="BC41" s="177" t="s">
        <v>180</v>
      </c>
      <c r="BD41" s="177" t="s">
        <v>180</v>
      </c>
      <c r="BE41" s="176" t="s">
        <v>180</v>
      </c>
      <c r="BF41" s="176" t="s">
        <v>180</v>
      </c>
      <c r="BG41" s="177" t="s">
        <v>180</v>
      </c>
    </row>
    <row r="42" spans="1:59" s="180" customFormat="1" x14ac:dyDescent="0.2">
      <c r="A42" s="175">
        <v>1</v>
      </c>
      <c r="B42" s="176" t="s">
        <v>195</v>
      </c>
      <c r="C42" s="177" t="s">
        <v>264</v>
      </c>
      <c r="D42" s="178">
        <v>10.85</v>
      </c>
      <c r="E42" s="177" t="s">
        <v>197</v>
      </c>
      <c r="F42" s="177" t="s">
        <v>198</v>
      </c>
      <c r="G42" s="177" t="s">
        <v>199</v>
      </c>
      <c r="H42" s="177" t="s">
        <v>176</v>
      </c>
      <c r="I42" s="177" t="s">
        <v>177</v>
      </c>
      <c r="J42" s="177" t="s">
        <v>200</v>
      </c>
      <c r="K42" s="177" t="s">
        <v>179</v>
      </c>
      <c r="L42" s="177" t="s">
        <v>180</v>
      </c>
      <c r="M42" s="177" t="s">
        <v>180</v>
      </c>
      <c r="N42" s="175">
        <v>9487564</v>
      </c>
      <c r="O42" s="175">
        <v>352</v>
      </c>
      <c r="P42" s="177" t="s">
        <v>180</v>
      </c>
      <c r="Q42" s="177" t="s">
        <v>201</v>
      </c>
      <c r="R42" s="177" t="s">
        <v>180</v>
      </c>
      <c r="S42" s="177" t="s">
        <v>180</v>
      </c>
      <c r="T42" s="177" t="s">
        <v>180</v>
      </c>
      <c r="U42" s="177" t="s">
        <v>181</v>
      </c>
      <c r="V42" s="176" t="s">
        <v>202</v>
      </c>
      <c r="W42" s="176" t="s">
        <v>180</v>
      </c>
      <c r="X42" s="177" t="s">
        <v>180</v>
      </c>
      <c r="Y42" s="179">
        <v>0</v>
      </c>
      <c r="Z42" s="177" t="s">
        <v>180</v>
      </c>
      <c r="AA42" s="175">
        <v>0</v>
      </c>
      <c r="AB42" s="177" t="s">
        <v>180</v>
      </c>
      <c r="AC42" s="177" t="s">
        <v>180</v>
      </c>
      <c r="AD42" s="177" t="s">
        <v>180</v>
      </c>
      <c r="AE42" s="177" t="s">
        <v>180</v>
      </c>
      <c r="AF42" s="177" t="s">
        <v>180</v>
      </c>
      <c r="AG42" s="178">
        <v>0</v>
      </c>
      <c r="AH42" s="177" t="s">
        <v>180</v>
      </c>
      <c r="AI42" s="177" t="s">
        <v>203</v>
      </c>
      <c r="AJ42" s="177" t="s">
        <v>180</v>
      </c>
      <c r="AK42" s="177" t="s">
        <v>180</v>
      </c>
      <c r="AL42" s="178">
        <v>10.85</v>
      </c>
      <c r="AM42" s="178">
        <v>10.85</v>
      </c>
      <c r="AN42" s="177" t="s">
        <v>182</v>
      </c>
      <c r="AO42" s="177" t="s">
        <v>180</v>
      </c>
      <c r="AP42" s="176" t="s">
        <v>180</v>
      </c>
      <c r="AQ42" s="178"/>
      <c r="AR42" s="177" t="s">
        <v>204</v>
      </c>
      <c r="AS42" s="177" t="s">
        <v>205</v>
      </c>
      <c r="AT42" s="177" t="s">
        <v>206</v>
      </c>
      <c r="AU42" s="177" t="s">
        <v>207</v>
      </c>
      <c r="AV42" s="177" t="s">
        <v>208</v>
      </c>
      <c r="AW42" s="176" t="s">
        <v>202</v>
      </c>
      <c r="AX42" s="177" t="s">
        <v>265</v>
      </c>
      <c r="AY42" s="177" t="s">
        <v>210</v>
      </c>
      <c r="AZ42" s="177" t="s">
        <v>180</v>
      </c>
      <c r="BA42" s="177" t="s">
        <v>180</v>
      </c>
      <c r="BB42" s="177" t="s">
        <v>180</v>
      </c>
      <c r="BC42" s="177" t="s">
        <v>180</v>
      </c>
      <c r="BD42" s="177" t="s">
        <v>180</v>
      </c>
      <c r="BE42" s="176" t="s">
        <v>180</v>
      </c>
      <c r="BF42" s="176" t="s">
        <v>180</v>
      </c>
      <c r="BG42" s="177" t="s">
        <v>180</v>
      </c>
    </row>
    <row r="43" spans="1:59" s="180" customFormat="1" x14ac:dyDescent="0.2">
      <c r="A43" s="175">
        <v>1</v>
      </c>
      <c r="B43" s="176" t="s">
        <v>195</v>
      </c>
      <c r="C43" s="177" t="s">
        <v>266</v>
      </c>
      <c r="D43" s="178">
        <v>255.82</v>
      </c>
      <c r="E43" s="177" t="s">
        <v>197</v>
      </c>
      <c r="F43" s="177" t="s">
        <v>198</v>
      </c>
      <c r="G43" s="177" t="s">
        <v>199</v>
      </c>
      <c r="H43" s="177" t="s">
        <v>176</v>
      </c>
      <c r="I43" s="177" t="s">
        <v>177</v>
      </c>
      <c r="J43" s="177" t="s">
        <v>200</v>
      </c>
      <c r="K43" s="177" t="s">
        <v>179</v>
      </c>
      <c r="L43" s="177" t="s">
        <v>180</v>
      </c>
      <c r="M43" s="177" t="s">
        <v>180</v>
      </c>
      <c r="N43" s="175">
        <v>9487564</v>
      </c>
      <c r="O43" s="175">
        <v>353</v>
      </c>
      <c r="P43" s="177" t="s">
        <v>180</v>
      </c>
      <c r="Q43" s="177" t="s">
        <v>201</v>
      </c>
      <c r="R43" s="177" t="s">
        <v>180</v>
      </c>
      <c r="S43" s="177" t="s">
        <v>180</v>
      </c>
      <c r="T43" s="177" t="s">
        <v>180</v>
      </c>
      <c r="U43" s="177" t="s">
        <v>181</v>
      </c>
      <c r="V43" s="176" t="s">
        <v>202</v>
      </c>
      <c r="W43" s="176" t="s">
        <v>180</v>
      </c>
      <c r="X43" s="177" t="s">
        <v>180</v>
      </c>
      <c r="Y43" s="179">
        <v>0</v>
      </c>
      <c r="Z43" s="177" t="s">
        <v>180</v>
      </c>
      <c r="AA43" s="175">
        <v>0</v>
      </c>
      <c r="AB43" s="177" t="s">
        <v>180</v>
      </c>
      <c r="AC43" s="177" t="s">
        <v>180</v>
      </c>
      <c r="AD43" s="177" t="s">
        <v>180</v>
      </c>
      <c r="AE43" s="177" t="s">
        <v>180</v>
      </c>
      <c r="AF43" s="177" t="s">
        <v>180</v>
      </c>
      <c r="AG43" s="178">
        <v>0</v>
      </c>
      <c r="AH43" s="177" t="s">
        <v>180</v>
      </c>
      <c r="AI43" s="177" t="s">
        <v>203</v>
      </c>
      <c r="AJ43" s="177" t="s">
        <v>180</v>
      </c>
      <c r="AK43" s="177" t="s">
        <v>180</v>
      </c>
      <c r="AL43" s="178">
        <v>255.82</v>
      </c>
      <c r="AM43" s="178">
        <v>255.82</v>
      </c>
      <c r="AN43" s="177" t="s">
        <v>182</v>
      </c>
      <c r="AO43" s="177" t="s">
        <v>180</v>
      </c>
      <c r="AP43" s="176" t="s">
        <v>180</v>
      </c>
      <c r="AQ43" s="178"/>
      <c r="AR43" s="177" t="s">
        <v>204</v>
      </c>
      <c r="AS43" s="177" t="s">
        <v>205</v>
      </c>
      <c r="AT43" s="177" t="s">
        <v>206</v>
      </c>
      <c r="AU43" s="177" t="s">
        <v>207</v>
      </c>
      <c r="AV43" s="177" t="s">
        <v>208</v>
      </c>
      <c r="AW43" s="176" t="s">
        <v>202</v>
      </c>
      <c r="AX43" s="177" t="s">
        <v>267</v>
      </c>
      <c r="AY43" s="177" t="s">
        <v>210</v>
      </c>
      <c r="AZ43" s="177" t="s">
        <v>180</v>
      </c>
      <c r="BA43" s="177" t="s">
        <v>180</v>
      </c>
      <c r="BB43" s="177" t="s">
        <v>180</v>
      </c>
      <c r="BC43" s="177" t="s">
        <v>180</v>
      </c>
      <c r="BD43" s="177" t="s">
        <v>180</v>
      </c>
      <c r="BE43" s="176" t="s">
        <v>180</v>
      </c>
      <c r="BF43" s="176" t="s">
        <v>180</v>
      </c>
      <c r="BG43" s="177" t="s">
        <v>180</v>
      </c>
    </row>
    <row r="44" spans="1:59" s="186" customFormat="1" x14ac:dyDescent="0.2">
      <c r="A44" s="181">
        <v>1</v>
      </c>
      <c r="B44" s="182" t="s">
        <v>195</v>
      </c>
      <c r="C44" s="183" t="s">
        <v>219</v>
      </c>
      <c r="D44" s="184">
        <v>10</v>
      </c>
      <c r="E44" s="183" t="s">
        <v>197</v>
      </c>
      <c r="F44" s="183" t="s">
        <v>198</v>
      </c>
      <c r="G44" s="183" t="s">
        <v>199</v>
      </c>
      <c r="H44" s="183" t="s">
        <v>176</v>
      </c>
      <c r="I44" s="183" t="s">
        <v>177</v>
      </c>
      <c r="J44" s="183" t="s">
        <v>268</v>
      </c>
      <c r="K44" s="183" t="s">
        <v>179</v>
      </c>
      <c r="L44" s="183" t="s">
        <v>180</v>
      </c>
      <c r="M44" s="183" t="s">
        <v>180</v>
      </c>
      <c r="N44" s="181">
        <v>9487565</v>
      </c>
      <c r="O44" s="181">
        <v>361</v>
      </c>
      <c r="P44" s="183" t="s">
        <v>180</v>
      </c>
      <c r="Q44" s="183" t="s">
        <v>269</v>
      </c>
      <c r="R44" s="183" t="s">
        <v>180</v>
      </c>
      <c r="S44" s="183" t="s">
        <v>180</v>
      </c>
      <c r="T44" s="183" t="s">
        <v>180</v>
      </c>
      <c r="U44" s="183" t="s">
        <v>181</v>
      </c>
      <c r="V44" s="182" t="s">
        <v>202</v>
      </c>
      <c r="W44" s="182" t="s">
        <v>180</v>
      </c>
      <c r="X44" s="183" t="s">
        <v>180</v>
      </c>
      <c r="Y44" s="185">
        <v>0</v>
      </c>
      <c r="Z44" s="183" t="s">
        <v>180</v>
      </c>
      <c r="AA44" s="181">
        <v>0</v>
      </c>
      <c r="AB44" s="183" t="s">
        <v>180</v>
      </c>
      <c r="AC44" s="183" t="s">
        <v>180</v>
      </c>
      <c r="AD44" s="183" t="s">
        <v>180</v>
      </c>
      <c r="AE44" s="183" t="s">
        <v>180</v>
      </c>
      <c r="AF44" s="183" t="s">
        <v>180</v>
      </c>
      <c r="AG44" s="184">
        <v>0</v>
      </c>
      <c r="AH44" s="183" t="s">
        <v>180</v>
      </c>
      <c r="AI44" s="183" t="s">
        <v>203</v>
      </c>
      <c r="AJ44" s="183" t="s">
        <v>180</v>
      </c>
      <c r="AK44" s="183" t="s">
        <v>180</v>
      </c>
      <c r="AL44" s="184">
        <v>10</v>
      </c>
      <c r="AM44" s="184">
        <v>10</v>
      </c>
      <c r="AN44" s="183" t="s">
        <v>182</v>
      </c>
      <c r="AO44" s="183" t="s">
        <v>180</v>
      </c>
      <c r="AP44" s="182" t="s">
        <v>180</v>
      </c>
      <c r="AQ44" s="184"/>
      <c r="AR44" s="183" t="s">
        <v>204</v>
      </c>
      <c r="AS44" s="183" t="s">
        <v>205</v>
      </c>
      <c r="AT44" s="183" t="s">
        <v>206</v>
      </c>
      <c r="AU44" s="183" t="s">
        <v>270</v>
      </c>
      <c r="AV44" s="183" t="s">
        <v>208</v>
      </c>
      <c r="AW44" s="182" t="s">
        <v>202</v>
      </c>
      <c r="AX44" s="183" t="s">
        <v>271</v>
      </c>
      <c r="AY44" s="183" t="s">
        <v>210</v>
      </c>
      <c r="AZ44" s="183" t="s">
        <v>180</v>
      </c>
      <c r="BA44" s="183" t="s">
        <v>180</v>
      </c>
      <c r="BB44" s="183" t="s">
        <v>180</v>
      </c>
      <c r="BC44" s="183" t="s">
        <v>180</v>
      </c>
      <c r="BD44" s="183" t="s">
        <v>180</v>
      </c>
      <c r="BE44" s="182" t="s">
        <v>180</v>
      </c>
      <c r="BF44" s="182" t="s">
        <v>180</v>
      </c>
      <c r="BG44" s="183" t="s">
        <v>180</v>
      </c>
    </row>
    <row r="45" spans="1:59" s="186" customFormat="1" x14ac:dyDescent="0.2">
      <c r="A45" s="181">
        <v>1</v>
      </c>
      <c r="B45" s="182" t="s">
        <v>195</v>
      </c>
      <c r="C45" s="183" t="s">
        <v>272</v>
      </c>
      <c r="D45" s="184">
        <v>5.5</v>
      </c>
      <c r="E45" s="183" t="s">
        <v>197</v>
      </c>
      <c r="F45" s="183" t="s">
        <v>198</v>
      </c>
      <c r="G45" s="183" t="s">
        <v>199</v>
      </c>
      <c r="H45" s="183" t="s">
        <v>176</v>
      </c>
      <c r="I45" s="183" t="s">
        <v>177</v>
      </c>
      <c r="J45" s="183" t="s">
        <v>268</v>
      </c>
      <c r="K45" s="183" t="s">
        <v>179</v>
      </c>
      <c r="L45" s="183" t="s">
        <v>180</v>
      </c>
      <c r="M45" s="183" t="s">
        <v>180</v>
      </c>
      <c r="N45" s="181">
        <v>9487565</v>
      </c>
      <c r="O45" s="181">
        <v>362</v>
      </c>
      <c r="P45" s="183" t="s">
        <v>180</v>
      </c>
      <c r="Q45" s="183" t="s">
        <v>269</v>
      </c>
      <c r="R45" s="183" t="s">
        <v>180</v>
      </c>
      <c r="S45" s="183" t="s">
        <v>180</v>
      </c>
      <c r="T45" s="183" t="s">
        <v>180</v>
      </c>
      <c r="U45" s="183" t="s">
        <v>181</v>
      </c>
      <c r="V45" s="182" t="s">
        <v>202</v>
      </c>
      <c r="W45" s="182" t="s">
        <v>180</v>
      </c>
      <c r="X45" s="183" t="s">
        <v>180</v>
      </c>
      <c r="Y45" s="185">
        <v>0</v>
      </c>
      <c r="Z45" s="183" t="s">
        <v>180</v>
      </c>
      <c r="AA45" s="181">
        <v>0</v>
      </c>
      <c r="AB45" s="183" t="s">
        <v>180</v>
      </c>
      <c r="AC45" s="183" t="s">
        <v>180</v>
      </c>
      <c r="AD45" s="183" t="s">
        <v>180</v>
      </c>
      <c r="AE45" s="183" t="s">
        <v>180</v>
      </c>
      <c r="AF45" s="183" t="s">
        <v>180</v>
      </c>
      <c r="AG45" s="184">
        <v>0</v>
      </c>
      <c r="AH45" s="183" t="s">
        <v>180</v>
      </c>
      <c r="AI45" s="183" t="s">
        <v>203</v>
      </c>
      <c r="AJ45" s="183" t="s">
        <v>180</v>
      </c>
      <c r="AK45" s="183" t="s">
        <v>180</v>
      </c>
      <c r="AL45" s="184">
        <v>5.5</v>
      </c>
      <c r="AM45" s="184">
        <v>5.5</v>
      </c>
      <c r="AN45" s="183" t="s">
        <v>182</v>
      </c>
      <c r="AO45" s="183" t="s">
        <v>180</v>
      </c>
      <c r="AP45" s="182" t="s">
        <v>180</v>
      </c>
      <c r="AQ45" s="184"/>
      <c r="AR45" s="183" t="s">
        <v>204</v>
      </c>
      <c r="AS45" s="183" t="s">
        <v>205</v>
      </c>
      <c r="AT45" s="183" t="s">
        <v>206</v>
      </c>
      <c r="AU45" s="183" t="s">
        <v>270</v>
      </c>
      <c r="AV45" s="183" t="s">
        <v>208</v>
      </c>
      <c r="AW45" s="182" t="s">
        <v>202</v>
      </c>
      <c r="AX45" s="183" t="s">
        <v>273</v>
      </c>
      <c r="AY45" s="183" t="s">
        <v>210</v>
      </c>
      <c r="AZ45" s="183" t="s">
        <v>180</v>
      </c>
      <c r="BA45" s="183" t="s">
        <v>180</v>
      </c>
      <c r="BB45" s="183" t="s">
        <v>180</v>
      </c>
      <c r="BC45" s="183" t="s">
        <v>180</v>
      </c>
      <c r="BD45" s="183" t="s">
        <v>180</v>
      </c>
      <c r="BE45" s="182" t="s">
        <v>180</v>
      </c>
      <c r="BF45" s="182" t="s">
        <v>180</v>
      </c>
      <c r="BG45" s="183" t="s">
        <v>180</v>
      </c>
    </row>
    <row r="46" spans="1:59" s="186" customFormat="1" x14ac:dyDescent="0.2">
      <c r="A46" s="181">
        <v>1</v>
      </c>
      <c r="B46" s="182" t="s">
        <v>195</v>
      </c>
      <c r="C46" s="183" t="s">
        <v>274</v>
      </c>
      <c r="D46" s="184">
        <v>21.74</v>
      </c>
      <c r="E46" s="183" t="s">
        <v>197</v>
      </c>
      <c r="F46" s="183" t="s">
        <v>198</v>
      </c>
      <c r="G46" s="183" t="s">
        <v>199</v>
      </c>
      <c r="H46" s="183" t="s">
        <v>176</v>
      </c>
      <c r="I46" s="183" t="s">
        <v>177</v>
      </c>
      <c r="J46" s="183" t="s">
        <v>268</v>
      </c>
      <c r="K46" s="183" t="s">
        <v>179</v>
      </c>
      <c r="L46" s="183" t="s">
        <v>180</v>
      </c>
      <c r="M46" s="183" t="s">
        <v>180</v>
      </c>
      <c r="N46" s="181">
        <v>9487565</v>
      </c>
      <c r="O46" s="181">
        <v>363</v>
      </c>
      <c r="P46" s="183" t="s">
        <v>180</v>
      </c>
      <c r="Q46" s="183" t="s">
        <v>269</v>
      </c>
      <c r="R46" s="183" t="s">
        <v>180</v>
      </c>
      <c r="S46" s="183" t="s">
        <v>180</v>
      </c>
      <c r="T46" s="183" t="s">
        <v>180</v>
      </c>
      <c r="U46" s="183" t="s">
        <v>181</v>
      </c>
      <c r="V46" s="182" t="s">
        <v>202</v>
      </c>
      <c r="W46" s="182" t="s">
        <v>180</v>
      </c>
      <c r="X46" s="183" t="s">
        <v>180</v>
      </c>
      <c r="Y46" s="185">
        <v>0</v>
      </c>
      <c r="Z46" s="183" t="s">
        <v>180</v>
      </c>
      <c r="AA46" s="181">
        <v>0</v>
      </c>
      <c r="AB46" s="183" t="s">
        <v>180</v>
      </c>
      <c r="AC46" s="183" t="s">
        <v>180</v>
      </c>
      <c r="AD46" s="183" t="s">
        <v>180</v>
      </c>
      <c r="AE46" s="183" t="s">
        <v>180</v>
      </c>
      <c r="AF46" s="183" t="s">
        <v>180</v>
      </c>
      <c r="AG46" s="184">
        <v>0</v>
      </c>
      <c r="AH46" s="183" t="s">
        <v>180</v>
      </c>
      <c r="AI46" s="183" t="s">
        <v>203</v>
      </c>
      <c r="AJ46" s="183" t="s">
        <v>180</v>
      </c>
      <c r="AK46" s="183" t="s">
        <v>180</v>
      </c>
      <c r="AL46" s="184">
        <v>21.74</v>
      </c>
      <c r="AM46" s="184">
        <v>21.74</v>
      </c>
      <c r="AN46" s="183" t="s">
        <v>182</v>
      </c>
      <c r="AO46" s="183" t="s">
        <v>180</v>
      </c>
      <c r="AP46" s="182" t="s">
        <v>180</v>
      </c>
      <c r="AQ46" s="184"/>
      <c r="AR46" s="183" t="s">
        <v>204</v>
      </c>
      <c r="AS46" s="183" t="s">
        <v>205</v>
      </c>
      <c r="AT46" s="183" t="s">
        <v>206</v>
      </c>
      <c r="AU46" s="183" t="s">
        <v>270</v>
      </c>
      <c r="AV46" s="183" t="s">
        <v>208</v>
      </c>
      <c r="AW46" s="182" t="s">
        <v>202</v>
      </c>
      <c r="AX46" s="183" t="s">
        <v>275</v>
      </c>
      <c r="AY46" s="183" t="s">
        <v>210</v>
      </c>
      <c r="AZ46" s="183" t="s">
        <v>180</v>
      </c>
      <c r="BA46" s="183" t="s">
        <v>180</v>
      </c>
      <c r="BB46" s="183" t="s">
        <v>180</v>
      </c>
      <c r="BC46" s="183" t="s">
        <v>180</v>
      </c>
      <c r="BD46" s="183" t="s">
        <v>180</v>
      </c>
      <c r="BE46" s="182" t="s">
        <v>180</v>
      </c>
      <c r="BF46" s="182" t="s">
        <v>180</v>
      </c>
      <c r="BG46" s="183" t="s">
        <v>180</v>
      </c>
    </row>
    <row r="47" spans="1:59" s="186" customFormat="1" x14ac:dyDescent="0.2">
      <c r="A47" s="181">
        <v>1</v>
      </c>
      <c r="B47" s="182" t="s">
        <v>195</v>
      </c>
      <c r="C47" s="183" t="s">
        <v>274</v>
      </c>
      <c r="D47" s="184">
        <v>24.35</v>
      </c>
      <c r="E47" s="183" t="s">
        <v>197</v>
      </c>
      <c r="F47" s="183" t="s">
        <v>198</v>
      </c>
      <c r="G47" s="183" t="s">
        <v>199</v>
      </c>
      <c r="H47" s="183" t="s">
        <v>176</v>
      </c>
      <c r="I47" s="183" t="s">
        <v>177</v>
      </c>
      <c r="J47" s="183" t="s">
        <v>268</v>
      </c>
      <c r="K47" s="183" t="s">
        <v>179</v>
      </c>
      <c r="L47" s="183" t="s">
        <v>180</v>
      </c>
      <c r="M47" s="183" t="s">
        <v>180</v>
      </c>
      <c r="N47" s="181">
        <v>9487565</v>
      </c>
      <c r="O47" s="181">
        <v>364</v>
      </c>
      <c r="P47" s="183" t="s">
        <v>180</v>
      </c>
      <c r="Q47" s="183" t="s">
        <v>269</v>
      </c>
      <c r="R47" s="183" t="s">
        <v>180</v>
      </c>
      <c r="S47" s="183" t="s">
        <v>180</v>
      </c>
      <c r="T47" s="183" t="s">
        <v>180</v>
      </c>
      <c r="U47" s="183" t="s">
        <v>181</v>
      </c>
      <c r="V47" s="182" t="s">
        <v>202</v>
      </c>
      <c r="W47" s="182" t="s">
        <v>180</v>
      </c>
      <c r="X47" s="183" t="s">
        <v>180</v>
      </c>
      <c r="Y47" s="185">
        <v>0</v>
      </c>
      <c r="Z47" s="183" t="s">
        <v>180</v>
      </c>
      <c r="AA47" s="181">
        <v>0</v>
      </c>
      <c r="AB47" s="183" t="s">
        <v>180</v>
      </c>
      <c r="AC47" s="183" t="s">
        <v>180</v>
      </c>
      <c r="AD47" s="183" t="s">
        <v>180</v>
      </c>
      <c r="AE47" s="183" t="s">
        <v>180</v>
      </c>
      <c r="AF47" s="183" t="s">
        <v>180</v>
      </c>
      <c r="AG47" s="184">
        <v>0</v>
      </c>
      <c r="AH47" s="183" t="s">
        <v>180</v>
      </c>
      <c r="AI47" s="183" t="s">
        <v>203</v>
      </c>
      <c r="AJ47" s="183" t="s">
        <v>180</v>
      </c>
      <c r="AK47" s="183" t="s">
        <v>180</v>
      </c>
      <c r="AL47" s="184">
        <v>24.35</v>
      </c>
      <c r="AM47" s="184">
        <v>24.35</v>
      </c>
      <c r="AN47" s="183" t="s">
        <v>182</v>
      </c>
      <c r="AO47" s="183" t="s">
        <v>180</v>
      </c>
      <c r="AP47" s="182" t="s">
        <v>180</v>
      </c>
      <c r="AQ47" s="184"/>
      <c r="AR47" s="183" t="s">
        <v>204</v>
      </c>
      <c r="AS47" s="183" t="s">
        <v>205</v>
      </c>
      <c r="AT47" s="183" t="s">
        <v>206</v>
      </c>
      <c r="AU47" s="183" t="s">
        <v>270</v>
      </c>
      <c r="AV47" s="183" t="s">
        <v>208</v>
      </c>
      <c r="AW47" s="182" t="s">
        <v>202</v>
      </c>
      <c r="AX47" s="183" t="s">
        <v>276</v>
      </c>
      <c r="AY47" s="183" t="s">
        <v>210</v>
      </c>
      <c r="AZ47" s="183" t="s">
        <v>180</v>
      </c>
      <c r="BA47" s="183" t="s">
        <v>180</v>
      </c>
      <c r="BB47" s="183" t="s">
        <v>180</v>
      </c>
      <c r="BC47" s="183" t="s">
        <v>180</v>
      </c>
      <c r="BD47" s="183" t="s">
        <v>180</v>
      </c>
      <c r="BE47" s="182" t="s">
        <v>180</v>
      </c>
      <c r="BF47" s="182" t="s">
        <v>180</v>
      </c>
      <c r="BG47" s="183" t="s">
        <v>180</v>
      </c>
    </row>
    <row r="48" spans="1:59" s="186" customFormat="1" x14ac:dyDescent="0.2">
      <c r="A48" s="181">
        <v>1</v>
      </c>
      <c r="B48" s="182" t="s">
        <v>195</v>
      </c>
      <c r="C48" s="183" t="s">
        <v>274</v>
      </c>
      <c r="D48" s="184">
        <v>5.22</v>
      </c>
      <c r="E48" s="183" t="s">
        <v>197</v>
      </c>
      <c r="F48" s="183" t="s">
        <v>198</v>
      </c>
      <c r="G48" s="183" t="s">
        <v>199</v>
      </c>
      <c r="H48" s="183" t="s">
        <v>176</v>
      </c>
      <c r="I48" s="183" t="s">
        <v>177</v>
      </c>
      <c r="J48" s="183" t="s">
        <v>268</v>
      </c>
      <c r="K48" s="183" t="s">
        <v>179</v>
      </c>
      <c r="L48" s="183" t="s">
        <v>180</v>
      </c>
      <c r="M48" s="183" t="s">
        <v>180</v>
      </c>
      <c r="N48" s="181">
        <v>9487565</v>
      </c>
      <c r="O48" s="181">
        <v>365</v>
      </c>
      <c r="P48" s="183" t="s">
        <v>180</v>
      </c>
      <c r="Q48" s="183" t="s">
        <v>269</v>
      </c>
      <c r="R48" s="183" t="s">
        <v>180</v>
      </c>
      <c r="S48" s="183" t="s">
        <v>180</v>
      </c>
      <c r="T48" s="183" t="s">
        <v>180</v>
      </c>
      <c r="U48" s="183" t="s">
        <v>181</v>
      </c>
      <c r="V48" s="182" t="s">
        <v>202</v>
      </c>
      <c r="W48" s="182" t="s">
        <v>180</v>
      </c>
      <c r="X48" s="183" t="s">
        <v>180</v>
      </c>
      <c r="Y48" s="185">
        <v>0</v>
      </c>
      <c r="Z48" s="183" t="s">
        <v>180</v>
      </c>
      <c r="AA48" s="181">
        <v>0</v>
      </c>
      <c r="AB48" s="183" t="s">
        <v>180</v>
      </c>
      <c r="AC48" s="183" t="s">
        <v>180</v>
      </c>
      <c r="AD48" s="183" t="s">
        <v>180</v>
      </c>
      <c r="AE48" s="183" t="s">
        <v>180</v>
      </c>
      <c r="AF48" s="183" t="s">
        <v>180</v>
      </c>
      <c r="AG48" s="184">
        <v>0</v>
      </c>
      <c r="AH48" s="183" t="s">
        <v>180</v>
      </c>
      <c r="AI48" s="183" t="s">
        <v>203</v>
      </c>
      <c r="AJ48" s="183" t="s">
        <v>180</v>
      </c>
      <c r="AK48" s="183" t="s">
        <v>180</v>
      </c>
      <c r="AL48" s="184">
        <v>5.22</v>
      </c>
      <c r="AM48" s="184">
        <v>5.22</v>
      </c>
      <c r="AN48" s="183" t="s">
        <v>182</v>
      </c>
      <c r="AO48" s="183" t="s">
        <v>180</v>
      </c>
      <c r="AP48" s="182" t="s">
        <v>180</v>
      </c>
      <c r="AQ48" s="184"/>
      <c r="AR48" s="183" t="s">
        <v>204</v>
      </c>
      <c r="AS48" s="183" t="s">
        <v>205</v>
      </c>
      <c r="AT48" s="183" t="s">
        <v>206</v>
      </c>
      <c r="AU48" s="183" t="s">
        <v>270</v>
      </c>
      <c r="AV48" s="183" t="s">
        <v>208</v>
      </c>
      <c r="AW48" s="182" t="s">
        <v>202</v>
      </c>
      <c r="AX48" s="183" t="s">
        <v>277</v>
      </c>
      <c r="AY48" s="183" t="s">
        <v>210</v>
      </c>
      <c r="AZ48" s="183" t="s">
        <v>180</v>
      </c>
      <c r="BA48" s="183" t="s">
        <v>180</v>
      </c>
      <c r="BB48" s="183" t="s">
        <v>180</v>
      </c>
      <c r="BC48" s="183" t="s">
        <v>180</v>
      </c>
      <c r="BD48" s="183" t="s">
        <v>180</v>
      </c>
      <c r="BE48" s="182" t="s">
        <v>180</v>
      </c>
      <c r="BF48" s="182" t="s">
        <v>180</v>
      </c>
      <c r="BG48" s="183" t="s">
        <v>180</v>
      </c>
    </row>
    <row r="49" spans="1:59" s="186" customFormat="1" x14ac:dyDescent="0.2">
      <c r="A49" s="181">
        <v>1</v>
      </c>
      <c r="B49" s="182" t="s">
        <v>195</v>
      </c>
      <c r="C49" s="183" t="s">
        <v>278</v>
      </c>
      <c r="D49" s="184">
        <v>121.74</v>
      </c>
      <c r="E49" s="183" t="s">
        <v>197</v>
      </c>
      <c r="F49" s="183" t="s">
        <v>198</v>
      </c>
      <c r="G49" s="183" t="s">
        <v>199</v>
      </c>
      <c r="H49" s="183" t="s">
        <v>176</v>
      </c>
      <c r="I49" s="183" t="s">
        <v>177</v>
      </c>
      <c r="J49" s="183" t="s">
        <v>268</v>
      </c>
      <c r="K49" s="183" t="s">
        <v>179</v>
      </c>
      <c r="L49" s="183" t="s">
        <v>180</v>
      </c>
      <c r="M49" s="183" t="s">
        <v>180</v>
      </c>
      <c r="N49" s="181">
        <v>9487565</v>
      </c>
      <c r="O49" s="181">
        <v>366</v>
      </c>
      <c r="P49" s="183" t="s">
        <v>180</v>
      </c>
      <c r="Q49" s="183" t="s">
        <v>269</v>
      </c>
      <c r="R49" s="183" t="s">
        <v>180</v>
      </c>
      <c r="S49" s="183" t="s">
        <v>180</v>
      </c>
      <c r="T49" s="183" t="s">
        <v>180</v>
      </c>
      <c r="U49" s="183" t="s">
        <v>181</v>
      </c>
      <c r="V49" s="182" t="s">
        <v>202</v>
      </c>
      <c r="W49" s="182" t="s">
        <v>180</v>
      </c>
      <c r="X49" s="183" t="s">
        <v>180</v>
      </c>
      <c r="Y49" s="185">
        <v>0</v>
      </c>
      <c r="Z49" s="183" t="s">
        <v>180</v>
      </c>
      <c r="AA49" s="181">
        <v>0</v>
      </c>
      <c r="AB49" s="183" t="s">
        <v>180</v>
      </c>
      <c r="AC49" s="183" t="s">
        <v>180</v>
      </c>
      <c r="AD49" s="183" t="s">
        <v>180</v>
      </c>
      <c r="AE49" s="183" t="s">
        <v>180</v>
      </c>
      <c r="AF49" s="183" t="s">
        <v>180</v>
      </c>
      <c r="AG49" s="184">
        <v>0</v>
      </c>
      <c r="AH49" s="183" t="s">
        <v>180</v>
      </c>
      <c r="AI49" s="183" t="s">
        <v>203</v>
      </c>
      <c r="AJ49" s="183" t="s">
        <v>180</v>
      </c>
      <c r="AK49" s="183" t="s">
        <v>180</v>
      </c>
      <c r="AL49" s="184">
        <v>121.74</v>
      </c>
      <c r="AM49" s="184">
        <v>121.74</v>
      </c>
      <c r="AN49" s="183" t="s">
        <v>182</v>
      </c>
      <c r="AO49" s="183" t="s">
        <v>180</v>
      </c>
      <c r="AP49" s="182" t="s">
        <v>180</v>
      </c>
      <c r="AQ49" s="184"/>
      <c r="AR49" s="183" t="s">
        <v>204</v>
      </c>
      <c r="AS49" s="183" t="s">
        <v>205</v>
      </c>
      <c r="AT49" s="183" t="s">
        <v>206</v>
      </c>
      <c r="AU49" s="183" t="s">
        <v>270</v>
      </c>
      <c r="AV49" s="183" t="s">
        <v>208</v>
      </c>
      <c r="AW49" s="182" t="s">
        <v>202</v>
      </c>
      <c r="AX49" s="183" t="s">
        <v>279</v>
      </c>
      <c r="AY49" s="183" t="s">
        <v>210</v>
      </c>
      <c r="AZ49" s="183" t="s">
        <v>180</v>
      </c>
      <c r="BA49" s="183" t="s">
        <v>180</v>
      </c>
      <c r="BB49" s="183" t="s">
        <v>180</v>
      </c>
      <c r="BC49" s="183" t="s">
        <v>180</v>
      </c>
      <c r="BD49" s="183" t="s">
        <v>180</v>
      </c>
      <c r="BE49" s="182" t="s">
        <v>180</v>
      </c>
      <c r="BF49" s="182" t="s">
        <v>180</v>
      </c>
      <c r="BG49" s="183" t="s">
        <v>180</v>
      </c>
    </row>
    <row r="50" spans="1:59" s="186" customFormat="1" x14ac:dyDescent="0.2">
      <c r="A50" s="181">
        <v>1</v>
      </c>
      <c r="B50" s="182" t="s">
        <v>195</v>
      </c>
      <c r="C50" s="183" t="s">
        <v>219</v>
      </c>
      <c r="D50" s="184">
        <v>5.5</v>
      </c>
      <c r="E50" s="183" t="s">
        <v>197</v>
      </c>
      <c r="F50" s="183" t="s">
        <v>198</v>
      </c>
      <c r="G50" s="183" t="s">
        <v>199</v>
      </c>
      <c r="H50" s="183" t="s">
        <v>176</v>
      </c>
      <c r="I50" s="183" t="s">
        <v>177</v>
      </c>
      <c r="J50" s="183" t="s">
        <v>268</v>
      </c>
      <c r="K50" s="183" t="s">
        <v>179</v>
      </c>
      <c r="L50" s="183" t="s">
        <v>180</v>
      </c>
      <c r="M50" s="183" t="s">
        <v>180</v>
      </c>
      <c r="N50" s="181">
        <v>9487565</v>
      </c>
      <c r="O50" s="181">
        <v>367</v>
      </c>
      <c r="P50" s="183" t="s">
        <v>180</v>
      </c>
      <c r="Q50" s="183" t="s">
        <v>269</v>
      </c>
      <c r="R50" s="183" t="s">
        <v>180</v>
      </c>
      <c r="S50" s="183" t="s">
        <v>180</v>
      </c>
      <c r="T50" s="183" t="s">
        <v>180</v>
      </c>
      <c r="U50" s="183" t="s">
        <v>181</v>
      </c>
      <c r="V50" s="182" t="s">
        <v>202</v>
      </c>
      <c r="W50" s="182" t="s">
        <v>180</v>
      </c>
      <c r="X50" s="183" t="s">
        <v>180</v>
      </c>
      <c r="Y50" s="185">
        <v>0</v>
      </c>
      <c r="Z50" s="183" t="s">
        <v>180</v>
      </c>
      <c r="AA50" s="181">
        <v>0</v>
      </c>
      <c r="AB50" s="183" t="s">
        <v>180</v>
      </c>
      <c r="AC50" s="183" t="s">
        <v>180</v>
      </c>
      <c r="AD50" s="183" t="s">
        <v>180</v>
      </c>
      <c r="AE50" s="183" t="s">
        <v>180</v>
      </c>
      <c r="AF50" s="183" t="s">
        <v>180</v>
      </c>
      <c r="AG50" s="184">
        <v>0</v>
      </c>
      <c r="AH50" s="183" t="s">
        <v>180</v>
      </c>
      <c r="AI50" s="183" t="s">
        <v>203</v>
      </c>
      <c r="AJ50" s="183" t="s">
        <v>180</v>
      </c>
      <c r="AK50" s="183" t="s">
        <v>180</v>
      </c>
      <c r="AL50" s="184">
        <v>5.5</v>
      </c>
      <c r="AM50" s="184">
        <v>5.5</v>
      </c>
      <c r="AN50" s="183" t="s">
        <v>182</v>
      </c>
      <c r="AO50" s="183" t="s">
        <v>180</v>
      </c>
      <c r="AP50" s="182" t="s">
        <v>180</v>
      </c>
      <c r="AQ50" s="184"/>
      <c r="AR50" s="183" t="s">
        <v>204</v>
      </c>
      <c r="AS50" s="183" t="s">
        <v>205</v>
      </c>
      <c r="AT50" s="183" t="s">
        <v>206</v>
      </c>
      <c r="AU50" s="183" t="s">
        <v>270</v>
      </c>
      <c r="AV50" s="183" t="s">
        <v>208</v>
      </c>
      <c r="AW50" s="182" t="s">
        <v>202</v>
      </c>
      <c r="AX50" s="183" t="s">
        <v>280</v>
      </c>
      <c r="AY50" s="183" t="s">
        <v>210</v>
      </c>
      <c r="AZ50" s="183" t="s">
        <v>180</v>
      </c>
      <c r="BA50" s="183" t="s">
        <v>180</v>
      </c>
      <c r="BB50" s="183" t="s">
        <v>180</v>
      </c>
      <c r="BC50" s="183" t="s">
        <v>180</v>
      </c>
      <c r="BD50" s="183" t="s">
        <v>180</v>
      </c>
      <c r="BE50" s="182" t="s">
        <v>180</v>
      </c>
      <c r="BF50" s="182" t="s">
        <v>180</v>
      </c>
      <c r="BG50" s="183" t="s">
        <v>180</v>
      </c>
    </row>
    <row r="51" spans="1:59" s="186" customFormat="1" x14ac:dyDescent="0.2">
      <c r="A51" s="181">
        <v>1</v>
      </c>
      <c r="B51" s="182" t="s">
        <v>195</v>
      </c>
      <c r="C51" s="183" t="s">
        <v>281</v>
      </c>
      <c r="D51" s="184">
        <v>20.87</v>
      </c>
      <c r="E51" s="183" t="s">
        <v>197</v>
      </c>
      <c r="F51" s="183" t="s">
        <v>198</v>
      </c>
      <c r="G51" s="183" t="s">
        <v>199</v>
      </c>
      <c r="H51" s="183" t="s">
        <v>176</v>
      </c>
      <c r="I51" s="183" t="s">
        <v>177</v>
      </c>
      <c r="J51" s="183" t="s">
        <v>268</v>
      </c>
      <c r="K51" s="183" t="s">
        <v>179</v>
      </c>
      <c r="L51" s="183" t="s">
        <v>180</v>
      </c>
      <c r="M51" s="183" t="s">
        <v>180</v>
      </c>
      <c r="N51" s="181">
        <v>9487565</v>
      </c>
      <c r="O51" s="181">
        <v>368</v>
      </c>
      <c r="P51" s="183" t="s">
        <v>180</v>
      </c>
      <c r="Q51" s="183" t="s">
        <v>269</v>
      </c>
      <c r="R51" s="183" t="s">
        <v>180</v>
      </c>
      <c r="S51" s="183" t="s">
        <v>180</v>
      </c>
      <c r="T51" s="183" t="s">
        <v>180</v>
      </c>
      <c r="U51" s="183" t="s">
        <v>181</v>
      </c>
      <c r="V51" s="182" t="s">
        <v>202</v>
      </c>
      <c r="W51" s="182" t="s">
        <v>180</v>
      </c>
      <c r="X51" s="183" t="s">
        <v>180</v>
      </c>
      <c r="Y51" s="185">
        <v>0</v>
      </c>
      <c r="Z51" s="183" t="s">
        <v>180</v>
      </c>
      <c r="AA51" s="181">
        <v>0</v>
      </c>
      <c r="AB51" s="183" t="s">
        <v>180</v>
      </c>
      <c r="AC51" s="183" t="s">
        <v>180</v>
      </c>
      <c r="AD51" s="183" t="s">
        <v>180</v>
      </c>
      <c r="AE51" s="183" t="s">
        <v>180</v>
      </c>
      <c r="AF51" s="183" t="s">
        <v>180</v>
      </c>
      <c r="AG51" s="184">
        <v>0</v>
      </c>
      <c r="AH51" s="183" t="s">
        <v>180</v>
      </c>
      <c r="AI51" s="183" t="s">
        <v>203</v>
      </c>
      <c r="AJ51" s="183" t="s">
        <v>180</v>
      </c>
      <c r="AK51" s="183" t="s">
        <v>180</v>
      </c>
      <c r="AL51" s="184">
        <v>20.87</v>
      </c>
      <c r="AM51" s="184">
        <v>20.87</v>
      </c>
      <c r="AN51" s="183" t="s">
        <v>182</v>
      </c>
      <c r="AO51" s="183" t="s">
        <v>180</v>
      </c>
      <c r="AP51" s="182" t="s">
        <v>180</v>
      </c>
      <c r="AQ51" s="184"/>
      <c r="AR51" s="183" t="s">
        <v>204</v>
      </c>
      <c r="AS51" s="183" t="s">
        <v>205</v>
      </c>
      <c r="AT51" s="183" t="s">
        <v>206</v>
      </c>
      <c r="AU51" s="183" t="s">
        <v>270</v>
      </c>
      <c r="AV51" s="183" t="s">
        <v>208</v>
      </c>
      <c r="AW51" s="182" t="s">
        <v>202</v>
      </c>
      <c r="AX51" s="183" t="s">
        <v>282</v>
      </c>
      <c r="AY51" s="183" t="s">
        <v>210</v>
      </c>
      <c r="AZ51" s="183" t="s">
        <v>180</v>
      </c>
      <c r="BA51" s="183" t="s">
        <v>180</v>
      </c>
      <c r="BB51" s="183" t="s">
        <v>180</v>
      </c>
      <c r="BC51" s="183" t="s">
        <v>180</v>
      </c>
      <c r="BD51" s="183" t="s">
        <v>180</v>
      </c>
      <c r="BE51" s="182" t="s">
        <v>180</v>
      </c>
      <c r="BF51" s="182" t="s">
        <v>180</v>
      </c>
      <c r="BG51" s="183" t="s">
        <v>180</v>
      </c>
    </row>
    <row r="52" spans="1:59" s="186" customFormat="1" x14ac:dyDescent="0.2">
      <c r="A52" s="181">
        <v>1</v>
      </c>
      <c r="B52" s="182" t="s">
        <v>195</v>
      </c>
      <c r="C52" s="183" t="s">
        <v>281</v>
      </c>
      <c r="D52" s="184">
        <v>27.83</v>
      </c>
      <c r="E52" s="183" t="s">
        <v>197</v>
      </c>
      <c r="F52" s="183" t="s">
        <v>198</v>
      </c>
      <c r="G52" s="183" t="s">
        <v>199</v>
      </c>
      <c r="H52" s="183" t="s">
        <v>176</v>
      </c>
      <c r="I52" s="183" t="s">
        <v>177</v>
      </c>
      <c r="J52" s="183" t="s">
        <v>268</v>
      </c>
      <c r="K52" s="183" t="s">
        <v>179</v>
      </c>
      <c r="L52" s="183" t="s">
        <v>180</v>
      </c>
      <c r="M52" s="183" t="s">
        <v>180</v>
      </c>
      <c r="N52" s="181">
        <v>9487565</v>
      </c>
      <c r="O52" s="181">
        <v>369</v>
      </c>
      <c r="P52" s="183" t="s">
        <v>180</v>
      </c>
      <c r="Q52" s="183" t="s">
        <v>269</v>
      </c>
      <c r="R52" s="183" t="s">
        <v>180</v>
      </c>
      <c r="S52" s="183" t="s">
        <v>180</v>
      </c>
      <c r="T52" s="183" t="s">
        <v>180</v>
      </c>
      <c r="U52" s="183" t="s">
        <v>181</v>
      </c>
      <c r="V52" s="182" t="s">
        <v>202</v>
      </c>
      <c r="W52" s="182" t="s">
        <v>180</v>
      </c>
      <c r="X52" s="183" t="s">
        <v>180</v>
      </c>
      <c r="Y52" s="185">
        <v>0</v>
      </c>
      <c r="Z52" s="183" t="s">
        <v>180</v>
      </c>
      <c r="AA52" s="181">
        <v>0</v>
      </c>
      <c r="AB52" s="183" t="s">
        <v>180</v>
      </c>
      <c r="AC52" s="183" t="s">
        <v>180</v>
      </c>
      <c r="AD52" s="183" t="s">
        <v>180</v>
      </c>
      <c r="AE52" s="183" t="s">
        <v>180</v>
      </c>
      <c r="AF52" s="183" t="s">
        <v>180</v>
      </c>
      <c r="AG52" s="184">
        <v>0</v>
      </c>
      <c r="AH52" s="183" t="s">
        <v>180</v>
      </c>
      <c r="AI52" s="183" t="s">
        <v>203</v>
      </c>
      <c r="AJ52" s="183" t="s">
        <v>180</v>
      </c>
      <c r="AK52" s="183" t="s">
        <v>180</v>
      </c>
      <c r="AL52" s="184">
        <v>27.83</v>
      </c>
      <c r="AM52" s="184">
        <v>27.83</v>
      </c>
      <c r="AN52" s="183" t="s">
        <v>182</v>
      </c>
      <c r="AO52" s="183" t="s">
        <v>180</v>
      </c>
      <c r="AP52" s="182" t="s">
        <v>180</v>
      </c>
      <c r="AQ52" s="184"/>
      <c r="AR52" s="183" t="s">
        <v>204</v>
      </c>
      <c r="AS52" s="183" t="s">
        <v>205</v>
      </c>
      <c r="AT52" s="183" t="s">
        <v>206</v>
      </c>
      <c r="AU52" s="183" t="s">
        <v>270</v>
      </c>
      <c r="AV52" s="183" t="s">
        <v>208</v>
      </c>
      <c r="AW52" s="182" t="s">
        <v>202</v>
      </c>
      <c r="AX52" s="183" t="s">
        <v>283</v>
      </c>
      <c r="AY52" s="183" t="s">
        <v>210</v>
      </c>
      <c r="AZ52" s="183" t="s">
        <v>180</v>
      </c>
      <c r="BA52" s="183" t="s">
        <v>180</v>
      </c>
      <c r="BB52" s="183" t="s">
        <v>180</v>
      </c>
      <c r="BC52" s="183" t="s">
        <v>180</v>
      </c>
      <c r="BD52" s="183" t="s">
        <v>180</v>
      </c>
      <c r="BE52" s="182" t="s">
        <v>180</v>
      </c>
      <c r="BF52" s="182" t="s">
        <v>180</v>
      </c>
      <c r="BG52" s="183" t="s">
        <v>180</v>
      </c>
    </row>
    <row r="53" spans="1:59" s="186" customFormat="1" x14ac:dyDescent="0.2">
      <c r="A53" s="181">
        <v>1</v>
      </c>
      <c r="B53" s="182" t="s">
        <v>195</v>
      </c>
      <c r="C53" s="183" t="s">
        <v>284</v>
      </c>
      <c r="D53" s="184">
        <v>140.16999999999999</v>
      </c>
      <c r="E53" s="183" t="s">
        <v>197</v>
      </c>
      <c r="F53" s="183" t="s">
        <v>198</v>
      </c>
      <c r="G53" s="183" t="s">
        <v>199</v>
      </c>
      <c r="H53" s="183" t="s">
        <v>176</v>
      </c>
      <c r="I53" s="183" t="s">
        <v>177</v>
      </c>
      <c r="J53" s="183" t="s">
        <v>268</v>
      </c>
      <c r="K53" s="183" t="s">
        <v>179</v>
      </c>
      <c r="L53" s="183" t="s">
        <v>180</v>
      </c>
      <c r="M53" s="183" t="s">
        <v>180</v>
      </c>
      <c r="N53" s="181">
        <v>9487565</v>
      </c>
      <c r="O53" s="181">
        <v>370</v>
      </c>
      <c r="P53" s="183" t="s">
        <v>180</v>
      </c>
      <c r="Q53" s="183" t="s">
        <v>269</v>
      </c>
      <c r="R53" s="183" t="s">
        <v>180</v>
      </c>
      <c r="S53" s="183" t="s">
        <v>180</v>
      </c>
      <c r="T53" s="183" t="s">
        <v>180</v>
      </c>
      <c r="U53" s="183" t="s">
        <v>181</v>
      </c>
      <c r="V53" s="182" t="s">
        <v>202</v>
      </c>
      <c r="W53" s="182" t="s">
        <v>180</v>
      </c>
      <c r="X53" s="183" t="s">
        <v>180</v>
      </c>
      <c r="Y53" s="185">
        <v>0</v>
      </c>
      <c r="Z53" s="183" t="s">
        <v>180</v>
      </c>
      <c r="AA53" s="181">
        <v>0</v>
      </c>
      <c r="AB53" s="183" t="s">
        <v>180</v>
      </c>
      <c r="AC53" s="183" t="s">
        <v>180</v>
      </c>
      <c r="AD53" s="183" t="s">
        <v>180</v>
      </c>
      <c r="AE53" s="183" t="s">
        <v>180</v>
      </c>
      <c r="AF53" s="183" t="s">
        <v>180</v>
      </c>
      <c r="AG53" s="184">
        <v>0</v>
      </c>
      <c r="AH53" s="183" t="s">
        <v>180</v>
      </c>
      <c r="AI53" s="183" t="s">
        <v>203</v>
      </c>
      <c r="AJ53" s="183" t="s">
        <v>180</v>
      </c>
      <c r="AK53" s="183" t="s">
        <v>180</v>
      </c>
      <c r="AL53" s="184">
        <v>140.16999999999999</v>
      </c>
      <c r="AM53" s="184">
        <v>140.16999999999999</v>
      </c>
      <c r="AN53" s="183" t="s">
        <v>182</v>
      </c>
      <c r="AO53" s="183" t="s">
        <v>180</v>
      </c>
      <c r="AP53" s="182" t="s">
        <v>180</v>
      </c>
      <c r="AQ53" s="184"/>
      <c r="AR53" s="183" t="s">
        <v>204</v>
      </c>
      <c r="AS53" s="183" t="s">
        <v>205</v>
      </c>
      <c r="AT53" s="183" t="s">
        <v>206</v>
      </c>
      <c r="AU53" s="183" t="s">
        <v>270</v>
      </c>
      <c r="AV53" s="183" t="s">
        <v>208</v>
      </c>
      <c r="AW53" s="182" t="s">
        <v>202</v>
      </c>
      <c r="AX53" s="183" t="s">
        <v>285</v>
      </c>
      <c r="AY53" s="183" t="s">
        <v>210</v>
      </c>
      <c r="AZ53" s="183" t="s">
        <v>180</v>
      </c>
      <c r="BA53" s="183" t="s">
        <v>180</v>
      </c>
      <c r="BB53" s="183" t="s">
        <v>180</v>
      </c>
      <c r="BC53" s="183" t="s">
        <v>180</v>
      </c>
      <c r="BD53" s="183" t="s">
        <v>180</v>
      </c>
      <c r="BE53" s="182" t="s">
        <v>180</v>
      </c>
      <c r="BF53" s="182" t="s">
        <v>180</v>
      </c>
      <c r="BG53" s="183" t="s">
        <v>180</v>
      </c>
    </row>
    <row r="54" spans="1:59" s="186" customFormat="1" x14ac:dyDescent="0.2">
      <c r="A54" s="181">
        <v>1</v>
      </c>
      <c r="B54" s="182" t="s">
        <v>195</v>
      </c>
      <c r="C54" s="183" t="s">
        <v>272</v>
      </c>
      <c r="D54" s="184">
        <v>0.5</v>
      </c>
      <c r="E54" s="183" t="s">
        <v>197</v>
      </c>
      <c r="F54" s="183" t="s">
        <v>198</v>
      </c>
      <c r="G54" s="183" t="s">
        <v>199</v>
      </c>
      <c r="H54" s="183" t="s">
        <v>176</v>
      </c>
      <c r="I54" s="183" t="s">
        <v>177</v>
      </c>
      <c r="J54" s="183" t="s">
        <v>268</v>
      </c>
      <c r="K54" s="183" t="s">
        <v>179</v>
      </c>
      <c r="L54" s="183" t="s">
        <v>180</v>
      </c>
      <c r="M54" s="183" t="s">
        <v>180</v>
      </c>
      <c r="N54" s="181">
        <v>9487565</v>
      </c>
      <c r="O54" s="181">
        <v>371</v>
      </c>
      <c r="P54" s="183" t="s">
        <v>180</v>
      </c>
      <c r="Q54" s="183" t="s">
        <v>269</v>
      </c>
      <c r="R54" s="183" t="s">
        <v>180</v>
      </c>
      <c r="S54" s="183" t="s">
        <v>180</v>
      </c>
      <c r="T54" s="183" t="s">
        <v>180</v>
      </c>
      <c r="U54" s="183" t="s">
        <v>181</v>
      </c>
      <c r="V54" s="182" t="s">
        <v>202</v>
      </c>
      <c r="W54" s="182" t="s">
        <v>180</v>
      </c>
      <c r="X54" s="183" t="s">
        <v>180</v>
      </c>
      <c r="Y54" s="185">
        <v>0</v>
      </c>
      <c r="Z54" s="183" t="s">
        <v>180</v>
      </c>
      <c r="AA54" s="181">
        <v>0</v>
      </c>
      <c r="AB54" s="183" t="s">
        <v>180</v>
      </c>
      <c r="AC54" s="183" t="s">
        <v>180</v>
      </c>
      <c r="AD54" s="183" t="s">
        <v>180</v>
      </c>
      <c r="AE54" s="183" t="s">
        <v>180</v>
      </c>
      <c r="AF54" s="183" t="s">
        <v>180</v>
      </c>
      <c r="AG54" s="184">
        <v>0</v>
      </c>
      <c r="AH54" s="183" t="s">
        <v>180</v>
      </c>
      <c r="AI54" s="183" t="s">
        <v>203</v>
      </c>
      <c r="AJ54" s="183" t="s">
        <v>180</v>
      </c>
      <c r="AK54" s="183" t="s">
        <v>180</v>
      </c>
      <c r="AL54" s="184">
        <v>0.5</v>
      </c>
      <c r="AM54" s="184">
        <v>0.5</v>
      </c>
      <c r="AN54" s="183" t="s">
        <v>182</v>
      </c>
      <c r="AO54" s="183" t="s">
        <v>180</v>
      </c>
      <c r="AP54" s="182" t="s">
        <v>180</v>
      </c>
      <c r="AQ54" s="184"/>
      <c r="AR54" s="183" t="s">
        <v>204</v>
      </c>
      <c r="AS54" s="183" t="s">
        <v>205</v>
      </c>
      <c r="AT54" s="183" t="s">
        <v>206</v>
      </c>
      <c r="AU54" s="183" t="s">
        <v>270</v>
      </c>
      <c r="AV54" s="183" t="s">
        <v>208</v>
      </c>
      <c r="AW54" s="182" t="s">
        <v>202</v>
      </c>
      <c r="AX54" s="183" t="s">
        <v>286</v>
      </c>
      <c r="AY54" s="183" t="s">
        <v>210</v>
      </c>
      <c r="AZ54" s="183" t="s">
        <v>180</v>
      </c>
      <c r="BA54" s="183" t="s">
        <v>180</v>
      </c>
      <c r="BB54" s="183" t="s">
        <v>180</v>
      </c>
      <c r="BC54" s="183" t="s">
        <v>180</v>
      </c>
      <c r="BD54" s="183" t="s">
        <v>180</v>
      </c>
      <c r="BE54" s="182" t="s">
        <v>180</v>
      </c>
      <c r="BF54" s="182" t="s">
        <v>180</v>
      </c>
      <c r="BG54" s="183" t="s">
        <v>180</v>
      </c>
    </row>
    <row r="55" spans="1:59" s="186" customFormat="1" x14ac:dyDescent="0.2">
      <c r="A55" s="181">
        <v>1</v>
      </c>
      <c r="B55" s="182" t="s">
        <v>195</v>
      </c>
      <c r="C55" s="183" t="s">
        <v>272</v>
      </c>
      <c r="D55" s="184">
        <v>0.5</v>
      </c>
      <c r="E55" s="183" t="s">
        <v>197</v>
      </c>
      <c r="F55" s="183" t="s">
        <v>198</v>
      </c>
      <c r="G55" s="183" t="s">
        <v>199</v>
      </c>
      <c r="H55" s="183" t="s">
        <v>176</v>
      </c>
      <c r="I55" s="183" t="s">
        <v>177</v>
      </c>
      <c r="J55" s="183" t="s">
        <v>268</v>
      </c>
      <c r="K55" s="183" t="s">
        <v>179</v>
      </c>
      <c r="L55" s="183" t="s">
        <v>180</v>
      </c>
      <c r="M55" s="183" t="s">
        <v>180</v>
      </c>
      <c r="N55" s="181">
        <v>9487565</v>
      </c>
      <c r="O55" s="181">
        <v>372</v>
      </c>
      <c r="P55" s="183" t="s">
        <v>180</v>
      </c>
      <c r="Q55" s="183" t="s">
        <v>269</v>
      </c>
      <c r="R55" s="183" t="s">
        <v>180</v>
      </c>
      <c r="S55" s="183" t="s">
        <v>180</v>
      </c>
      <c r="T55" s="183" t="s">
        <v>180</v>
      </c>
      <c r="U55" s="183" t="s">
        <v>181</v>
      </c>
      <c r="V55" s="182" t="s">
        <v>202</v>
      </c>
      <c r="W55" s="182" t="s">
        <v>180</v>
      </c>
      <c r="X55" s="183" t="s">
        <v>180</v>
      </c>
      <c r="Y55" s="185">
        <v>0</v>
      </c>
      <c r="Z55" s="183" t="s">
        <v>180</v>
      </c>
      <c r="AA55" s="181">
        <v>0</v>
      </c>
      <c r="AB55" s="183" t="s">
        <v>180</v>
      </c>
      <c r="AC55" s="183" t="s">
        <v>180</v>
      </c>
      <c r="AD55" s="183" t="s">
        <v>180</v>
      </c>
      <c r="AE55" s="183" t="s">
        <v>180</v>
      </c>
      <c r="AF55" s="183" t="s">
        <v>180</v>
      </c>
      <c r="AG55" s="184">
        <v>0</v>
      </c>
      <c r="AH55" s="183" t="s">
        <v>180</v>
      </c>
      <c r="AI55" s="183" t="s">
        <v>203</v>
      </c>
      <c r="AJ55" s="183" t="s">
        <v>180</v>
      </c>
      <c r="AK55" s="183" t="s">
        <v>180</v>
      </c>
      <c r="AL55" s="184">
        <v>0.5</v>
      </c>
      <c r="AM55" s="184">
        <v>0.5</v>
      </c>
      <c r="AN55" s="183" t="s">
        <v>182</v>
      </c>
      <c r="AO55" s="183" t="s">
        <v>180</v>
      </c>
      <c r="AP55" s="182" t="s">
        <v>180</v>
      </c>
      <c r="AQ55" s="184"/>
      <c r="AR55" s="183" t="s">
        <v>204</v>
      </c>
      <c r="AS55" s="183" t="s">
        <v>205</v>
      </c>
      <c r="AT55" s="183" t="s">
        <v>206</v>
      </c>
      <c r="AU55" s="183" t="s">
        <v>270</v>
      </c>
      <c r="AV55" s="183" t="s">
        <v>208</v>
      </c>
      <c r="AW55" s="182" t="s">
        <v>202</v>
      </c>
      <c r="AX55" s="183" t="s">
        <v>287</v>
      </c>
      <c r="AY55" s="183" t="s">
        <v>210</v>
      </c>
      <c r="AZ55" s="183" t="s">
        <v>180</v>
      </c>
      <c r="BA55" s="183" t="s">
        <v>180</v>
      </c>
      <c r="BB55" s="183" t="s">
        <v>180</v>
      </c>
      <c r="BC55" s="183" t="s">
        <v>180</v>
      </c>
      <c r="BD55" s="183" t="s">
        <v>180</v>
      </c>
      <c r="BE55" s="182" t="s">
        <v>180</v>
      </c>
      <c r="BF55" s="182" t="s">
        <v>180</v>
      </c>
      <c r="BG55" s="183" t="s">
        <v>180</v>
      </c>
    </row>
    <row r="56" spans="1:59" s="186" customFormat="1" x14ac:dyDescent="0.2">
      <c r="A56" s="181">
        <v>1</v>
      </c>
      <c r="B56" s="182" t="s">
        <v>195</v>
      </c>
      <c r="C56" s="183" t="s">
        <v>272</v>
      </c>
      <c r="D56" s="184">
        <v>0.5</v>
      </c>
      <c r="E56" s="183" t="s">
        <v>197</v>
      </c>
      <c r="F56" s="183" t="s">
        <v>198</v>
      </c>
      <c r="G56" s="183" t="s">
        <v>199</v>
      </c>
      <c r="H56" s="183" t="s">
        <v>176</v>
      </c>
      <c r="I56" s="183" t="s">
        <v>177</v>
      </c>
      <c r="J56" s="183" t="s">
        <v>268</v>
      </c>
      <c r="K56" s="183" t="s">
        <v>179</v>
      </c>
      <c r="L56" s="183" t="s">
        <v>180</v>
      </c>
      <c r="M56" s="183" t="s">
        <v>180</v>
      </c>
      <c r="N56" s="181">
        <v>9487565</v>
      </c>
      <c r="O56" s="181">
        <v>373</v>
      </c>
      <c r="P56" s="183" t="s">
        <v>180</v>
      </c>
      <c r="Q56" s="183" t="s">
        <v>269</v>
      </c>
      <c r="R56" s="183" t="s">
        <v>180</v>
      </c>
      <c r="S56" s="183" t="s">
        <v>180</v>
      </c>
      <c r="T56" s="183" t="s">
        <v>180</v>
      </c>
      <c r="U56" s="183" t="s">
        <v>181</v>
      </c>
      <c r="V56" s="182" t="s">
        <v>202</v>
      </c>
      <c r="W56" s="182" t="s">
        <v>180</v>
      </c>
      <c r="X56" s="183" t="s">
        <v>180</v>
      </c>
      <c r="Y56" s="185">
        <v>0</v>
      </c>
      <c r="Z56" s="183" t="s">
        <v>180</v>
      </c>
      <c r="AA56" s="181">
        <v>0</v>
      </c>
      <c r="AB56" s="183" t="s">
        <v>180</v>
      </c>
      <c r="AC56" s="183" t="s">
        <v>180</v>
      </c>
      <c r="AD56" s="183" t="s">
        <v>180</v>
      </c>
      <c r="AE56" s="183" t="s">
        <v>180</v>
      </c>
      <c r="AF56" s="183" t="s">
        <v>180</v>
      </c>
      <c r="AG56" s="184">
        <v>0</v>
      </c>
      <c r="AH56" s="183" t="s">
        <v>180</v>
      </c>
      <c r="AI56" s="183" t="s">
        <v>203</v>
      </c>
      <c r="AJ56" s="183" t="s">
        <v>180</v>
      </c>
      <c r="AK56" s="183" t="s">
        <v>180</v>
      </c>
      <c r="AL56" s="184">
        <v>0.5</v>
      </c>
      <c r="AM56" s="184">
        <v>0.5</v>
      </c>
      <c r="AN56" s="183" t="s">
        <v>182</v>
      </c>
      <c r="AO56" s="183" t="s">
        <v>180</v>
      </c>
      <c r="AP56" s="182" t="s">
        <v>180</v>
      </c>
      <c r="AQ56" s="184"/>
      <c r="AR56" s="183" t="s">
        <v>204</v>
      </c>
      <c r="AS56" s="183" t="s">
        <v>205</v>
      </c>
      <c r="AT56" s="183" t="s">
        <v>206</v>
      </c>
      <c r="AU56" s="183" t="s">
        <v>270</v>
      </c>
      <c r="AV56" s="183" t="s">
        <v>208</v>
      </c>
      <c r="AW56" s="182" t="s">
        <v>202</v>
      </c>
      <c r="AX56" s="183" t="s">
        <v>288</v>
      </c>
      <c r="AY56" s="183" t="s">
        <v>210</v>
      </c>
      <c r="AZ56" s="183" t="s">
        <v>180</v>
      </c>
      <c r="BA56" s="183" t="s">
        <v>180</v>
      </c>
      <c r="BB56" s="183" t="s">
        <v>180</v>
      </c>
      <c r="BC56" s="183" t="s">
        <v>180</v>
      </c>
      <c r="BD56" s="183" t="s">
        <v>180</v>
      </c>
      <c r="BE56" s="182" t="s">
        <v>180</v>
      </c>
      <c r="BF56" s="182" t="s">
        <v>180</v>
      </c>
      <c r="BG56" s="183" t="s">
        <v>180</v>
      </c>
    </row>
    <row r="57" spans="1:59" s="186" customFormat="1" x14ac:dyDescent="0.2">
      <c r="A57" s="181">
        <v>1</v>
      </c>
      <c r="B57" s="182" t="s">
        <v>195</v>
      </c>
      <c r="C57" s="183" t="s">
        <v>219</v>
      </c>
      <c r="D57" s="184">
        <v>0.5</v>
      </c>
      <c r="E57" s="183" t="s">
        <v>197</v>
      </c>
      <c r="F57" s="183" t="s">
        <v>198</v>
      </c>
      <c r="G57" s="183" t="s">
        <v>199</v>
      </c>
      <c r="H57" s="183" t="s">
        <v>176</v>
      </c>
      <c r="I57" s="183" t="s">
        <v>177</v>
      </c>
      <c r="J57" s="183" t="s">
        <v>268</v>
      </c>
      <c r="K57" s="183" t="s">
        <v>179</v>
      </c>
      <c r="L57" s="183" t="s">
        <v>180</v>
      </c>
      <c r="M57" s="183" t="s">
        <v>180</v>
      </c>
      <c r="N57" s="181">
        <v>9487565</v>
      </c>
      <c r="O57" s="181">
        <v>374</v>
      </c>
      <c r="P57" s="183" t="s">
        <v>180</v>
      </c>
      <c r="Q57" s="183" t="s">
        <v>269</v>
      </c>
      <c r="R57" s="183" t="s">
        <v>180</v>
      </c>
      <c r="S57" s="183" t="s">
        <v>180</v>
      </c>
      <c r="T57" s="183" t="s">
        <v>180</v>
      </c>
      <c r="U57" s="183" t="s">
        <v>181</v>
      </c>
      <c r="V57" s="182" t="s">
        <v>202</v>
      </c>
      <c r="W57" s="182" t="s">
        <v>180</v>
      </c>
      <c r="X57" s="183" t="s">
        <v>180</v>
      </c>
      <c r="Y57" s="185">
        <v>0</v>
      </c>
      <c r="Z57" s="183" t="s">
        <v>180</v>
      </c>
      <c r="AA57" s="181">
        <v>0</v>
      </c>
      <c r="AB57" s="183" t="s">
        <v>180</v>
      </c>
      <c r="AC57" s="183" t="s">
        <v>180</v>
      </c>
      <c r="AD57" s="183" t="s">
        <v>180</v>
      </c>
      <c r="AE57" s="183" t="s">
        <v>180</v>
      </c>
      <c r="AF57" s="183" t="s">
        <v>180</v>
      </c>
      <c r="AG57" s="184">
        <v>0</v>
      </c>
      <c r="AH57" s="183" t="s">
        <v>180</v>
      </c>
      <c r="AI57" s="183" t="s">
        <v>203</v>
      </c>
      <c r="AJ57" s="183" t="s">
        <v>180</v>
      </c>
      <c r="AK57" s="183" t="s">
        <v>180</v>
      </c>
      <c r="AL57" s="184">
        <v>0.5</v>
      </c>
      <c r="AM57" s="184">
        <v>0.5</v>
      </c>
      <c r="AN57" s="183" t="s">
        <v>182</v>
      </c>
      <c r="AO57" s="183" t="s">
        <v>180</v>
      </c>
      <c r="AP57" s="182" t="s">
        <v>180</v>
      </c>
      <c r="AQ57" s="184"/>
      <c r="AR57" s="183" t="s">
        <v>204</v>
      </c>
      <c r="AS57" s="183" t="s">
        <v>205</v>
      </c>
      <c r="AT57" s="183" t="s">
        <v>206</v>
      </c>
      <c r="AU57" s="183" t="s">
        <v>270</v>
      </c>
      <c r="AV57" s="183" t="s">
        <v>208</v>
      </c>
      <c r="AW57" s="182" t="s">
        <v>202</v>
      </c>
      <c r="AX57" s="183" t="s">
        <v>289</v>
      </c>
      <c r="AY57" s="183" t="s">
        <v>210</v>
      </c>
      <c r="AZ57" s="183" t="s">
        <v>180</v>
      </c>
      <c r="BA57" s="183" t="s">
        <v>180</v>
      </c>
      <c r="BB57" s="183" t="s">
        <v>180</v>
      </c>
      <c r="BC57" s="183" t="s">
        <v>180</v>
      </c>
      <c r="BD57" s="183" t="s">
        <v>180</v>
      </c>
      <c r="BE57" s="182" t="s">
        <v>180</v>
      </c>
      <c r="BF57" s="182" t="s">
        <v>180</v>
      </c>
      <c r="BG57" s="183" t="s">
        <v>180</v>
      </c>
    </row>
    <row r="58" spans="1:59" s="186" customFormat="1" x14ac:dyDescent="0.2">
      <c r="A58" s="181">
        <v>1</v>
      </c>
      <c r="B58" s="182" t="s">
        <v>195</v>
      </c>
      <c r="C58" s="183" t="s">
        <v>219</v>
      </c>
      <c r="D58" s="184">
        <v>0.5</v>
      </c>
      <c r="E58" s="183" t="s">
        <v>197</v>
      </c>
      <c r="F58" s="183" t="s">
        <v>198</v>
      </c>
      <c r="G58" s="183" t="s">
        <v>199</v>
      </c>
      <c r="H58" s="183" t="s">
        <v>176</v>
      </c>
      <c r="I58" s="183" t="s">
        <v>177</v>
      </c>
      <c r="J58" s="183" t="s">
        <v>268</v>
      </c>
      <c r="K58" s="183" t="s">
        <v>179</v>
      </c>
      <c r="L58" s="183" t="s">
        <v>180</v>
      </c>
      <c r="M58" s="183" t="s">
        <v>180</v>
      </c>
      <c r="N58" s="181">
        <v>9487565</v>
      </c>
      <c r="O58" s="181">
        <v>375</v>
      </c>
      <c r="P58" s="183" t="s">
        <v>180</v>
      </c>
      <c r="Q58" s="183" t="s">
        <v>269</v>
      </c>
      <c r="R58" s="183" t="s">
        <v>180</v>
      </c>
      <c r="S58" s="183" t="s">
        <v>180</v>
      </c>
      <c r="T58" s="183" t="s">
        <v>180</v>
      </c>
      <c r="U58" s="183" t="s">
        <v>181</v>
      </c>
      <c r="V58" s="182" t="s">
        <v>202</v>
      </c>
      <c r="W58" s="182" t="s">
        <v>180</v>
      </c>
      <c r="X58" s="183" t="s">
        <v>180</v>
      </c>
      <c r="Y58" s="185">
        <v>0</v>
      </c>
      <c r="Z58" s="183" t="s">
        <v>180</v>
      </c>
      <c r="AA58" s="181">
        <v>0</v>
      </c>
      <c r="AB58" s="183" t="s">
        <v>180</v>
      </c>
      <c r="AC58" s="183" t="s">
        <v>180</v>
      </c>
      <c r="AD58" s="183" t="s">
        <v>180</v>
      </c>
      <c r="AE58" s="183" t="s">
        <v>180</v>
      </c>
      <c r="AF58" s="183" t="s">
        <v>180</v>
      </c>
      <c r="AG58" s="184">
        <v>0</v>
      </c>
      <c r="AH58" s="183" t="s">
        <v>180</v>
      </c>
      <c r="AI58" s="183" t="s">
        <v>203</v>
      </c>
      <c r="AJ58" s="183" t="s">
        <v>180</v>
      </c>
      <c r="AK58" s="183" t="s">
        <v>180</v>
      </c>
      <c r="AL58" s="184">
        <v>0.5</v>
      </c>
      <c r="AM58" s="184">
        <v>0.5</v>
      </c>
      <c r="AN58" s="183" t="s">
        <v>182</v>
      </c>
      <c r="AO58" s="183" t="s">
        <v>180</v>
      </c>
      <c r="AP58" s="182" t="s">
        <v>180</v>
      </c>
      <c r="AQ58" s="184"/>
      <c r="AR58" s="183" t="s">
        <v>204</v>
      </c>
      <c r="AS58" s="183" t="s">
        <v>205</v>
      </c>
      <c r="AT58" s="183" t="s">
        <v>206</v>
      </c>
      <c r="AU58" s="183" t="s">
        <v>270</v>
      </c>
      <c r="AV58" s="183" t="s">
        <v>208</v>
      </c>
      <c r="AW58" s="182" t="s">
        <v>202</v>
      </c>
      <c r="AX58" s="183" t="s">
        <v>290</v>
      </c>
      <c r="AY58" s="183" t="s">
        <v>210</v>
      </c>
      <c r="AZ58" s="183" t="s">
        <v>180</v>
      </c>
      <c r="BA58" s="183" t="s">
        <v>180</v>
      </c>
      <c r="BB58" s="183" t="s">
        <v>180</v>
      </c>
      <c r="BC58" s="183" t="s">
        <v>180</v>
      </c>
      <c r="BD58" s="183" t="s">
        <v>180</v>
      </c>
      <c r="BE58" s="182" t="s">
        <v>180</v>
      </c>
      <c r="BF58" s="182" t="s">
        <v>180</v>
      </c>
      <c r="BG58" s="183" t="s">
        <v>180</v>
      </c>
    </row>
    <row r="59" spans="1:59" s="186" customFormat="1" x14ac:dyDescent="0.2">
      <c r="A59" s="181">
        <v>1</v>
      </c>
      <c r="B59" s="182" t="s">
        <v>195</v>
      </c>
      <c r="C59" s="183" t="s">
        <v>272</v>
      </c>
      <c r="D59" s="184">
        <v>0.5</v>
      </c>
      <c r="E59" s="183" t="s">
        <v>197</v>
      </c>
      <c r="F59" s="183" t="s">
        <v>198</v>
      </c>
      <c r="G59" s="183" t="s">
        <v>199</v>
      </c>
      <c r="H59" s="183" t="s">
        <v>176</v>
      </c>
      <c r="I59" s="183" t="s">
        <v>177</v>
      </c>
      <c r="J59" s="183" t="s">
        <v>268</v>
      </c>
      <c r="K59" s="183" t="s">
        <v>179</v>
      </c>
      <c r="L59" s="183" t="s">
        <v>180</v>
      </c>
      <c r="M59" s="183" t="s">
        <v>180</v>
      </c>
      <c r="N59" s="181">
        <v>9487565</v>
      </c>
      <c r="O59" s="181">
        <v>376</v>
      </c>
      <c r="P59" s="183" t="s">
        <v>180</v>
      </c>
      <c r="Q59" s="183" t="s">
        <v>269</v>
      </c>
      <c r="R59" s="183" t="s">
        <v>180</v>
      </c>
      <c r="S59" s="183" t="s">
        <v>180</v>
      </c>
      <c r="T59" s="183" t="s">
        <v>180</v>
      </c>
      <c r="U59" s="183" t="s">
        <v>181</v>
      </c>
      <c r="V59" s="182" t="s">
        <v>202</v>
      </c>
      <c r="W59" s="182" t="s">
        <v>180</v>
      </c>
      <c r="X59" s="183" t="s">
        <v>180</v>
      </c>
      <c r="Y59" s="185">
        <v>0</v>
      </c>
      <c r="Z59" s="183" t="s">
        <v>180</v>
      </c>
      <c r="AA59" s="181">
        <v>0</v>
      </c>
      <c r="AB59" s="183" t="s">
        <v>180</v>
      </c>
      <c r="AC59" s="183" t="s">
        <v>180</v>
      </c>
      <c r="AD59" s="183" t="s">
        <v>180</v>
      </c>
      <c r="AE59" s="183" t="s">
        <v>180</v>
      </c>
      <c r="AF59" s="183" t="s">
        <v>180</v>
      </c>
      <c r="AG59" s="184">
        <v>0</v>
      </c>
      <c r="AH59" s="183" t="s">
        <v>180</v>
      </c>
      <c r="AI59" s="183" t="s">
        <v>203</v>
      </c>
      <c r="AJ59" s="183" t="s">
        <v>180</v>
      </c>
      <c r="AK59" s="183" t="s">
        <v>180</v>
      </c>
      <c r="AL59" s="184">
        <v>0.5</v>
      </c>
      <c r="AM59" s="184">
        <v>0.5</v>
      </c>
      <c r="AN59" s="183" t="s">
        <v>182</v>
      </c>
      <c r="AO59" s="183" t="s">
        <v>180</v>
      </c>
      <c r="AP59" s="182" t="s">
        <v>180</v>
      </c>
      <c r="AQ59" s="184"/>
      <c r="AR59" s="183" t="s">
        <v>204</v>
      </c>
      <c r="AS59" s="183" t="s">
        <v>205</v>
      </c>
      <c r="AT59" s="183" t="s">
        <v>206</v>
      </c>
      <c r="AU59" s="183" t="s">
        <v>270</v>
      </c>
      <c r="AV59" s="183" t="s">
        <v>208</v>
      </c>
      <c r="AW59" s="182" t="s">
        <v>202</v>
      </c>
      <c r="AX59" s="183" t="s">
        <v>291</v>
      </c>
      <c r="AY59" s="183" t="s">
        <v>210</v>
      </c>
      <c r="AZ59" s="183" t="s">
        <v>180</v>
      </c>
      <c r="BA59" s="183" t="s">
        <v>180</v>
      </c>
      <c r="BB59" s="183" t="s">
        <v>180</v>
      </c>
      <c r="BC59" s="183" t="s">
        <v>180</v>
      </c>
      <c r="BD59" s="183" t="s">
        <v>180</v>
      </c>
      <c r="BE59" s="182" t="s">
        <v>180</v>
      </c>
      <c r="BF59" s="182" t="s">
        <v>180</v>
      </c>
      <c r="BG59" s="183" t="s">
        <v>180</v>
      </c>
    </row>
    <row r="60" spans="1:59" s="186" customFormat="1" x14ac:dyDescent="0.2">
      <c r="A60" s="181">
        <v>1</v>
      </c>
      <c r="B60" s="182" t="s">
        <v>195</v>
      </c>
      <c r="C60" s="183" t="s">
        <v>219</v>
      </c>
      <c r="D60" s="184">
        <v>0.5</v>
      </c>
      <c r="E60" s="183" t="s">
        <v>197</v>
      </c>
      <c r="F60" s="183" t="s">
        <v>198</v>
      </c>
      <c r="G60" s="183" t="s">
        <v>199</v>
      </c>
      <c r="H60" s="183" t="s">
        <v>176</v>
      </c>
      <c r="I60" s="183" t="s">
        <v>177</v>
      </c>
      <c r="J60" s="183" t="s">
        <v>268</v>
      </c>
      <c r="K60" s="183" t="s">
        <v>179</v>
      </c>
      <c r="L60" s="183" t="s">
        <v>180</v>
      </c>
      <c r="M60" s="183" t="s">
        <v>180</v>
      </c>
      <c r="N60" s="181">
        <v>9487565</v>
      </c>
      <c r="O60" s="181">
        <v>377</v>
      </c>
      <c r="P60" s="183" t="s">
        <v>180</v>
      </c>
      <c r="Q60" s="183" t="s">
        <v>269</v>
      </c>
      <c r="R60" s="183" t="s">
        <v>180</v>
      </c>
      <c r="S60" s="183" t="s">
        <v>180</v>
      </c>
      <c r="T60" s="183" t="s">
        <v>180</v>
      </c>
      <c r="U60" s="183" t="s">
        <v>181</v>
      </c>
      <c r="V60" s="182" t="s">
        <v>202</v>
      </c>
      <c r="W60" s="182" t="s">
        <v>180</v>
      </c>
      <c r="X60" s="183" t="s">
        <v>180</v>
      </c>
      <c r="Y60" s="185">
        <v>0</v>
      </c>
      <c r="Z60" s="183" t="s">
        <v>180</v>
      </c>
      <c r="AA60" s="181">
        <v>0</v>
      </c>
      <c r="AB60" s="183" t="s">
        <v>180</v>
      </c>
      <c r="AC60" s="183" t="s">
        <v>180</v>
      </c>
      <c r="AD60" s="183" t="s">
        <v>180</v>
      </c>
      <c r="AE60" s="183" t="s">
        <v>180</v>
      </c>
      <c r="AF60" s="183" t="s">
        <v>180</v>
      </c>
      <c r="AG60" s="184">
        <v>0</v>
      </c>
      <c r="AH60" s="183" t="s">
        <v>180</v>
      </c>
      <c r="AI60" s="183" t="s">
        <v>203</v>
      </c>
      <c r="AJ60" s="183" t="s">
        <v>180</v>
      </c>
      <c r="AK60" s="183" t="s">
        <v>180</v>
      </c>
      <c r="AL60" s="184">
        <v>0.5</v>
      </c>
      <c r="AM60" s="184">
        <v>0.5</v>
      </c>
      <c r="AN60" s="183" t="s">
        <v>182</v>
      </c>
      <c r="AO60" s="183" t="s">
        <v>180</v>
      </c>
      <c r="AP60" s="182" t="s">
        <v>180</v>
      </c>
      <c r="AQ60" s="184"/>
      <c r="AR60" s="183" t="s">
        <v>204</v>
      </c>
      <c r="AS60" s="183" t="s">
        <v>205</v>
      </c>
      <c r="AT60" s="183" t="s">
        <v>206</v>
      </c>
      <c r="AU60" s="183" t="s">
        <v>270</v>
      </c>
      <c r="AV60" s="183" t="s">
        <v>208</v>
      </c>
      <c r="AW60" s="182" t="s">
        <v>202</v>
      </c>
      <c r="AX60" s="183" t="s">
        <v>292</v>
      </c>
      <c r="AY60" s="183" t="s">
        <v>210</v>
      </c>
      <c r="AZ60" s="183" t="s">
        <v>180</v>
      </c>
      <c r="BA60" s="183" t="s">
        <v>180</v>
      </c>
      <c r="BB60" s="183" t="s">
        <v>180</v>
      </c>
      <c r="BC60" s="183" t="s">
        <v>180</v>
      </c>
      <c r="BD60" s="183" t="s">
        <v>180</v>
      </c>
      <c r="BE60" s="182" t="s">
        <v>180</v>
      </c>
      <c r="BF60" s="182" t="s">
        <v>180</v>
      </c>
      <c r="BG60" s="183" t="s">
        <v>180</v>
      </c>
    </row>
    <row r="61" spans="1:59" s="193" customFormat="1" x14ac:dyDescent="0.2">
      <c r="A61" s="188">
        <v>1</v>
      </c>
      <c r="B61" s="189" t="s">
        <v>171</v>
      </c>
      <c r="C61" s="190" t="s">
        <v>293</v>
      </c>
      <c r="D61" s="191">
        <v>-36.15</v>
      </c>
      <c r="E61" s="190" t="s">
        <v>173</v>
      </c>
      <c r="F61" s="190" t="s">
        <v>294</v>
      </c>
      <c r="G61" s="190" t="s">
        <v>175</v>
      </c>
      <c r="H61" s="190" t="s">
        <v>176</v>
      </c>
      <c r="I61" s="190" t="s">
        <v>177</v>
      </c>
      <c r="J61" s="190" t="s">
        <v>295</v>
      </c>
      <c r="K61" s="190" t="s">
        <v>179</v>
      </c>
      <c r="L61" s="190" t="s">
        <v>180</v>
      </c>
      <c r="M61" s="190" t="s">
        <v>180</v>
      </c>
      <c r="N61" s="188">
        <v>9448617</v>
      </c>
      <c r="O61" s="188">
        <v>21</v>
      </c>
      <c r="P61" s="190" t="s">
        <v>180</v>
      </c>
      <c r="Q61" s="190" t="s">
        <v>180</v>
      </c>
      <c r="R61" s="190" t="s">
        <v>180</v>
      </c>
      <c r="S61" s="190" t="s">
        <v>180</v>
      </c>
      <c r="T61" s="190" t="s">
        <v>180</v>
      </c>
      <c r="U61" s="190" t="s">
        <v>181</v>
      </c>
      <c r="V61" s="189" t="s">
        <v>171</v>
      </c>
      <c r="W61" s="189" t="s">
        <v>180</v>
      </c>
      <c r="X61" s="190" t="s">
        <v>180</v>
      </c>
      <c r="Y61" s="192">
        <v>0</v>
      </c>
      <c r="Z61" s="190" t="s">
        <v>180</v>
      </c>
      <c r="AA61" s="188">
        <v>0</v>
      </c>
      <c r="AB61" s="190" t="s">
        <v>180</v>
      </c>
      <c r="AC61" s="190" t="s">
        <v>180</v>
      </c>
      <c r="AD61" s="190" t="s">
        <v>180</v>
      </c>
      <c r="AE61" s="190" t="s">
        <v>180</v>
      </c>
      <c r="AF61" s="190" t="s">
        <v>180</v>
      </c>
      <c r="AG61" s="191">
        <v>0</v>
      </c>
      <c r="AH61" s="190" t="s">
        <v>180</v>
      </c>
      <c r="AI61" s="190" t="s">
        <v>180</v>
      </c>
      <c r="AJ61" s="190" t="s">
        <v>180</v>
      </c>
      <c r="AK61" s="190" t="s">
        <v>180</v>
      </c>
      <c r="AL61" s="191">
        <v>-36.15</v>
      </c>
      <c r="AM61" s="191">
        <v>-36.15</v>
      </c>
      <c r="AN61" s="190" t="s">
        <v>182</v>
      </c>
      <c r="AO61" s="190" t="s">
        <v>180</v>
      </c>
      <c r="AP61" s="189" t="s">
        <v>180</v>
      </c>
      <c r="AQ61" s="191"/>
      <c r="AR61" s="190" t="s">
        <v>180</v>
      </c>
      <c r="AS61" s="190" t="s">
        <v>180</v>
      </c>
      <c r="AT61" s="190" t="s">
        <v>180</v>
      </c>
      <c r="AU61" s="190" t="s">
        <v>180</v>
      </c>
      <c r="AV61" s="190" t="s">
        <v>180</v>
      </c>
      <c r="AW61" s="189" t="s">
        <v>180</v>
      </c>
      <c r="AX61" s="190" t="s">
        <v>180</v>
      </c>
      <c r="AY61" s="190" t="s">
        <v>180</v>
      </c>
      <c r="AZ61" s="190" t="s">
        <v>180</v>
      </c>
      <c r="BA61" s="190" t="s">
        <v>180</v>
      </c>
      <c r="BB61" s="190" t="s">
        <v>180</v>
      </c>
      <c r="BC61" s="190" t="s">
        <v>180</v>
      </c>
      <c r="BD61" s="190" t="s">
        <v>180</v>
      </c>
      <c r="BE61" s="189" t="s">
        <v>180</v>
      </c>
      <c r="BF61" s="189" t="s">
        <v>180</v>
      </c>
      <c r="BG61" s="190" t="s">
        <v>183</v>
      </c>
    </row>
    <row r="62" spans="1:59" s="193" customFormat="1" x14ac:dyDescent="0.2">
      <c r="A62" s="188">
        <v>1</v>
      </c>
      <c r="B62" s="189" t="s">
        <v>171</v>
      </c>
      <c r="C62" s="190" t="s">
        <v>296</v>
      </c>
      <c r="D62" s="191">
        <v>15.11</v>
      </c>
      <c r="E62" s="190" t="s">
        <v>197</v>
      </c>
      <c r="F62" s="190" t="s">
        <v>198</v>
      </c>
      <c r="G62" s="190" t="s">
        <v>297</v>
      </c>
      <c r="H62" s="190" t="s">
        <v>176</v>
      </c>
      <c r="I62" s="190" t="s">
        <v>177</v>
      </c>
      <c r="J62" s="190" t="s">
        <v>295</v>
      </c>
      <c r="K62" s="190" t="s">
        <v>179</v>
      </c>
      <c r="L62" s="190" t="s">
        <v>180</v>
      </c>
      <c r="M62" s="190" t="s">
        <v>180</v>
      </c>
      <c r="N62" s="188">
        <v>9469575</v>
      </c>
      <c r="O62" s="188">
        <v>61</v>
      </c>
      <c r="P62" s="190" t="s">
        <v>180</v>
      </c>
      <c r="Q62" s="190" t="s">
        <v>298</v>
      </c>
      <c r="R62" s="190" t="s">
        <v>180</v>
      </c>
      <c r="S62" s="190" t="s">
        <v>180</v>
      </c>
      <c r="T62" s="190" t="s">
        <v>180</v>
      </c>
      <c r="U62" s="190" t="s">
        <v>181</v>
      </c>
      <c r="V62" s="189" t="s">
        <v>299</v>
      </c>
      <c r="W62" s="189" t="s">
        <v>180</v>
      </c>
      <c r="X62" s="190" t="s">
        <v>180</v>
      </c>
      <c r="Y62" s="192">
        <v>0</v>
      </c>
      <c r="Z62" s="190" t="s">
        <v>180</v>
      </c>
      <c r="AA62" s="188">
        <v>0</v>
      </c>
      <c r="AB62" s="190" t="s">
        <v>180</v>
      </c>
      <c r="AC62" s="190" t="s">
        <v>180</v>
      </c>
      <c r="AD62" s="190" t="s">
        <v>180</v>
      </c>
      <c r="AE62" s="190" t="s">
        <v>180</v>
      </c>
      <c r="AF62" s="190" t="s">
        <v>180</v>
      </c>
      <c r="AG62" s="191">
        <v>0</v>
      </c>
      <c r="AH62" s="190" t="s">
        <v>180</v>
      </c>
      <c r="AI62" s="190" t="s">
        <v>203</v>
      </c>
      <c r="AJ62" s="190" t="s">
        <v>180</v>
      </c>
      <c r="AK62" s="190" t="s">
        <v>180</v>
      </c>
      <c r="AL62" s="191">
        <v>15.11</v>
      </c>
      <c r="AM62" s="191">
        <v>15.11</v>
      </c>
      <c r="AN62" s="190" t="s">
        <v>182</v>
      </c>
      <c r="AO62" s="190" t="s">
        <v>180</v>
      </c>
      <c r="AP62" s="189" t="s">
        <v>180</v>
      </c>
      <c r="AQ62" s="191"/>
      <c r="AR62" s="190" t="s">
        <v>204</v>
      </c>
      <c r="AS62" s="190" t="s">
        <v>300</v>
      </c>
      <c r="AT62" s="190" t="s">
        <v>301</v>
      </c>
      <c r="AU62" s="190" t="s">
        <v>302</v>
      </c>
      <c r="AV62" s="190" t="s">
        <v>208</v>
      </c>
      <c r="AW62" s="189" t="s">
        <v>299</v>
      </c>
      <c r="AX62" s="190" t="s">
        <v>303</v>
      </c>
      <c r="AY62" s="190" t="s">
        <v>210</v>
      </c>
      <c r="AZ62" s="190" t="s">
        <v>180</v>
      </c>
      <c r="BA62" s="190" t="s">
        <v>180</v>
      </c>
      <c r="BB62" s="190" t="s">
        <v>180</v>
      </c>
      <c r="BC62" s="190" t="s">
        <v>180</v>
      </c>
      <c r="BD62" s="190" t="s">
        <v>180</v>
      </c>
      <c r="BE62" s="189" t="s">
        <v>180</v>
      </c>
      <c r="BF62" s="189" t="s">
        <v>180</v>
      </c>
      <c r="BG62" s="190" t="s">
        <v>180</v>
      </c>
    </row>
    <row r="63" spans="1:59" s="193" customFormat="1" x14ac:dyDescent="0.2">
      <c r="A63" s="188">
        <v>1</v>
      </c>
      <c r="B63" s="189" t="s">
        <v>171</v>
      </c>
      <c r="C63" s="190" t="s">
        <v>304</v>
      </c>
      <c r="D63" s="191">
        <v>8.61</v>
      </c>
      <c r="E63" s="190" t="s">
        <v>197</v>
      </c>
      <c r="F63" s="190" t="s">
        <v>198</v>
      </c>
      <c r="G63" s="190" t="s">
        <v>297</v>
      </c>
      <c r="H63" s="190" t="s">
        <v>176</v>
      </c>
      <c r="I63" s="190" t="s">
        <v>177</v>
      </c>
      <c r="J63" s="190" t="s">
        <v>295</v>
      </c>
      <c r="K63" s="190" t="s">
        <v>179</v>
      </c>
      <c r="L63" s="190" t="s">
        <v>180</v>
      </c>
      <c r="M63" s="190" t="s">
        <v>180</v>
      </c>
      <c r="N63" s="188">
        <v>9469575</v>
      </c>
      <c r="O63" s="188">
        <v>62</v>
      </c>
      <c r="P63" s="190" t="s">
        <v>180</v>
      </c>
      <c r="Q63" s="190" t="s">
        <v>298</v>
      </c>
      <c r="R63" s="190" t="s">
        <v>180</v>
      </c>
      <c r="S63" s="190" t="s">
        <v>180</v>
      </c>
      <c r="T63" s="190" t="s">
        <v>180</v>
      </c>
      <c r="U63" s="190" t="s">
        <v>181</v>
      </c>
      <c r="V63" s="189" t="s">
        <v>299</v>
      </c>
      <c r="W63" s="189" t="s">
        <v>180</v>
      </c>
      <c r="X63" s="190" t="s">
        <v>180</v>
      </c>
      <c r="Y63" s="192">
        <v>0</v>
      </c>
      <c r="Z63" s="190" t="s">
        <v>180</v>
      </c>
      <c r="AA63" s="188">
        <v>0</v>
      </c>
      <c r="AB63" s="190" t="s">
        <v>180</v>
      </c>
      <c r="AC63" s="190" t="s">
        <v>180</v>
      </c>
      <c r="AD63" s="190" t="s">
        <v>180</v>
      </c>
      <c r="AE63" s="190" t="s">
        <v>180</v>
      </c>
      <c r="AF63" s="190" t="s">
        <v>180</v>
      </c>
      <c r="AG63" s="191">
        <v>0</v>
      </c>
      <c r="AH63" s="190" t="s">
        <v>180</v>
      </c>
      <c r="AI63" s="190" t="s">
        <v>203</v>
      </c>
      <c r="AJ63" s="190" t="s">
        <v>180</v>
      </c>
      <c r="AK63" s="190" t="s">
        <v>180</v>
      </c>
      <c r="AL63" s="191">
        <v>8.61</v>
      </c>
      <c r="AM63" s="191">
        <v>8.61</v>
      </c>
      <c r="AN63" s="190" t="s">
        <v>182</v>
      </c>
      <c r="AO63" s="190" t="s">
        <v>180</v>
      </c>
      <c r="AP63" s="189" t="s">
        <v>180</v>
      </c>
      <c r="AQ63" s="191"/>
      <c r="AR63" s="190" t="s">
        <v>204</v>
      </c>
      <c r="AS63" s="190" t="s">
        <v>300</v>
      </c>
      <c r="AT63" s="190" t="s">
        <v>301</v>
      </c>
      <c r="AU63" s="190" t="s">
        <v>302</v>
      </c>
      <c r="AV63" s="190" t="s">
        <v>208</v>
      </c>
      <c r="AW63" s="189" t="s">
        <v>299</v>
      </c>
      <c r="AX63" s="190" t="s">
        <v>305</v>
      </c>
      <c r="AY63" s="190" t="s">
        <v>210</v>
      </c>
      <c r="AZ63" s="190" t="s">
        <v>180</v>
      </c>
      <c r="BA63" s="190" t="s">
        <v>180</v>
      </c>
      <c r="BB63" s="190" t="s">
        <v>180</v>
      </c>
      <c r="BC63" s="190" t="s">
        <v>180</v>
      </c>
      <c r="BD63" s="190" t="s">
        <v>180</v>
      </c>
      <c r="BE63" s="189" t="s">
        <v>180</v>
      </c>
      <c r="BF63" s="189" t="s">
        <v>180</v>
      </c>
      <c r="BG63" s="190" t="s">
        <v>180</v>
      </c>
    </row>
    <row r="64" spans="1:59" s="193" customFormat="1" x14ac:dyDescent="0.2">
      <c r="A64" s="188">
        <v>1</v>
      </c>
      <c r="B64" s="189" t="s">
        <v>171</v>
      </c>
      <c r="C64" s="190" t="s">
        <v>306</v>
      </c>
      <c r="D64" s="191">
        <v>12.43</v>
      </c>
      <c r="E64" s="190" t="s">
        <v>197</v>
      </c>
      <c r="F64" s="190" t="s">
        <v>198</v>
      </c>
      <c r="G64" s="190" t="s">
        <v>297</v>
      </c>
      <c r="H64" s="190" t="s">
        <v>176</v>
      </c>
      <c r="I64" s="190" t="s">
        <v>177</v>
      </c>
      <c r="J64" s="190" t="s">
        <v>295</v>
      </c>
      <c r="K64" s="190" t="s">
        <v>179</v>
      </c>
      <c r="L64" s="190" t="s">
        <v>180</v>
      </c>
      <c r="M64" s="190" t="s">
        <v>180</v>
      </c>
      <c r="N64" s="188">
        <v>9469575</v>
      </c>
      <c r="O64" s="188">
        <v>63</v>
      </c>
      <c r="P64" s="190" t="s">
        <v>180</v>
      </c>
      <c r="Q64" s="190" t="s">
        <v>298</v>
      </c>
      <c r="R64" s="190" t="s">
        <v>180</v>
      </c>
      <c r="S64" s="190" t="s">
        <v>180</v>
      </c>
      <c r="T64" s="190" t="s">
        <v>180</v>
      </c>
      <c r="U64" s="190" t="s">
        <v>181</v>
      </c>
      <c r="V64" s="189" t="s">
        <v>299</v>
      </c>
      <c r="W64" s="189" t="s">
        <v>180</v>
      </c>
      <c r="X64" s="190" t="s">
        <v>180</v>
      </c>
      <c r="Y64" s="192">
        <v>0</v>
      </c>
      <c r="Z64" s="190" t="s">
        <v>180</v>
      </c>
      <c r="AA64" s="188">
        <v>0</v>
      </c>
      <c r="AB64" s="190" t="s">
        <v>180</v>
      </c>
      <c r="AC64" s="190" t="s">
        <v>180</v>
      </c>
      <c r="AD64" s="190" t="s">
        <v>180</v>
      </c>
      <c r="AE64" s="190" t="s">
        <v>180</v>
      </c>
      <c r="AF64" s="190" t="s">
        <v>180</v>
      </c>
      <c r="AG64" s="191">
        <v>0</v>
      </c>
      <c r="AH64" s="190" t="s">
        <v>180</v>
      </c>
      <c r="AI64" s="190" t="s">
        <v>203</v>
      </c>
      <c r="AJ64" s="190" t="s">
        <v>180</v>
      </c>
      <c r="AK64" s="190" t="s">
        <v>180</v>
      </c>
      <c r="AL64" s="191">
        <v>12.43</v>
      </c>
      <c r="AM64" s="191">
        <v>12.43</v>
      </c>
      <c r="AN64" s="190" t="s">
        <v>182</v>
      </c>
      <c r="AO64" s="190" t="s">
        <v>180</v>
      </c>
      <c r="AP64" s="189" t="s">
        <v>180</v>
      </c>
      <c r="AQ64" s="191"/>
      <c r="AR64" s="190" t="s">
        <v>204</v>
      </c>
      <c r="AS64" s="190" t="s">
        <v>300</v>
      </c>
      <c r="AT64" s="190" t="s">
        <v>301</v>
      </c>
      <c r="AU64" s="190" t="s">
        <v>302</v>
      </c>
      <c r="AV64" s="190" t="s">
        <v>208</v>
      </c>
      <c r="AW64" s="189" t="s">
        <v>299</v>
      </c>
      <c r="AX64" s="190" t="s">
        <v>307</v>
      </c>
      <c r="AY64" s="190" t="s">
        <v>210</v>
      </c>
      <c r="AZ64" s="190" t="s">
        <v>180</v>
      </c>
      <c r="BA64" s="190" t="s">
        <v>180</v>
      </c>
      <c r="BB64" s="190" t="s">
        <v>180</v>
      </c>
      <c r="BC64" s="190" t="s">
        <v>180</v>
      </c>
      <c r="BD64" s="190" t="s">
        <v>180</v>
      </c>
      <c r="BE64" s="189" t="s">
        <v>180</v>
      </c>
      <c r="BF64" s="189" t="s">
        <v>180</v>
      </c>
      <c r="BG64" s="190" t="s">
        <v>180</v>
      </c>
    </row>
    <row r="65" spans="1:59" s="193" customFormat="1" x14ac:dyDescent="0.2">
      <c r="A65" s="188">
        <v>1</v>
      </c>
      <c r="B65" s="189" t="s">
        <v>202</v>
      </c>
      <c r="C65" s="190" t="s">
        <v>308</v>
      </c>
      <c r="D65" s="191">
        <v>531.75</v>
      </c>
      <c r="E65" s="190" t="s">
        <v>173</v>
      </c>
      <c r="F65" s="190" t="s">
        <v>309</v>
      </c>
      <c r="G65" s="190" t="s">
        <v>297</v>
      </c>
      <c r="H65" s="190" t="s">
        <v>176</v>
      </c>
      <c r="I65" s="190" t="s">
        <v>177</v>
      </c>
      <c r="J65" s="190" t="s">
        <v>295</v>
      </c>
      <c r="K65" s="190" t="s">
        <v>179</v>
      </c>
      <c r="L65" s="190" t="s">
        <v>180</v>
      </c>
      <c r="M65" s="190" t="s">
        <v>180</v>
      </c>
      <c r="N65" s="188">
        <v>9489203</v>
      </c>
      <c r="O65" s="188">
        <v>44</v>
      </c>
      <c r="P65" s="190" t="s">
        <v>180</v>
      </c>
      <c r="Q65" s="190" t="s">
        <v>180</v>
      </c>
      <c r="R65" s="190" t="s">
        <v>180</v>
      </c>
      <c r="S65" s="190" t="s">
        <v>180</v>
      </c>
      <c r="T65" s="190" t="s">
        <v>180</v>
      </c>
      <c r="U65" s="190" t="s">
        <v>181</v>
      </c>
      <c r="V65" s="189" t="s">
        <v>310</v>
      </c>
      <c r="W65" s="189" t="s">
        <v>180</v>
      </c>
      <c r="X65" s="190" t="s">
        <v>180</v>
      </c>
      <c r="Y65" s="192">
        <v>0</v>
      </c>
      <c r="Z65" s="190" t="s">
        <v>180</v>
      </c>
      <c r="AA65" s="188">
        <v>0</v>
      </c>
      <c r="AB65" s="190" t="s">
        <v>180</v>
      </c>
      <c r="AC65" s="190" t="s">
        <v>180</v>
      </c>
      <c r="AD65" s="190" t="s">
        <v>180</v>
      </c>
      <c r="AE65" s="190" t="s">
        <v>180</v>
      </c>
      <c r="AF65" s="190" t="s">
        <v>180</v>
      </c>
      <c r="AG65" s="191">
        <v>0</v>
      </c>
      <c r="AH65" s="190" t="s">
        <v>180</v>
      </c>
      <c r="AI65" s="190" t="s">
        <v>180</v>
      </c>
      <c r="AJ65" s="190" t="s">
        <v>180</v>
      </c>
      <c r="AK65" s="190" t="s">
        <v>180</v>
      </c>
      <c r="AL65" s="191">
        <v>531.75</v>
      </c>
      <c r="AM65" s="191">
        <v>531.75</v>
      </c>
      <c r="AN65" s="190" t="s">
        <v>182</v>
      </c>
      <c r="AO65" s="190" t="s">
        <v>180</v>
      </c>
      <c r="AP65" s="189" t="s">
        <v>180</v>
      </c>
      <c r="AQ65" s="191"/>
      <c r="AR65" s="190" t="s">
        <v>180</v>
      </c>
      <c r="AS65" s="190" t="s">
        <v>180</v>
      </c>
      <c r="AT65" s="190" t="s">
        <v>180</v>
      </c>
      <c r="AU65" s="190" t="s">
        <v>180</v>
      </c>
      <c r="AV65" s="190" t="s">
        <v>180</v>
      </c>
      <c r="AW65" s="189" t="s">
        <v>180</v>
      </c>
      <c r="AX65" s="190" t="s">
        <v>180</v>
      </c>
      <c r="AY65" s="190" t="s">
        <v>180</v>
      </c>
      <c r="AZ65" s="190" t="s">
        <v>180</v>
      </c>
      <c r="BA65" s="190" t="s">
        <v>180</v>
      </c>
      <c r="BB65" s="190" t="s">
        <v>180</v>
      </c>
      <c r="BC65" s="190" t="s">
        <v>180</v>
      </c>
      <c r="BD65" s="190" t="s">
        <v>180</v>
      </c>
      <c r="BE65" s="189" t="s">
        <v>180</v>
      </c>
      <c r="BF65" s="189" t="s">
        <v>180</v>
      </c>
      <c r="BG65" s="190" t="s">
        <v>183</v>
      </c>
    </row>
    <row r="66" spans="1:59" s="174" customFormat="1" x14ac:dyDescent="0.2">
      <c r="A66" s="169">
        <v>2</v>
      </c>
      <c r="B66" s="170" t="s">
        <v>402</v>
      </c>
      <c r="C66" s="171" t="s">
        <v>191</v>
      </c>
      <c r="D66" s="172">
        <v>-49.79</v>
      </c>
      <c r="E66" s="171" t="s">
        <v>173</v>
      </c>
      <c r="F66" s="171" t="s">
        <v>192</v>
      </c>
      <c r="G66" s="171" t="s">
        <v>175</v>
      </c>
      <c r="H66" s="171" t="s">
        <v>176</v>
      </c>
      <c r="I66" s="171" t="s">
        <v>177</v>
      </c>
      <c r="J66" s="171" t="s">
        <v>178</v>
      </c>
      <c r="K66" s="171" t="s">
        <v>179</v>
      </c>
      <c r="L66" s="171" t="s">
        <v>180</v>
      </c>
      <c r="M66" s="171" t="s">
        <v>180</v>
      </c>
      <c r="N66" s="169">
        <v>9478480</v>
      </c>
      <c r="O66" s="169">
        <v>403</v>
      </c>
      <c r="P66" s="171" t="s">
        <v>180</v>
      </c>
      <c r="Q66" s="171" t="s">
        <v>180</v>
      </c>
      <c r="R66" s="171" t="s">
        <v>180</v>
      </c>
      <c r="S66" s="171" t="s">
        <v>180</v>
      </c>
      <c r="T66" s="171" t="s">
        <v>180</v>
      </c>
      <c r="U66" s="171" t="s">
        <v>181</v>
      </c>
      <c r="V66" s="170" t="s">
        <v>185</v>
      </c>
      <c r="W66" s="170" t="s">
        <v>180</v>
      </c>
      <c r="X66" s="171" t="s">
        <v>180</v>
      </c>
      <c r="Y66" s="173">
        <v>0</v>
      </c>
      <c r="Z66" s="171" t="s">
        <v>180</v>
      </c>
      <c r="AA66" s="169">
        <v>0</v>
      </c>
      <c r="AB66" s="171" t="s">
        <v>180</v>
      </c>
      <c r="AC66" s="171" t="s">
        <v>180</v>
      </c>
      <c r="AD66" s="171" t="s">
        <v>180</v>
      </c>
      <c r="AE66" s="171" t="s">
        <v>180</v>
      </c>
      <c r="AF66" s="171" t="s">
        <v>180</v>
      </c>
      <c r="AG66" s="172">
        <v>0</v>
      </c>
      <c r="AH66" s="171" t="s">
        <v>180</v>
      </c>
      <c r="AI66" s="171" t="s">
        <v>180</v>
      </c>
      <c r="AJ66" s="171" t="s">
        <v>180</v>
      </c>
      <c r="AK66" s="171" t="s">
        <v>180</v>
      </c>
      <c r="AL66" s="172">
        <v>-49.79</v>
      </c>
      <c r="AM66" s="172">
        <v>-49.79</v>
      </c>
      <c r="AN66" s="171" t="s">
        <v>182</v>
      </c>
      <c r="AO66" s="171" t="s">
        <v>180</v>
      </c>
      <c r="AP66" s="170" t="s">
        <v>180</v>
      </c>
      <c r="AQ66" s="172"/>
      <c r="AR66" s="171" t="s">
        <v>180</v>
      </c>
      <c r="AS66" s="171" t="s">
        <v>180</v>
      </c>
      <c r="AT66" s="171" t="s">
        <v>180</v>
      </c>
      <c r="AU66" s="171" t="s">
        <v>180</v>
      </c>
      <c r="AV66" s="171" t="s">
        <v>180</v>
      </c>
      <c r="AW66" s="170" t="s">
        <v>180</v>
      </c>
      <c r="AX66" s="171" t="s">
        <v>180</v>
      </c>
      <c r="AY66" s="171" t="s">
        <v>180</v>
      </c>
      <c r="AZ66" s="171" t="s">
        <v>180</v>
      </c>
      <c r="BA66" s="171" t="s">
        <v>180</v>
      </c>
      <c r="BB66" s="171" t="s">
        <v>180</v>
      </c>
      <c r="BC66" s="171" t="s">
        <v>180</v>
      </c>
      <c r="BD66" s="171" t="s">
        <v>180</v>
      </c>
      <c r="BE66" s="170" t="s">
        <v>180</v>
      </c>
      <c r="BF66" s="170" t="s">
        <v>180</v>
      </c>
      <c r="BG66" s="171" t="s">
        <v>183</v>
      </c>
    </row>
    <row r="67" spans="1:59" s="174" customFormat="1" x14ac:dyDescent="0.2">
      <c r="A67" s="169">
        <v>2</v>
      </c>
      <c r="B67" s="170" t="s">
        <v>402</v>
      </c>
      <c r="C67" s="171" t="s">
        <v>193</v>
      </c>
      <c r="D67" s="172">
        <v>-18.5</v>
      </c>
      <c r="E67" s="171" t="s">
        <v>173</v>
      </c>
      <c r="F67" s="171" t="s">
        <v>192</v>
      </c>
      <c r="G67" s="171" t="s">
        <v>175</v>
      </c>
      <c r="H67" s="171" t="s">
        <v>176</v>
      </c>
      <c r="I67" s="171" t="s">
        <v>177</v>
      </c>
      <c r="J67" s="171" t="s">
        <v>178</v>
      </c>
      <c r="K67" s="171" t="s">
        <v>179</v>
      </c>
      <c r="L67" s="171" t="s">
        <v>180</v>
      </c>
      <c r="M67" s="171" t="s">
        <v>180</v>
      </c>
      <c r="N67" s="169">
        <v>9478480</v>
      </c>
      <c r="O67" s="169">
        <v>404</v>
      </c>
      <c r="P67" s="171" t="s">
        <v>180</v>
      </c>
      <c r="Q67" s="171" t="s">
        <v>180</v>
      </c>
      <c r="R67" s="171" t="s">
        <v>180</v>
      </c>
      <c r="S67" s="171" t="s">
        <v>180</v>
      </c>
      <c r="T67" s="171" t="s">
        <v>180</v>
      </c>
      <c r="U67" s="171" t="s">
        <v>181</v>
      </c>
      <c r="V67" s="170" t="s">
        <v>185</v>
      </c>
      <c r="W67" s="170" t="s">
        <v>180</v>
      </c>
      <c r="X67" s="171" t="s">
        <v>180</v>
      </c>
      <c r="Y67" s="173">
        <v>0</v>
      </c>
      <c r="Z67" s="171" t="s">
        <v>180</v>
      </c>
      <c r="AA67" s="169">
        <v>0</v>
      </c>
      <c r="AB67" s="171" t="s">
        <v>180</v>
      </c>
      <c r="AC67" s="171" t="s">
        <v>180</v>
      </c>
      <c r="AD67" s="171" t="s">
        <v>180</v>
      </c>
      <c r="AE67" s="171" t="s">
        <v>180</v>
      </c>
      <c r="AF67" s="171" t="s">
        <v>180</v>
      </c>
      <c r="AG67" s="172">
        <v>0</v>
      </c>
      <c r="AH67" s="171" t="s">
        <v>180</v>
      </c>
      <c r="AI67" s="171" t="s">
        <v>180</v>
      </c>
      <c r="AJ67" s="171" t="s">
        <v>180</v>
      </c>
      <c r="AK67" s="171" t="s">
        <v>180</v>
      </c>
      <c r="AL67" s="172">
        <v>-18.5</v>
      </c>
      <c r="AM67" s="172">
        <v>-18.5</v>
      </c>
      <c r="AN67" s="171" t="s">
        <v>182</v>
      </c>
      <c r="AO67" s="171" t="s">
        <v>180</v>
      </c>
      <c r="AP67" s="170" t="s">
        <v>180</v>
      </c>
      <c r="AQ67" s="172"/>
      <c r="AR67" s="171" t="s">
        <v>180</v>
      </c>
      <c r="AS67" s="171" t="s">
        <v>180</v>
      </c>
      <c r="AT67" s="171" t="s">
        <v>180</v>
      </c>
      <c r="AU67" s="171" t="s">
        <v>180</v>
      </c>
      <c r="AV67" s="171" t="s">
        <v>180</v>
      </c>
      <c r="AW67" s="170" t="s">
        <v>180</v>
      </c>
      <c r="AX67" s="171" t="s">
        <v>180</v>
      </c>
      <c r="AY67" s="171" t="s">
        <v>180</v>
      </c>
      <c r="AZ67" s="171" t="s">
        <v>180</v>
      </c>
      <c r="BA67" s="171" t="s">
        <v>180</v>
      </c>
      <c r="BB67" s="171" t="s">
        <v>180</v>
      </c>
      <c r="BC67" s="171" t="s">
        <v>180</v>
      </c>
      <c r="BD67" s="171" t="s">
        <v>180</v>
      </c>
      <c r="BE67" s="170" t="s">
        <v>180</v>
      </c>
      <c r="BF67" s="170" t="s">
        <v>180</v>
      </c>
      <c r="BG67" s="171" t="s">
        <v>183</v>
      </c>
    </row>
    <row r="68" spans="1:59" s="174" customFormat="1" x14ac:dyDescent="0.2">
      <c r="A68" s="169">
        <v>2</v>
      </c>
      <c r="B68" s="170" t="s">
        <v>402</v>
      </c>
      <c r="C68" s="171" t="s">
        <v>194</v>
      </c>
      <c r="D68" s="172">
        <v>9.48</v>
      </c>
      <c r="E68" s="171" t="s">
        <v>173</v>
      </c>
      <c r="F68" s="171" t="s">
        <v>192</v>
      </c>
      <c r="G68" s="171" t="s">
        <v>175</v>
      </c>
      <c r="H68" s="171" t="s">
        <v>176</v>
      </c>
      <c r="I68" s="171" t="s">
        <v>177</v>
      </c>
      <c r="J68" s="171" t="s">
        <v>178</v>
      </c>
      <c r="K68" s="171" t="s">
        <v>179</v>
      </c>
      <c r="L68" s="171" t="s">
        <v>180</v>
      </c>
      <c r="M68" s="171" t="s">
        <v>180</v>
      </c>
      <c r="N68" s="169">
        <v>9478480</v>
      </c>
      <c r="O68" s="169">
        <v>405</v>
      </c>
      <c r="P68" s="171" t="s">
        <v>180</v>
      </c>
      <c r="Q68" s="171" t="s">
        <v>180</v>
      </c>
      <c r="R68" s="171" t="s">
        <v>180</v>
      </c>
      <c r="S68" s="171" t="s">
        <v>180</v>
      </c>
      <c r="T68" s="171" t="s">
        <v>180</v>
      </c>
      <c r="U68" s="171" t="s">
        <v>181</v>
      </c>
      <c r="V68" s="170" t="s">
        <v>185</v>
      </c>
      <c r="W68" s="170" t="s">
        <v>180</v>
      </c>
      <c r="X68" s="171" t="s">
        <v>180</v>
      </c>
      <c r="Y68" s="173">
        <v>0</v>
      </c>
      <c r="Z68" s="171" t="s">
        <v>180</v>
      </c>
      <c r="AA68" s="169">
        <v>0</v>
      </c>
      <c r="AB68" s="171" t="s">
        <v>180</v>
      </c>
      <c r="AC68" s="171" t="s">
        <v>180</v>
      </c>
      <c r="AD68" s="171" t="s">
        <v>180</v>
      </c>
      <c r="AE68" s="171" t="s">
        <v>180</v>
      </c>
      <c r="AF68" s="171" t="s">
        <v>180</v>
      </c>
      <c r="AG68" s="172">
        <v>0</v>
      </c>
      <c r="AH68" s="171" t="s">
        <v>180</v>
      </c>
      <c r="AI68" s="171" t="s">
        <v>180</v>
      </c>
      <c r="AJ68" s="171" t="s">
        <v>180</v>
      </c>
      <c r="AK68" s="171" t="s">
        <v>180</v>
      </c>
      <c r="AL68" s="172">
        <v>9.48</v>
      </c>
      <c r="AM68" s="172">
        <v>9.48</v>
      </c>
      <c r="AN68" s="171" t="s">
        <v>182</v>
      </c>
      <c r="AO68" s="171" t="s">
        <v>180</v>
      </c>
      <c r="AP68" s="170" t="s">
        <v>180</v>
      </c>
      <c r="AQ68" s="172"/>
      <c r="AR68" s="171" t="s">
        <v>180</v>
      </c>
      <c r="AS68" s="171" t="s">
        <v>180</v>
      </c>
      <c r="AT68" s="171" t="s">
        <v>180</v>
      </c>
      <c r="AU68" s="171" t="s">
        <v>180</v>
      </c>
      <c r="AV68" s="171" t="s">
        <v>180</v>
      </c>
      <c r="AW68" s="170" t="s">
        <v>180</v>
      </c>
      <c r="AX68" s="171" t="s">
        <v>180</v>
      </c>
      <c r="AY68" s="171" t="s">
        <v>180</v>
      </c>
      <c r="AZ68" s="171" t="s">
        <v>180</v>
      </c>
      <c r="BA68" s="171" t="s">
        <v>180</v>
      </c>
      <c r="BB68" s="171" t="s">
        <v>180</v>
      </c>
      <c r="BC68" s="171" t="s">
        <v>180</v>
      </c>
      <c r="BD68" s="171" t="s">
        <v>180</v>
      </c>
      <c r="BE68" s="170" t="s">
        <v>180</v>
      </c>
      <c r="BF68" s="170" t="s">
        <v>180</v>
      </c>
      <c r="BG68" s="171" t="s">
        <v>183</v>
      </c>
    </row>
    <row r="69" spans="1:59" s="174" customFormat="1" x14ac:dyDescent="0.2">
      <c r="A69" s="169">
        <v>2</v>
      </c>
      <c r="B69" s="170" t="s">
        <v>402</v>
      </c>
      <c r="C69" s="171" t="s">
        <v>194</v>
      </c>
      <c r="D69" s="172">
        <v>-14.51</v>
      </c>
      <c r="E69" s="171" t="s">
        <v>173</v>
      </c>
      <c r="F69" s="171" t="s">
        <v>192</v>
      </c>
      <c r="G69" s="171" t="s">
        <v>175</v>
      </c>
      <c r="H69" s="171" t="s">
        <v>176</v>
      </c>
      <c r="I69" s="171" t="s">
        <v>177</v>
      </c>
      <c r="J69" s="171" t="s">
        <v>178</v>
      </c>
      <c r="K69" s="171" t="s">
        <v>179</v>
      </c>
      <c r="L69" s="171" t="s">
        <v>180</v>
      </c>
      <c r="M69" s="171" t="s">
        <v>180</v>
      </c>
      <c r="N69" s="169">
        <v>9478480</v>
      </c>
      <c r="O69" s="169">
        <v>406</v>
      </c>
      <c r="P69" s="171" t="s">
        <v>180</v>
      </c>
      <c r="Q69" s="171" t="s">
        <v>180</v>
      </c>
      <c r="R69" s="171" t="s">
        <v>180</v>
      </c>
      <c r="S69" s="171" t="s">
        <v>180</v>
      </c>
      <c r="T69" s="171" t="s">
        <v>180</v>
      </c>
      <c r="U69" s="171" t="s">
        <v>181</v>
      </c>
      <c r="V69" s="170" t="s">
        <v>185</v>
      </c>
      <c r="W69" s="170" t="s">
        <v>180</v>
      </c>
      <c r="X69" s="171" t="s">
        <v>180</v>
      </c>
      <c r="Y69" s="173">
        <v>0</v>
      </c>
      <c r="Z69" s="171" t="s">
        <v>180</v>
      </c>
      <c r="AA69" s="169">
        <v>0</v>
      </c>
      <c r="AB69" s="171" t="s">
        <v>180</v>
      </c>
      <c r="AC69" s="171" t="s">
        <v>180</v>
      </c>
      <c r="AD69" s="171" t="s">
        <v>180</v>
      </c>
      <c r="AE69" s="171" t="s">
        <v>180</v>
      </c>
      <c r="AF69" s="171" t="s">
        <v>180</v>
      </c>
      <c r="AG69" s="172">
        <v>0</v>
      </c>
      <c r="AH69" s="171" t="s">
        <v>180</v>
      </c>
      <c r="AI69" s="171" t="s">
        <v>180</v>
      </c>
      <c r="AJ69" s="171" t="s">
        <v>180</v>
      </c>
      <c r="AK69" s="171" t="s">
        <v>180</v>
      </c>
      <c r="AL69" s="172">
        <v>-14.51</v>
      </c>
      <c r="AM69" s="172">
        <v>-14.51</v>
      </c>
      <c r="AN69" s="171" t="s">
        <v>182</v>
      </c>
      <c r="AO69" s="171" t="s">
        <v>180</v>
      </c>
      <c r="AP69" s="170" t="s">
        <v>180</v>
      </c>
      <c r="AQ69" s="172"/>
      <c r="AR69" s="171" t="s">
        <v>180</v>
      </c>
      <c r="AS69" s="171" t="s">
        <v>180</v>
      </c>
      <c r="AT69" s="171" t="s">
        <v>180</v>
      </c>
      <c r="AU69" s="171" t="s">
        <v>180</v>
      </c>
      <c r="AV69" s="171" t="s">
        <v>180</v>
      </c>
      <c r="AW69" s="170" t="s">
        <v>180</v>
      </c>
      <c r="AX69" s="171" t="s">
        <v>180</v>
      </c>
      <c r="AY69" s="171" t="s">
        <v>180</v>
      </c>
      <c r="AZ69" s="171" t="s">
        <v>180</v>
      </c>
      <c r="BA69" s="171" t="s">
        <v>180</v>
      </c>
      <c r="BB69" s="171" t="s">
        <v>180</v>
      </c>
      <c r="BC69" s="171" t="s">
        <v>180</v>
      </c>
      <c r="BD69" s="171" t="s">
        <v>180</v>
      </c>
      <c r="BE69" s="170" t="s">
        <v>180</v>
      </c>
      <c r="BF69" s="170" t="s">
        <v>180</v>
      </c>
      <c r="BG69" s="171" t="s">
        <v>183</v>
      </c>
    </row>
    <row r="70" spans="1:59" s="174" customFormat="1" x14ac:dyDescent="0.2">
      <c r="A70" s="169">
        <v>2</v>
      </c>
      <c r="B70" s="170" t="s">
        <v>393</v>
      </c>
      <c r="C70" s="171" t="s">
        <v>433</v>
      </c>
      <c r="D70" s="172">
        <v>14.85</v>
      </c>
      <c r="E70" s="171" t="s">
        <v>187</v>
      </c>
      <c r="F70" s="171" t="s">
        <v>430</v>
      </c>
      <c r="G70" s="171" t="s">
        <v>175</v>
      </c>
      <c r="H70" s="171" t="s">
        <v>176</v>
      </c>
      <c r="I70" s="171" t="s">
        <v>177</v>
      </c>
      <c r="J70" s="171" t="s">
        <v>178</v>
      </c>
      <c r="K70" s="171" t="s">
        <v>179</v>
      </c>
      <c r="L70" s="171" t="s">
        <v>180</v>
      </c>
      <c r="M70" s="171" t="s">
        <v>180</v>
      </c>
      <c r="N70" s="169">
        <v>9532480</v>
      </c>
      <c r="O70" s="169">
        <v>5810</v>
      </c>
      <c r="P70" s="171" t="s">
        <v>180</v>
      </c>
      <c r="Q70" s="171" t="s">
        <v>180</v>
      </c>
      <c r="R70" s="171" t="s">
        <v>180</v>
      </c>
      <c r="S70" s="171" t="s">
        <v>180</v>
      </c>
      <c r="T70" s="171" t="s">
        <v>180</v>
      </c>
      <c r="U70" s="171" t="s">
        <v>181</v>
      </c>
      <c r="V70" s="170" t="s">
        <v>390</v>
      </c>
      <c r="W70" s="170" t="s">
        <v>180</v>
      </c>
      <c r="X70" s="171" t="s">
        <v>180</v>
      </c>
      <c r="Y70" s="173">
        <v>0</v>
      </c>
      <c r="Z70" s="171" t="s">
        <v>180</v>
      </c>
      <c r="AA70" s="169">
        <v>0</v>
      </c>
      <c r="AB70" s="171" t="s">
        <v>180</v>
      </c>
      <c r="AC70" s="171" t="s">
        <v>180</v>
      </c>
      <c r="AD70" s="171" t="s">
        <v>180</v>
      </c>
      <c r="AE70" s="171" t="s">
        <v>180</v>
      </c>
      <c r="AF70" s="171" t="s">
        <v>180</v>
      </c>
      <c r="AG70" s="172">
        <v>0</v>
      </c>
      <c r="AH70" s="171" t="s">
        <v>180</v>
      </c>
      <c r="AI70" s="171" t="s">
        <v>180</v>
      </c>
      <c r="AJ70" s="171" t="s">
        <v>180</v>
      </c>
      <c r="AK70" s="171" t="s">
        <v>180</v>
      </c>
      <c r="AL70" s="172">
        <v>14.85</v>
      </c>
      <c r="AM70" s="172">
        <v>14.85</v>
      </c>
      <c r="AN70" s="171" t="s">
        <v>182</v>
      </c>
      <c r="AO70" s="171" t="s">
        <v>180</v>
      </c>
      <c r="AP70" s="170" t="s">
        <v>180</v>
      </c>
      <c r="AQ70" s="172"/>
      <c r="AR70" s="171" t="s">
        <v>180</v>
      </c>
      <c r="AS70" s="171" t="s">
        <v>180</v>
      </c>
      <c r="AT70" s="171" t="s">
        <v>180</v>
      </c>
      <c r="AU70" s="171" t="s">
        <v>180</v>
      </c>
      <c r="AV70" s="171" t="s">
        <v>180</v>
      </c>
      <c r="AW70" s="170" t="s">
        <v>180</v>
      </c>
      <c r="AX70" s="171" t="s">
        <v>180</v>
      </c>
      <c r="AY70" s="171" t="s">
        <v>180</v>
      </c>
      <c r="AZ70" s="171" t="s">
        <v>180</v>
      </c>
      <c r="BA70" s="171" t="s">
        <v>180</v>
      </c>
      <c r="BB70" s="171" t="s">
        <v>180</v>
      </c>
      <c r="BC70" s="171" t="s">
        <v>180</v>
      </c>
      <c r="BD70" s="171" t="s">
        <v>180</v>
      </c>
      <c r="BE70" s="170" t="s">
        <v>180</v>
      </c>
      <c r="BF70" s="170" t="s">
        <v>180</v>
      </c>
      <c r="BG70" s="171" t="s">
        <v>183</v>
      </c>
    </row>
    <row r="71" spans="1:59" s="174" customFormat="1" x14ac:dyDescent="0.2">
      <c r="A71" s="169">
        <v>2</v>
      </c>
      <c r="B71" s="170" t="s">
        <v>393</v>
      </c>
      <c r="C71" s="171" t="s">
        <v>432</v>
      </c>
      <c r="D71" s="172">
        <v>10</v>
      </c>
      <c r="E71" s="171" t="s">
        <v>187</v>
      </c>
      <c r="F71" s="171" t="s">
        <v>430</v>
      </c>
      <c r="G71" s="171" t="s">
        <v>175</v>
      </c>
      <c r="H71" s="171" t="s">
        <v>176</v>
      </c>
      <c r="I71" s="171" t="s">
        <v>177</v>
      </c>
      <c r="J71" s="171" t="s">
        <v>178</v>
      </c>
      <c r="K71" s="171" t="s">
        <v>179</v>
      </c>
      <c r="L71" s="171" t="s">
        <v>180</v>
      </c>
      <c r="M71" s="171" t="s">
        <v>180</v>
      </c>
      <c r="N71" s="169">
        <v>9532480</v>
      </c>
      <c r="O71" s="169">
        <v>5811</v>
      </c>
      <c r="P71" s="171" t="s">
        <v>180</v>
      </c>
      <c r="Q71" s="171" t="s">
        <v>180</v>
      </c>
      <c r="R71" s="171" t="s">
        <v>180</v>
      </c>
      <c r="S71" s="171" t="s">
        <v>180</v>
      </c>
      <c r="T71" s="171" t="s">
        <v>180</v>
      </c>
      <c r="U71" s="171" t="s">
        <v>181</v>
      </c>
      <c r="V71" s="170" t="s">
        <v>390</v>
      </c>
      <c r="W71" s="170" t="s">
        <v>180</v>
      </c>
      <c r="X71" s="171" t="s">
        <v>180</v>
      </c>
      <c r="Y71" s="173">
        <v>0</v>
      </c>
      <c r="Z71" s="171" t="s">
        <v>180</v>
      </c>
      <c r="AA71" s="169">
        <v>0</v>
      </c>
      <c r="AB71" s="171" t="s">
        <v>180</v>
      </c>
      <c r="AC71" s="171" t="s">
        <v>180</v>
      </c>
      <c r="AD71" s="171" t="s">
        <v>180</v>
      </c>
      <c r="AE71" s="171" t="s">
        <v>180</v>
      </c>
      <c r="AF71" s="171" t="s">
        <v>180</v>
      </c>
      <c r="AG71" s="172">
        <v>0</v>
      </c>
      <c r="AH71" s="171" t="s">
        <v>180</v>
      </c>
      <c r="AI71" s="171" t="s">
        <v>180</v>
      </c>
      <c r="AJ71" s="171" t="s">
        <v>180</v>
      </c>
      <c r="AK71" s="171" t="s">
        <v>180</v>
      </c>
      <c r="AL71" s="172">
        <v>10</v>
      </c>
      <c r="AM71" s="172">
        <v>10</v>
      </c>
      <c r="AN71" s="171" t="s">
        <v>182</v>
      </c>
      <c r="AO71" s="171" t="s">
        <v>180</v>
      </c>
      <c r="AP71" s="170" t="s">
        <v>180</v>
      </c>
      <c r="AQ71" s="172"/>
      <c r="AR71" s="171" t="s">
        <v>180</v>
      </c>
      <c r="AS71" s="171" t="s">
        <v>180</v>
      </c>
      <c r="AT71" s="171" t="s">
        <v>180</v>
      </c>
      <c r="AU71" s="171" t="s">
        <v>180</v>
      </c>
      <c r="AV71" s="171" t="s">
        <v>180</v>
      </c>
      <c r="AW71" s="170" t="s">
        <v>180</v>
      </c>
      <c r="AX71" s="171" t="s">
        <v>180</v>
      </c>
      <c r="AY71" s="171" t="s">
        <v>180</v>
      </c>
      <c r="AZ71" s="171" t="s">
        <v>180</v>
      </c>
      <c r="BA71" s="171" t="s">
        <v>180</v>
      </c>
      <c r="BB71" s="171" t="s">
        <v>180</v>
      </c>
      <c r="BC71" s="171" t="s">
        <v>180</v>
      </c>
      <c r="BD71" s="171" t="s">
        <v>180</v>
      </c>
      <c r="BE71" s="170" t="s">
        <v>180</v>
      </c>
      <c r="BF71" s="170" t="s">
        <v>180</v>
      </c>
      <c r="BG71" s="171" t="s">
        <v>183</v>
      </c>
    </row>
    <row r="72" spans="1:59" s="174" customFormat="1" x14ac:dyDescent="0.2">
      <c r="A72" s="169">
        <v>2</v>
      </c>
      <c r="B72" s="170" t="s">
        <v>393</v>
      </c>
      <c r="C72" s="171" t="s">
        <v>431</v>
      </c>
      <c r="D72" s="172">
        <v>10</v>
      </c>
      <c r="E72" s="171" t="s">
        <v>187</v>
      </c>
      <c r="F72" s="171" t="s">
        <v>430</v>
      </c>
      <c r="G72" s="171" t="s">
        <v>175</v>
      </c>
      <c r="H72" s="171" t="s">
        <v>176</v>
      </c>
      <c r="I72" s="171" t="s">
        <v>177</v>
      </c>
      <c r="J72" s="171" t="s">
        <v>178</v>
      </c>
      <c r="K72" s="171" t="s">
        <v>179</v>
      </c>
      <c r="L72" s="171" t="s">
        <v>180</v>
      </c>
      <c r="M72" s="171" t="s">
        <v>180</v>
      </c>
      <c r="N72" s="169">
        <v>9532480</v>
      </c>
      <c r="O72" s="169">
        <v>5812</v>
      </c>
      <c r="P72" s="171" t="s">
        <v>180</v>
      </c>
      <c r="Q72" s="171" t="s">
        <v>180</v>
      </c>
      <c r="R72" s="171" t="s">
        <v>180</v>
      </c>
      <c r="S72" s="171" t="s">
        <v>180</v>
      </c>
      <c r="T72" s="171" t="s">
        <v>180</v>
      </c>
      <c r="U72" s="171" t="s">
        <v>181</v>
      </c>
      <c r="V72" s="170" t="s">
        <v>390</v>
      </c>
      <c r="W72" s="170" t="s">
        <v>180</v>
      </c>
      <c r="X72" s="171" t="s">
        <v>180</v>
      </c>
      <c r="Y72" s="173">
        <v>0</v>
      </c>
      <c r="Z72" s="171" t="s">
        <v>180</v>
      </c>
      <c r="AA72" s="169">
        <v>0</v>
      </c>
      <c r="AB72" s="171" t="s">
        <v>180</v>
      </c>
      <c r="AC72" s="171" t="s">
        <v>180</v>
      </c>
      <c r="AD72" s="171" t="s">
        <v>180</v>
      </c>
      <c r="AE72" s="171" t="s">
        <v>180</v>
      </c>
      <c r="AF72" s="171" t="s">
        <v>180</v>
      </c>
      <c r="AG72" s="172">
        <v>0</v>
      </c>
      <c r="AH72" s="171" t="s">
        <v>180</v>
      </c>
      <c r="AI72" s="171" t="s">
        <v>180</v>
      </c>
      <c r="AJ72" s="171" t="s">
        <v>180</v>
      </c>
      <c r="AK72" s="171" t="s">
        <v>180</v>
      </c>
      <c r="AL72" s="172">
        <v>10</v>
      </c>
      <c r="AM72" s="172">
        <v>10</v>
      </c>
      <c r="AN72" s="171" t="s">
        <v>182</v>
      </c>
      <c r="AO72" s="171" t="s">
        <v>180</v>
      </c>
      <c r="AP72" s="170" t="s">
        <v>180</v>
      </c>
      <c r="AQ72" s="172"/>
      <c r="AR72" s="171" t="s">
        <v>180</v>
      </c>
      <c r="AS72" s="171" t="s">
        <v>180</v>
      </c>
      <c r="AT72" s="171" t="s">
        <v>180</v>
      </c>
      <c r="AU72" s="171" t="s">
        <v>180</v>
      </c>
      <c r="AV72" s="171" t="s">
        <v>180</v>
      </c>
      <c r="AW72" s="170" t="s">
        <v>180</v>
      </c>
      <c r="AX72" s="171" t="s">
        <v>180</v>
      </c>
      <c r="AY72" s="171" t="s">
        <v>180</v>
      </c>
      <c r="AZ72" s="171" t="s">
        <v>180</v>
      </c>
      <c r="BA72" s="171" t="s">
        <v>180</v>
      </c>
      <c r="BB72" s="171" t="s">
        <v>180</v>
      </c>
      <c r="BC72" s="171" t="s">
        <v>180</v>
      </c>
      <c r="BD72" s="171" t="s">
        <v>180</v>
      </c>
      <c r="BE72" s="170" t="s">
        <v>180</v>
      </c>
      <c r="BF72" s="170" t="s">
        <v>180</v>
      </c>
      <c r="BG72" s="171" t="s">
        <v>183</v>
      </c>
    </row>
    <row r="73" spans="1:59" s="174" customFormat="1" x14ac:dyDescent="0.2">
      <c r="A73" s="169">
        <v>2</v>
      </c>
      <c r="B73" s="170" t="s">
        <v>393</v>
      </c>
      <c r="C73" s="171" t="s">
        <v>429</v>
      </c>
      <c r="D73" s="172">
        <v>14.85</v>
      </c>
      <c r="E73" s="171" t="s">
        <v>173</v>
      </c>
      <c r="F73" s="171" t="s">
        <v>426</v>
      </c>
      <c r="G73" s="171" t="s">
        <v>175</v>
      </c>
      <c r="H73" s="171" t="s">
        <v>176</v>
      </c>
      <c r="I73" s="171" t="s">
        <v>177</v>
      </c>
      <c r="J73" s="171" t="s">
        <v>178</v>
      </c>
      <c r="K73" s="171" t="s">
        <v>179</v>
      </c>
      <c r="L73" s="171" t="s">
        <v>180</v>
      </c>
      <c r="M73" s="171" t="s">
        <v>180</v>
      </c>
      <c r="N73" s="169">
        <v>9532490</v>
      </c>
      <c r="O73" s="169">
        <v>5301</v>
      </c>
      <c r="P73" s="171" t="s">
        <v>180</v>
      </c>
      <c r="Q73" s="171" t="s">
        <v>180</v>
      </c>
      <c r="R73" s="171" t="s">
        <v>180</v>
      </c>
      <c r="S73" s="171" t="s">
        <v>180</v>
      </c>
      <c r="T73" s="171" t="s">
        <v>180</v>
      </c>
      <c r="U73" s="171" t="s">
        <v>181</v>
      </c>
      <c r="V73" s="170" t="s">
        <v>390</v>
      </c>
      <c r="W73" s="170" t="s">
        <v>180</v>
      </c>
      <c r="X73" s="171" t="s">
        <v>180</v>
      </c>
      <c r="Y73" s="173">
        <v>0</v>
      </c>
      <c r="Z73" s="171" t="s">
        <v>180</v>
      </c>
      <c r="AA73" s="169">
        <v>0</v>
      </c>
      <c r="AB73" s="171" t="s">
        <v>180</v>
      </c>
      <c r="AC73" s="171" t="s">
        <v>180</v>
      </c>
      <c r="AD73" s="171" t="s">
        <v>180</v>
      </c>
      <c r="AE73" s="171" t="s">
        <v>180</v>
      </c>
      <c r="AF73" s="171" t="s">
        <v>180</v>
      </c>
      <c r="AG73" s="172">
        <v>0</v>
      </c>
      <c r="AH73" s="171" t="s">
        <v>180</v>
      </c>
      <c r="AI73" s="171" t="s">
        <v>180</v>
      </c>
      <c r="AJ73" s="171" t="s">
        <v>180</v>
      </c>
      <c r="AK73" s="171" t="s">
        <v>180</v>
      </c>
      <c r="AL73" s="172">
        <v>14.85</v>
      </c>
      <c r="AM73" s="172">
        <v>14.85</v>
      </c>
      <c r="AN73" s="171" t="s">
        <v>182</v>
      </c>
      <c r="AO73" s="171" t="s">
        <v>180</v>
      </c>
      <c r="AP73" s="170" t="s">
        <v>180</v>
      </c>
      <c r="AQ73" s="172"/>
      <c r="AR73" s="171" t="s">
        <v>180</v>
      </c>
      <c r="AS73" s="171" t="s">
        <v>180</v>
      </c>
      <c r="AT73" s="171" t="s">
        <v>180</v>
      </c>
      <c r="AU73" s="171" t="s">
        <v>180</v>
      </c>
      <c r="AV73" s="171" t="s">
        <v>180</v>
      </c>
      <c r="AW73" s="170" t="s">
        <v>180</v>
      </c>
      <c r="AX73" s="171" t="s">
        <v>180</v>
      </c>
      <c r="AY73" s="171" t="s">
        <v>180</v>
      </c>
      <c r="AZ73" s="171" t="s">
        <v>180</v>
      </c>
      <c r="BA73" s="171" t="s">
        <v>180</v>
      </c>
      <c r="BB73" s="171" t="s">
        <v>180</v>
      </c>
      <c r="BC73" s="171" t="s">
        <v>180</v>
      </c>
      <c r="BD73" s="171" t="s">
        <v>180</v>
      </c>
      <c r="BE73" s="170" t="s">
        <v>180</v>
      </c>
      <c r="BF73" s="170" t="s">
        <v>180</v>
      </c>
      <c r="BG73" s="171" t="s">
        <v>183</v>
      </c>
    </row>
    <row r="74" spans="1:59" s="174" customFormat="1" x14ac:dyDescent="0.2">
      <c r="A74" s="169">
        <v>2</v>
      </c>
      <c r="B74" s="170" t="s">
        <v>393</v>
      </c>
      <c r="C74" s="171" t="s">
        <v>428</v>
      </c>
      <c r="D74" s="172">
        <v>10</v>
      </c>
      <c r="E74" s="171" t="s">
        <v>173</v>
      </c>
      <c r="F74" s="171" t="s">
        <v>426</v>
      </c>
      <c r="G74" s="171" t="s">
        <v>175</v>
      </c>
      <c r="H74" s="171" t="s">
        <v>176</v>
      </c>
      <c r="I74" s="171" t="s">
        <v>177</v>
      </c>
      <c r="J74" s="171" t="s">
        <v>178</v>
      </c>
      <c r="K74" s="171" t="s">
        <v>179</v>
      </c>
      <c r="L74" s="171" t="s">
        <v>180</v>
      </c>
      <c r="M74" s="171" t="s">
        <v>180</v>
      </c>
      <c r="N74" s="169">
        <v>9532490</v>
      </c>
      <c r="O74" s="169">
        <v>5302</v>
      </c>
      <c r="P74" s="171" t="s">
        <v>180</v>
      </c>
      <c r="Q74" s="171" t="s">
        <v>180</v>
      </c>
      <c r="R74" s="171" t="s">
        <v>180</v>
      </c>
      <c r="S74" s="171" t="s">
        <v>180</v>
      </c>
      <c r="T74" s="171" t="s">
        <v>180</v>
      </c>
      <c r="U74" s="171" t="s">
        <v>181</v>
      </c>
      <c r="V74" s="170" t="s">
        <v>390</v>
      </c>
      <c r="W74" s="170" t="s">
        <v>180</v>
      </c>
      <c r="X74" s="171" t="s">
        <v>180</v>
      </c>
      <c r="Y74" s="173">
        <v>0</v>
      </c>
      <c r="Z74" s="171" t="s">
        <v>180</v>
      </c>
      <c r="AA74" s="169">
        <v>0</v>
      </c>
      <c r="AB74" s="171" t="s">
        <v>180</v>
      </c>
      <c r="AC74" s="171" t="s">
        <v>180</v>
      </c>
      <c r="AD74" s="171" t="s">
        <v>180</v>
      </c>
      <c r="AE74" s="171" t="s">
        <v>180</v>
      </c>
      <c r="AF74" s="171" t="s">
        <v>180</v>
      </c>
      <c r="AG74" s="172">
        <v>0</v>
      </c>
      <c r="AH74" s="171" t="s">
        <v>180</v>
      </c>
      <c r="AI74" s="171" t="s">
        <v>180</v>
      </c>
      <c r="AJ74" s="171" t="s">
        <v>180</v>
      </c>
      <c r="AK74" s="171" t="s">
        <v>180</v>
      </c>
      <c r="AL74" s="172">
        <v>10</v>
      </c>
      <c r="AM74" s="172">
        <v>10</v>
      </c>
      <c r="AN74" s="171" t="s">
        <v>182</v>
      </c>
      <c r="AO74" s="171" t="s">
        <v>180</v>
      </c>
      <c r="AP74" s="170" t="s">
        <v>180</v>
      </c>
      <c r="AQ74" s="172"/>
      <c r="AR74" s="171" t="s">
        <v>180</v>
      </c>
      <c r="AS74" s="171" t="s">
        <v>180</v>
      </c>
      <c r="AT74" s="171" t="s">
        <v>180</v>
      </c>
      <c r="AU74" s="171" t="s">
        <v>180</v>
      </c>
      <c r="AV74" s="171" t="s">
        <v>180</v>
      </c>
      <c r="AW74" s="170" t="s">
        <v>180</v>
      </c>
      <c r="AX74" s="171" t="s">
        <v>180</v>
      </c>
      <c r="AY74" s="171" t="s">
        <v>180</v>
      </c>
      <c r="AZ74" s="171" t="s">
        <v>180</v>
      </c>
      <c r="BA74" s="171" t="s">
        <v>180</v>
      </c>
      <c r="BB74" s="171" t="s">
        <v>180</v>
      </c>
      <c r="BC74" s="171" t="s">
        <v>180</v>
      </c>
      <c r="BD74" s="171" t="s">
        <v>180</v>
      </c>
      <c r="BE74" s="170" t="s">
        <v>180</v>
      </c>
      <c r="BF74" s="170" t="s">
        <v>180</v>
      </c>
      <c r="BG74" s="171" t="s">
        <v>183</v>
      </c>
    </row>
    <row r="75" spans="1:59" s="174" customFormat="1" x14ac:dyDescent="0.2">
      <c r="A75" s="169">
        <v>2</v>
      </c>
      <c r="B75" s="170" t="s">
        <v>393</v>
      </c>
      <c r="C75" s="171" t="s">
        <v>427</v>
      </c>
      <c r="D75" s="172">
        <v>10</v>
      </c>
      <c r="E75" s="171" t="s">
        <v>173</v>
      </c>
      <c r="F75" s="171" t="s">
        <v>426</v>
      </c>
      <c r="G75" s="171" t="s">
        <v>175</v>
      </c>
      <c r="H75" s="171" t="s">
        <v>176</v>
      </c>
      <c r="I75" s="171" t="s">
        <v>177</v>
      </c>
      <c r="J75" s="171" t="s">
        <v>178</v>
      </c>
      <c r="K75" s="171" t="s">
        <v>179</v>
      </c>
      <c r="L75" s="171" t="s">
        <v>180</v>
      </c>
      <c r="M75" s="171" t="s">
        <v>180</v>
      </c>
      <c r="N75" s="169">
        <v>9532490</v>
      </c>
      <c r="O75" s="169">
        <v>5303</v>
      </c>
      <c r="P75" s="171" t="s">
        <v>180</v>
      </c>
      <c r="Q75" s="171" t="s">
        <v>180</v>
      </c>
      <c r="R75" s="171" t="s">
        <v>180</v>
      </c>
      <c r="S75" s="171" t="s">
        <v>180</v>
      </c>
      <c r="T75" s="171" t="s">
        <v>180</v>
      </c>
      <c r="U75" s="171" t="s">
        <v>181</v>
      </c>
      <c r="V75" s="170" t="s">
        <v>390</v>
      </c>
      <c r="W75" s="170" t="s">
        <v>180</v>
      </c>
      <c r="X75" s="171" t="s">
        <v>180</v>
      </c>
      <c r="Y75" s="173">
        <v>0</v>
      </c>
      <c r="Z75" s="171" t="s">
        <v>180</v>
      </c>
      <c r="AA75" s="169">
        <v>0</v>
      </c>
      <c r="AB75" s="171" t="s">
        <v>180</v>
      </c>
      <c r="AC75" s="171" t="s">
        <v>180</v>
      </c>
      <c r="AD75" s="171" t="s">
        <v>180</v>
      </c>
      <c r="AE75" s="171" t="s">
        <v>180</v>
      </c>
      <c r="AF75" s="171" t="s">
        <v>180</v>
      </c>
      <c r="AG75" s="172">
        <v>0</v>
      </c>
      <c r="AH75" s="171" t="s">
        <v>180</v>
      </c>
      <c r="AI75" s="171" t="s">
        <v>180</v>
      </c>
      <c r="AJ75" s="171" t="s">
        <v>180</v>
      </c>
      <c r="AK75" s="171" t="s">
        <v>180</v>
      </c>
      <c r="AL75" s="172">
        <v>10</v>
      </c>
      <c r="AM75" s="172">
        <v>10</v>
      </c>
      <c r="AN75" s="171" t="s">
        <v>182</v>
      </c>
      <c r="AO75" s="171" t="s">
        <v>180</v>
      </c>
      <c r="AP75" s="170" t="s">
        <v>180</v>
      </c>
      <c r="AQ75" s="172"/>
      <c r="AR75" s="171" t="s">
        <v>180</v>
      </c>
      <c r="AS75" s="171" t="s">
        <v>180</v>
      </c>
      <c r="AT75" s="171" t="s">
        <v>180</v>
      </c>
      <c r="AU75" s="171" t="s">
        <v>180</v>
      </c>
      <c r="AV75" s="171" t="s">
        <v>180</v>
      </c>
      <c r="AW75" s="170" t="s">
        <v>180</v>
      </c>
      <c r="AX75" s="171" t="s">
        <v>180</v>
      </c>
      <c r="AY75" s="171" t="s">
        <v>180</v>
      </c>
      <c r="AZ75" s="171" t="s">
        <v>180</v>
      </c>
      <c r="BA75" s="171" t="s">
        <v>180</v>
      </c>
      <c r="BB75" s="171" t="s">
        <v>180</v>
      </c>
      <c r="BC75" s="171" t="s">
        <v>180</v>
      </c>
      <c r="BD75" s="171" t="s">
        <v>180</v>
      </c>
      <c r="BE75" s="170" t="s">
        <v>180</v>
      </c>
      <c r="BF75" s="170" t="s">
        <v>180</v>
      </c>
      <c r="BG75" s="171" t="s">
        <v>183</v>
      </c>
    </row>
    <row r="76" spans="1:59" s="180" customFormat="1" x14ac:dyDescent="0.2">
      <c r="A76" s="175">
        <v>2</v>
      </c>
      <c r="B76" s="176" t="s">
        <v>407</v>
      </c>
      <c r="C76" s="177" t="s">
        <v>223</v>
      </c>
      <c r="D76" s="178">
        <v>-506.07</v>
      </c>
      <c r="E76" s="177" t="s">
        <v>197</v>
      </c>
      <c r="F76" s="177" t="s">
        <v>198</v>
      </c>
      <c r="G76" s="177" t="s">
        <v>297</v>
      </c>
      <c r="H76" s="177" t="s">
        <v>176</v>
      </c>
      <c r="I76" s="177" t="s">
        <v>177</v>
      </c>
      <c r="J76" s="177" t="s">
        <v>200</v>
      </c>
      <c r="K76" s="177" t="s">
        <v>179</v>
      </c>
      <c r="L76" s="177" t="s">
        <v>180</v>
      </c>
      <c r="M76" s="177" t="s">
        <v>180</v>
      </c>
      <c r="N76" s="175">
        <v>9527344</v>
      </c>
      <c r="O76" s="175">
        <v>289</v>
      </c>
      <c r="P76" s="177" t="s">
        <v>180</v>
      </c>
      <c r="Q76" s="177" t="s">
        <v>413</v>
      </c>
      <c r="R76" s="177" t="s">
        <v>180</v>
      </c>
      <c r="S76" s="177" t="s">
        <v>180</v>
      </c>
      <c r="T76" s="177" t="s">
        <v>180</v>
      </c>
      <c r="U76" s="177" t="s">
        <v>181</v>
      </c>
      <c r="V76" s="176" t="s">
        <v>404</v>
      </c>
      <c r="W76" s="176" t="s">
        <v>180</v>
      </c>
      <c r="X76" s="177" t="s">
        <v>180</v>
      </c>
      <c r="Y76" s="179">
        <v>0</v>
      </c>
      <c r="Z76" s="177" t="s">
        <v>180</v>
      </c>
      <c r="AA76" s="175">
        <v>0</v>
      </c>
      <c r="AB76" s="177" t="s">
        <v>180</v>
      </c>
      <c r="AC76" s="177" t="s">
        <v>180</v>
      </c>
      <c r="AD76" s="177" t="s">
        <v>180</v>
      </c>
      <c r="AE76" s="177" t="s">
        <v>180</v>
      </c>
      <c r="AF76" s="177" t="s">
        <v>180</v>
      </c>
      <c r="AG76" s="178">
        <v>0</v>
      </c>
      <c r="AH76" s="177" t="s">
        <v>180</v>
      </c>
      <c r="AI76" s="177" t="s">
        <v>203</v>
      </c>
      <c r="AJ76" s="177" t="s">
        <v>180</v>
      </c>
      <c r="AK76" s="177" t="s">
        <v>180</v>
      </c>
      <c r="AL76" s="178">
        <v>-506.07</v>
      </c>
      <c r="AM76" s="178">
        <v>-506.07</v>
      </c>
      <c r="AN76" s="177" t="s">
        <v>182</v>
      </c>
      <c r="AO76" s="177" t="s">
        <v>180</v>
      </c>
      <c r="AP76" s="176" t="s">
        <v>180</v>
      </c>
      <c r="AQ76" s="178"/>
      <c r="AR76" s="177" t="s">
        <v>204</v>
      </c>
      <c r="AS76" s="177" t="s">
        <v>205</v>
      </c>
      <c r="AT76" s="177" t="s">
        <v>206</v>
      </c>
      <c r="AU76" s="177" t="s">
        <v>412</v>
      </c>
      <c r="AV76" s="177" t="s">
        <v>208</v>
      </c>
      <c r="AW76" s="176" t="s">
        <v>404</v>
      </c>
      <c r="AX76" s="177" t="s">
        <v>425</v>
      </c>
      <c r="AY76" s="177" t="s">
        <v>210</v>
      </c>
      <c r="AZ76" s="177" t="s">
        <v>180</v>
      </c>
      <c r="BA76" s="177" t="s">
        <v>180</v>
      </c>
      <c r="BB76" s="177" t="s">
        <v>180</v>
      </c>
      <c r="BC76" s="177" t="s">
        <v>180</v>
      </c>
      <c r="BD76" s="177" t="s">
        <v>180</v>
      </c>
      <c r="BE76" s="176" t="s">
        <v>180</v>
      </c>
      <c r="BF76" s="176" t="s">
        <v>180</v>
      </c>
      <c r="BG76" s="177" t="s">
        <v>180</v>
      </c>
    </row>
    <row r="77" spans="1:59" s="180" customFormat="1" x14ac:dyDescent="0.2">
      <c r="A77" s="175">
        <v>2</v>
      </c>
      <c r="B77" s="176" t="s">
        <v>407</v>
      </c>
      <c r="C77" s="177" t="s">
        <v>424</v>
      </c>
      <c r="D77" s="178">
        <v>-190.53</v>
      </c>
      <c r="E77" s="177" t="s">
        <v>197</v>
      </c>
      <c r="F77" s="177" t="s">
        <v>198</v>
      </c>
      <c r="G77" s="177" t="s">
        <v>297</v>
      </c>
      <c r="H77" s="177" t="s">
        <v>176</v>
      </c>
      <c r="I77" s="177" t="s">
        <v>177</v>
      </c>
      <c r="J77" s="177" t="s">
        <v>200</v>
      </c>
      <c r="K77" s="177" t="s">
        <v>179</v>
      </c>
      <c r="L77" s="177" t="s">
        <v>180</v>
      </c>
      <c r="M77" s="177" t="s">
        <v>180</v>
      </c>
      <c r="N77" s="175">
        <v>9527344</v>
      </c>
      <c r="O77" s="175">
        <v>290</v>
      </c>
      <c r="P77" s="177" t="s">
        <v>180</v>
      </c>
      <c r="Q77" s="177" t="s">
        <v>413</v>
      </c>
      <c r="R77" s="177" t="s">
        <v>180</v>
      </c>
      <c r="S77" s="177" t="s">
        <v>180</v>
      </c>
      <c r="T77" s="177" t="s">
        <v>180</v>
      </c>
      <c r="U77" s="177" t="s">
        <v>181</v>
      </c>
      <c r="V77" s="176" t="s">
        <v>404</v>
      </c>
      <c r="W77" s="176" t="s">
        <v>180</v>
      </c>
      <c r="X77" s="177" t="s">
        <v>180</v>
      </c>
      <c r="Y77" s="179">
        <v>0</v>
      </c>
      <c r="Z77" s="177" t="s">
        <v>180</v>
      </c>
      <c r="AA77" s="175">
        <v>0</v>
      </c>
      <c r="AB77" s="177" t="s">
        <v>180</v>
      </c>
      <c r="AC77" s="177" t="s">
        <v>180</v>
      </c>
      <c r="AD77" s="177" t="s">
        <v>180</v>
      </c>
      <c r="AE77" s="177" t="s">
        <v>180</v>
      </c>
      <c r="AF77" s="177" t="s">
        <v>180</v>
      </c>
      <c r="AG77" s="178">
        <v>0</v>
      </c>
      <c r="AH77" s="177" t="s">
        <v>180</v>
      </c>
      <c r="AI77" s="177" t="s">
        <v>203</v>
      </c>
      <c r="AJ77" s="177" t="s">
        <v>180</v>
      </c>
      <c r="AK77" s="177" t="s">
        <v>180</v>
      </c>
      <c r="AL77" s="178">
        <v>-190.53</v>
      </c>
      <c r="AM77" s="178">
        <v>-190.53</v>
      </c>
      <c r="AN77" s="177" t="s">
        <v>182</v>
      </c>
      <c r="AO77" s="177" t="s">
        <v>180</v>
      </c>
      <c r="AP77" s="176" t="s">
        <v>180</v>
      </c>
      <c r="AQ77" s="178"/>
      <c r="AR77" s="177" t="s">
        <v>204</v>
      </c>
      <c r="AS77" s="177" t="s">
        <v>205</v>
      </c>
      <c r="AT77" s="177" t="s">
        <v>206</v>
      </c>
      <c r="AU77" s="177" t="s">
        <v>412</v>
      </c>
      <c r="AV77" s="177" t="s">
        <v>208</v>
      </c>
      <c r="AW77" s="176" t="s">
        <v>404</v>
      </c>
      <c r="AX77" s="177" t="s">
        <v>423</v>
      </c>
      <c r="AY77" s="177" t="s">
        <v>210</v>
      </c>
      <c r="AZ77" s="177" t="s">
        <v>180</v>
      </c>
      <c r="BA77" s="177" t="s">
        <v>180</v>
      </c>
      <c r="BB77" s="177" t="s">
        <v>180</v>
      </c>
      <c r="BC77" s="177" t="s">
        <v>180</v>
      </c>
      <c r="BD77" s="177" t="s">
        <v>180</v>
      </c>
      <c r="BE77" s="176" t="s">
        <v>180</v>
      </c>
      <c r="BF77" s="176" t="s">
        <v>180</v>
      </c>
      <c r="BG77" s="177" t="s">
        <v>180</v>
      </c>
    </row>
    <row r="78" spans="1:59" s="180" customFormat="1" x14ac:dyDescent="0.2">
      <c r="A78" s="175">
        <v>2</v>
      </c>
      <c r="B78" s="176" t="s">
        <v>407</v>
      </c>
      <c r="C78" s="177" t="s">
        <v>254</v>
      </c>
      <c r="D78" s="178">
        <v>-190.53</v>
      </c>
      <c r="E78" s="177" t="s">
        <v>197</v>
      </c>
      <c r="F78" s="177" t="s">
        <v>198</v>
      </c>
      <c r="G78" s="177" t="s">
        <v>297</v>
      </c>
      <c r="H78" s="177" t="s">
        <v>176</v>
      </c>
      <c r="I78" s="177" t="s">
        <v>177</v>
      </c>
      <c r="J78" s="177" t="s">
        <v>200</v>
      </c>
      <c r="K78" s="177" t="s">
        <v>179</v>
      </c>
      <c r="L78" s="177" t="s">
        <v>180</v>
      </c>
      <c r="M78" s="177" t="s">
        <v>180</v>
      </c>
      <c r="N78" s="175">
        <v>9527344</v>
      </c>
      <c r="O78" s="175">
        <v>291</v>
      </c>
      <c r="P78" s="177" t="s">
        <v>180</v>
      </c>
      <c r="Q78" s="177" t="s">
        <v>413</v>
      </c>
      <c r="R78" s="177" t="s">
        <v>180</v>
      </c>
      <c r="S78" s="177" t="s">
        <v>180</v>
      </c>
      <c r="T78" s="177" t="s">
        <v>180</v>
      </c>
      <c r="U78" s="177" t="s">
        <v>181</v>
      </c>
      <c r="V78" s="176" t="s">
        <v>404</v>
      </c>
      <c r="W78" s="176" t="s">
        <v>180</v>
      </c>
      <c r="X78" s="177" t="s">
        <v>180</v>
      </c>
      <c r="Y78" s="179">
        <v>0</v>
      </c>
      <c r="Z78" s="177" t="s">
        <v>180</v>
      </c>
      <c r="AA78" s="175">
        <v>0</v>
      </c>
      <c r="AB78" s="177" t="s">
        <v>180</v>
      </c>
      <c r="AC78" s="177" t="s">
        <v>180</v>
      </c>
      <c r="AD78" s="177" t="s">
        <v>180</v>
      </c>
      <c r="AE78" s="177" t="s">
        <v>180</v>
      </c>
      <c r="AF78" s="177" t="s">
        <v>180</v>
      </c>
      <c r="AG78" s="178">
        <v>0</v>
      </c>
      <c r="AH78" s="177" t="s">
        <v>180</v>
      </c>
      <c r="AI78" s="177" t="s">
        <v>203</v>
      </c>
      <c r="AJ78" s="177" t="s">
        <v>180</v>
      </c>
      <c r="AK78" s="177" t="s">
        <v>180</v>
      </c>
      <c r="AL78" s="178">
        <v>-190.53</v>
      </c>
      <c r="AM78" s="178">
        <v>-190.53</v>
      </c>
      <c r="AN78" s="177" t="s">
        <v>182</v>
      </c>
      <c r="AO78" s="177" t="s">
        <v>180</v>
      </c>
      <c r="AP78" s="176" t="s">
        <v>180</v>
      </c>
      <c r="AQ78" s="178"/>
      <c r="AR78" s="177" t="s">
        <v>204</v>
      </c>
      <c r="AS78" s="177" t="s">
        <v>205</v>
      </c>
      <c r="AT78" s="177" t="s">
        <v>206</v>
      </c>
      <c r="AU78" s="177" t="s">
        <v>412</v>
      </c>
      <c r="AV78" s="177" t="s">
        <v>208</v>
      </c>
      <c r="AW78" s="176" t="s">
        <v>404</v>
      </c>
      <c r="AX78" s="177" t="s">
        <v>422</v>
      </c>
      <c r="AY78" s="177" t="s">
        <v>210</v>
      </c>
      <c r="AZ78" s="177" t="s">
        <v>180</v>
      </c>
      <c r="BA78" s="177" t="s">
        <v>180</v>
      </c>
      <c r="BB78" s="177" t="s">
        <v>180</v>
      </c>
      <c r="BC78" s="177" t="s">
        <v>180</v>
      </c>
      <c r="BD78" s="177" t="s">
        <v>180</v>
      </c>
      <c r="BE78" s="176" t="s">
        <v>180</v>
      </c>
      <c r="BF78" s="176" t="s">
        <v>180</v>
      </c>
      <c r="BG78" s="177" t="s">
        <v>180</v>
      </c>
    </row>
    <row r="79" spans="1:59" s="180" customFormat="1" x14ac:dyDescent="0.2">
      <c r="A79" s="175">
        <v>2</v>
      </c>
      <c r="B79" s="176" t="s">
        <v>407</v>
      </c>
      <c r="C79" s="177" t="s">
        <v>211</v>
      </c>
      <c r="D79" s="178">
        <v>10</v>
      </c>
      <c r="E79" s="177" t="s">
        <v>197</v>
      </c>
      <c r="F79" s="177" t="s">
        <v>198</v>
      </c>
      <c r="G79" s="177" t="s">
        <v>297</v>
      </c>
      <c r="H79" s="177" t="s">
        <v>176</v>
      </c>
      <c r="I79" s="177" t="s">
        <v>177</v>
      </c>
      <c r="J79" s="177" t="s">
        <v>200</v>
      </c>
      <c r="K79" s="177" t="s">
        <v>179</v>
      </c>
      <c r="L79" s="177" t="s">
        <v>180</v>
      </c>
      <c r="M79" s="177" t="s">
        <v>180</v>
      </c>
      <c r="N79" s="175">
        <v>9527344</v>
      </c>
      <c r="O79" s="175">
        <v>292</v>
      </c>
      <c r="P79" s="177" t="s">
        <v>180</v>
      </c>
      <c r="Q79" s="177" t="s">
        <v>413</v>
      </c>
      <c r="R79" s="177" t="s">
        <v>180</v>
      </c>
      <c r="S79" s="177" t="s">
        <v>180</v>
      </c>
      <c r="T79" s="177" t="s">
        <v>180</v>
      </c>
      <c r="U79" s="177" t="s">
        <v>181</v>
      </c>
      <c r="V79" s="176" t="s">
        <v>404</v>
      </c>
      <c r="W79" s="176" t="s">
        <v>180</v>
      </c>
      <c r="X79" s="177" t="s">
        <v>180</v>
      </c>
      <c r="Y79" s="179">
        <v>0</v>
      </c>
      <c r="Z79" s="177" t="s">
        <v>180</v>
      </c>
      <c r="AA79" s="175">
        <v>0</v>
      </c>
      <c r="AB79" s="177" t="s">
        <v>180</v>
      </c>
      <c r="AC79" s="177" t="s">
        <v>180</v>
      </c>
      <c r="AD79" s="177" t="s">
        <v>180</v>
      </c>
      <c r="AE79" s="177" t="s">
        <v>180</v>
      </c>
      <c r="AF79" s="177" t="s">
        <v>180</v>
      </c>
      <c r="AG79" s="178">
        <v>0</v>
      </c>
      <c r="AH79" s="177" t="s">
        <v>180</v>
      </c>
      <c r="AI79" s="177" t="s">
        <v>203</v>
      </c>
      <c r="AJ79" s="177" t="s">
        <v>180</v>
      </c>
      <c r="AK79" s="177" t="s">
        <v>180</v>
      </c>
      <c r="AL79" s="178">
        <v>10</v>
      </c>
      <c r="AM79" s="178">
        <v>10</v>
      </c>
      <c r="AN79" s="177" t="s">
        <v>182</v>
      </c>
      <c r="AO79" s="177" t="s">
        <v>180</v>
      </c>
      <c r="AP79" s="176" t="s">
        <v>180</v>
      </c>
      <c r="AQ79" s="178"/>
      <c r="AR79" s="177" t="s">
        <v>204</v>
      </c>
      <c r="AS79" s="177" t="s">
        <v>205</v>
      </c>
      <c r="AT79" s="177" t="s">
        <v>206</v>
      </c>
      <c r="AU79" s="177" t="s">
        <v>412</v>
      </c>
      <c r="AV79" s="177" t="s">
        <v>208</v>
      </c>
      <c r="AW79" s="176" t="s">
        <v>404</v>
      </c>
      <c r="AX79" s="177" t="s">
        <v>421</v>
      </c>
      <c r="AY79" s="177" t="s">
        <v>210</v>
      </c>
      <c r="AZ79" s="177" t="s">
        <v>180</v>
      </c>
      <c r="BA79" s="177" t="s">
        <v>180</v>
      </c>
      <c r="BB79" s="177" t="s">
        <v>180</v>
      </c>
      <c r="BC79" s="177" t="s">
        <v>180</v>
      </c>
      <c r="BD79" s="177" t="s">
        <v>180</v>
      </c>
      <c r="BE79" s="176" t="s">
        <v>180</v>
      </c>
      <c r="BF79" s="176" t="s">
        <v>180</v>
      </c>
      <c r="BG79" s="177" t="s">
        <v>180</v>
      </c>
    </row>
    <row r="80" spans="1:59" s="180" customFormat="1" x14ac:dyDescent="0.2">
      <c r="A80" s="175">
        <v>2</v>
      </c>
      <c r="B80" s="176" t="s">
        <v>407</v>
      </c>
      <c r="C80" s="177" t="s">
        <v>420</v>
      </c>
      <c r="D80" s="178">
        <v>98.41</v>
      </c>
      <c r="E80" s="177" t="s">
        <v>197</v>
      </c>
      <c r="F80" s="177" t="s">
        <v>198</v>
      </c>
      <c r="G80" s="177" t="s">
        <v>297</v>
      </c>
      <c r="H80" s="177" t="s">
        <v>176</v>
      </c>
      <c r="I80" s="177" t="s">
        <v>177</v>
      </c>
      <c r="J80" s="177" t="s">
        <v>200</v>
      </c>
      <c r="K80" s="177" t="s">
        <v>179</v>
      </c>
      <c r="L80" s="177" t="s">
        <v>180</v>
      </c>
      <c r="M80" s="177" t="s">
        <v>180</v>
      </c>
      <c r="N80" s="175">
        <v>9527344</v>
      </c>
      <c r="O80" s="175">
        <v>293</v>
      </c>
      <c r="P80" s="177" t="s">
        <v>180</v>
      </c>
      <c r="Q80" s="177" t="s">
        <v>413</v>
      </c>
      <c r="R80" s="177" t="s">
        <v>180</v>
      </c>
      <c r="S80" s="177" t="s">
        <v>180</v>
      </c>
      <c r="T80" s="177" t="s">
        <v>180</v>
      </c>
      <c r="U80" s="177" t="s">
        <v>181</v>
      </c>
      <c r="V80" s="176" t="s">
        <v>404</v>
      </c>
      <c r="W80" s="176" t="s">
        <v>180</v>
      </c>
      <c r="X80" s="177" t="s">
        <v>180</v>
      </c>
      <c r="Y80" s="179">
        <v>0</v>
      </c>
      <c r="Z80" s="177" t="s">
        <v>180</v>
      </c>
      <c r="AA80" s="175">
        <v>0</v>
      </c>
      <c r="AB80" s="177" t="s">
        <v>180</v>
      </c>
      <c r="AC80" s="177" t="s">
        <v>180</v>
      </c>
      <c r="AD80" s="177" t="s">
        <v>180</v>
      </c>
      <c r="AE80" s="177" t="s">
        <v>180</v>
      </c>
      <c r="AF80" s="177" t="s">
        <v>180</v>
      </c>
      <c r="AG80" s="178">
        <v>0</v>
      </c>
      <c r="AH80" s="177" t="s">
        <v>180</v>
      </c>
      <c r="AI80" s="177" t="s">
        <v>203</v>
      </c>
      <c r="AJ80" s="177" t="s">
        <v>180</v>
      </c>
      <c r="AK80" s="177" t="s">
        <v>180</v>
      </c>
      <c r="AL80" s="178">
        <v>98.41</v>
      </c>
      <c r="AM80" s="178">
        <v>98.41</v>
      </c>
      <c r="AN80" s="177" t="s">
        <v>182</v>
      </c>
      <c r="AO80" s="177" t="s">
        <v>180</v>
      </c>
      <c r="AP80" s="176" t="s">
        <v>180</v>
      </c>
      <c r="AQ80" s="178"/>
      <c r="AR80" s="177" t="s">
        <v>204</v>
      </c>
      <c r="AS80" s="177" t="s">
        <v>205</v>
      </c>
      <c r="AT80" s="177" t="s">
        <v>206</v>
      </c>
      <c r="AU80" s="177" t="s">
        <v>412</v>
      </c>
      <c r="AV80" s="177" t="s">
        <v>208</v>
      </c>
      <c r="AW80" s="176" t="s">
        <v>404</v>
      </c>
      <c r="AX80" s="177" t="s">
        <v>419</v>
      </c>
      <c r="AY80" s="177" t="s">
        <v>210</v>
      </c>
      <c r="AZ80" s="177" t="s">
        <v>180</v>
      </c>
      <c r="BA80" s="177" t="s">
        <v>180</v>
      </c>
      <c r="BB80" s="177" t="s">
        <v>180</v>
      </c>
      <c r="BC80" s="177" t="s">
        <v>180</v>
      </c>
      <c r="BD80" s="177" t="s">
        <v>180</v>
      </c>
      <c r="BE80" s="176" t="s">
        <v>180</v>
      </c>
      <c r="BF80" s="176" t="s">
        <v>180</v>
      </c>
      <c r="BG80" s="177" t="s">
        <v>180</v>
      </c>
    </row>
    <row r="81" spans="1:59" s="180" customFormat="1" x14ac:dyDescent="0.2">
      <c r="A81" s="175">
        <v>2</v>
      </c>
      <c r="B81" s="176" t="s">
        <v>407</v>
      </c>
      <c r="C81" s="177" t="s">
        <v>238</v>
      </c>
      <c r="D81" s="178">
        <v>-109.92</v>
      </c>
      <c r="E81" s="177" t="s">
        <v>197</v>
      </c>
      <c r="F81" s="177" t="s">
        <v>198</v>
      </c>
      <c r="G81" s="177" t="s">
        <v>297</v>
      </c>
      <c r="H81" s="177" t="s">
        <v>176</v>
      </c>
      <c r="I81" s="177" t="s">
        <v>177</v>
      </c>
      <c r="J81" s="177" t="s">
        <v>200</v>
      </c>
      <c r="K81" s="177" t="s">
        <v>179</v>
      </c>
      <c r="L81" s="177" t="s">
        <v>180</v>
      </c>
      <c r="M81" s="177" t="s">
        <v>180</v>
      </c>
      <c r="N81" s="175">
        <v>9527344</v>
      </c>
      <c r="O81" s="175">
        <v>294</v>
      </c>
      <c r="P81" s="177" t="s">
        <v>180</v>
      </c>
      <c r="Q81" s="177" t="s">
        <v>413</v>
      </c>
      <c r="R81" s="177" t="s">
        <v>180</v>
      </c>
      <c r="S81" s="177" t="s">
        <v>180</v>
      </c>
      <c r="T81" s="177" t="s">
        <v>180</v>
      </c>
      <c r="U81" s="177" t="s">
        <v>181</v>
      </c>
      <c r="V81" s="176" t="s">
        <v>404</v>
      </c>
      <c r="W81" s="176" t="s">
        <v>180</v>
      </c>
      <c r="X81" s="177" t="s">
        <v>180</v>
      </c>
      <c r="Y81" s="179">
        <v>0</v>
      </c>
      <c r="Z81" s="177" t="s">
        <v>180</v>
      </c>
      <c r="AA81" s="175">
        <v>0</v>
      </c>
      <c r="AB81" s="177" t="s">
        <v>180</v>
      </c>
      <c r="AC81" s="177" t="s">
        <v>180</v>
      </c>
      <c r="AD81" s="177" t="s">
        <v>180</v>
      </c>
      <c r="AE81" s="177" t="s">
        <v>180</v>
      </c>
      <c r="AF81" s="177" t="s">
        <v>180</v>
      </c>
      <c r="AG81" s="178">
        <v>0</v>
      </c>
      <c r="AH81" s="177" t="s">
        <v>180</v>
      </c>
      <c r="AI81" s="177" t="s">
        <v>203</v>
      </c>
      <c r="AJ81" s="177" t="s">
        <v>180</v>
      </c>
      <c r="AK81" s="177" t="s">
        <v>180</v>
      </c>
      <c r="AL81" s="178">
        <v>-109.92</v>
      </c>
      <c r="AM81" s="178">
        <v>-109.92</v>
      </c>
      <c r="AN81" s="177" t="s">
        <v>182</v>
      </c>
      <c r="AO81" s="177" t="s">
        <v>180</v>
      </c>
      <c r="AP81" s="176" t="s">
        <v>180</v>
      </c>
      <c r="AQ81" s="178"/>
      <c r="AR81" s="177" t="s">
        <v>204</v>
      </c>
      <c r="AS81" s="177" t="s">
        <v>205</v>
      </c>
      <c r="AT81" s="177" t="s">
        <v>206</v>
      </c>
      <c r="AU81" s="177" t="s">
        <v>412</v>
      </c>
      <c r="AV81" s="177" t="s">
        <v>208</v>
      </c>
      <c r="AW81" s="176" t="s">
        <v>404</v>
      </c>
      <c r="AX81" s="177" t="s">
        <v>418</v>
      </c>
      <c r="AY81" s="177" t="s">
        <v>210</v>
      </c>
      <c r="AZ81" s="177" t="s">
        <v>180</v>
      </c>
      <c r="BA81" s="177" t="s">
        <v>180</v>
      </c>
      <c r="BB81" s="177" t="s">
        <v>180</v>
      </c>
      <c r="BC81" s="177" t="s">
        <v>180</v>
      </c>
      <c r="BD81" s="177" t="s">
        <v>180</v>
      </c>
      <c r="BE81" s="176" t="s">
        <v>180</v>
      </c>
      <c r="BF81" s="176" t="s">
        <v>180</v>
      </c>
      <c r="BG81" s="177" t="s">
        <v>180</v>
      </c>
    </row>
    <row r="82" spans="1:59" s="180" customFormat="1" x14ac:dyDescent="0.2">
      <c r="A82" s="175">
        <v>2</v>
      </c>
      <c r="B82" s="176" t="s">
        <v>407</v>
      </c>
      <c r="C82" s="177" t="s">
        <v>248</v>
      </c>
      <c r="D82" s="178">
        <v>10</v>
      </c>
      <c r="E82" s="177" t="s">
        <v>197</v>
      </c>
      <c r="F82" s="177" t="s">
        <v>198</v>
      </c>
      <c r="G82" s="177" t="s">
        <v>297</v>
      </c>
      <c r="H82" s="177" t="s">
        <v>176</v>
      </c>
      <c r="I82" s="177" t="s">
        <v>177</v>
      </c>
      <c r="J82" s="177" t="s">
        <v>200</v>
      </c>
      <c r="K82" s="177" t="s">
        <v>179</v>
      </c>
      <c r="L82" s="177" t="s">
        <v>180</v>
      </c>
      <c r="M82" s="177" t="s">
        <v>180</v>
      </c>
      <c r="N82" s="175">
        <v>9527344</v>
      </c>
      <c r="O82" s="175">
        <v>295</v>
      </c>
      <c r="P82" s="177" t="s">
        <v>180</v>
      </c>
      <c r="Q82" s="177" t="s">
        <v>413</v>
      </c>
      <c r="R82" s="177" t="s">
        <v>180</v>
      </c>
      <c r="S82" s="177" t="s">
        <v>180</v>
      </c>
      <c r="T82" s="177" t="s">
        <v>180</v>
      </c>
      <c r="U82" s="177" t="s">
        <v>181</v>
      </c>
      <c r="V82" s="176" t="s">
        <v>404</v>
      </c>
      <c r="W82" s="176" t="s">
        <v>180</v>
      </c>
      <c r="X82" s="177" t="s">
        <v>180</v>
      </c>
      <c r="Y82" s="179">
        <v>0</v>
      </c>
      <c r="Z82" s="177" t="s">
        <v>180</v>
      </c>
      <c r="AA82" s="175">
        <v>0</v>
      </c>
      <c r="AB82" s="177" t="s">
        <v>180</v>
      </c>
      <c r="AC82" s="177" t="s">
        <v>180</v>
      </c>
      <c r="AD82" s="177" t="s">
        <v>180</v>
      </c>
      <c r="AE82" s="177" t="s">
        <v>180</v>
      </c>
      <c r="AF82" s="177" t="s">
        <v>180</v>
      </c>
      <c r="AG82" s="178">
        <v>0</v>
      </c>
      <c r="AH82" s="177" t="s">
        <v>180</v>
      </c>
      <c r="AI82" s="177" t="s">
        <v>203</v>
      </c>
      <c r="AJ82" s="177" t="s">
        <v>180</v>
      </c>
      <c r="AK82" s="177" t="s">
        <v>180</v>
      </c>
      <c r="AL82" s="178">
        <v>10</v>
      </c>
      <c r="AM82" s="178">
        <v>10</v>
      </c>
      <c r="AN82" s="177" t="s">
        <v>182</v>
      </c>
      <c r="AO82" s="177" t="s">
        <v>180</v>
      </c>
      <c r="AP82" s="176" t="s">
        <v>180</v>
      </c>
      <c r="AQ82" s="178"/>
      <c r="AR82" s="177" t="s">
        <v>204</v>
      </c>
      <c r="AS82" s="177" t="s">
        <v>205</v>
      </c>
      <c r="AT82" s="177" t="s">
        <v>206</v>
      </c>
      <c r="AU82" s="177" t="s">
        <v>412</v>
      </c>
      <c r="AV82" s="177" t="s">
        <v>208</v>
      </c>
      <c r="AW82" s="176" t="s">
        <v>404</v>
      </c>
      <c r="AX82" s="177" t="s">
        <v>417</v>
      </c>
      <c r="AY82" s="177" t="s">
        <v>210</v>
      </c>
      <c r="AZ82" s="177" t="s">
        <v>180</v>
      </c>
      <c r="BA82" s="177" t="s">
        <v>180</v>
      </c>
      <c r="BB82" s="177" t="s">
        <v>180</v>
      </c>
      <c r="BC82" s="177" t="s">
        <v>180</v>
      </c>
      <c r="BD82" s="177" t="s">
        <v>180</v>
      </c>
      <c r="BE82" s="176" t="s">
        <v>180</v>
      </c>
      <c r="BF82" s="176" t="s">
        <v>180</v>
      </c>
      <c r="BG82" s="177" t="s">
        <v>180</v>
      </c>
    </row>
    <row r="83" spans="1:59" s="180" customFormat="1" x14ac:dyDescent="0.2">
      <c r="A83" s="175">
        <v>2</v>
      </c>
      <c r="B83" s="176" t="s">
        <v>407</v>
      </c>
      <c r="C83" s="177" t="s">
        <v>416</v>
      </c>
      <c r="D83" s="178">
        <v>-552.54</v>
      </c>
      <c r="E83" s="177" t="s">
        <v>197</v>
      </c>
      <c r="F83" s="177" t="s">
        <v>198</v>
      </c>
      <c r="G83" s="177" t="s">
        <v>297</v>
      </c>
      <c r="H83" s="177" t="s">
        <v>176</v>
      </c>
      <c r="I83" s="177" t="s">
        <v>177</v>
      </c>
      <c r="J83" s="177" t="s">
        <v>200</v>
      </c>
      <c r="K83" s="177" t="s">
        <v>179</v>
      </c>
      <c r="L83" s="177" t="s">
        <v>180</v>
      </c>
      <c r="M83" s="177" t="s">
        <v>180</v>
      </c>
      <c r="N83" s="175">
        <v>9527344</v>
      </c>
      <c r="O83" s="175">
        <v>296</v>
      </c>
      <c r="P83" s="177" t="s">
        <v>180</v>
      </c>
      <c r="Q83" s="177" t="s">
        <v>413</v>
      </c>
      <c r="R83" s="177" t="s">
        <v>180</v>
      </c>
      <c r="S83" s="177" t="s">
        <v>180</v>
      </c>
      <c r="T83" s="177" t="s">
        <v>180</v>
      </c>
      <c r="U83" s="177" t="s">
        <v>181</v>
      </c>
      <c r="V83" s="176" t="s">
        <v>404</v>
      </c>
      <c r="W83" s="176" t="s">
        <v>180</v>
      </c>
      <c r="X83" s="177" t="s">
        <v>180</v>
      </c>
      <c r="Y83" s="179">
        <v>0</v>
      </c>
      <c r="Z83" s="177" t="s">
        <v>180</v>
      </c>
      <c r="AA83" s="175">
        <v>0</v>
      </c>
      <c r="AB83" s="177" t="s">
        <v>180</v>
      </c>
      <c r="AC83" s="177" t="s">
        <v>180</v>
      </c>
      <c r="AD83" s="177" t="s">
        <v>180</v>
      </c>
      <c r="AE83" s="177" t="s">
        <v>180</v>
      </c>
      <c r="AF83" s="177" t="s">
        <v>180</v>
      </c>
      <c r="AG83" s="178">
        <v>0</v>
      </c>
      <c r="AH83" s="177" t="s">
        <v>180</v>
      </c>
      <c r="AI83" s="177" t="s">
        <v>203</v>
      </c>
      <c r="AJ83" s="177" t="s">
        <v>180</v>
      </c>
      <c r="AK83" s="177" t="s">
        <v>180</v>
      </c>
      <c r="AL83" s="178">
        <v>-552.54</v>
      </c>
      <c r="AM83" s="178">
        <v>-552.54</v>
      </c>
      <c r="AN83" s="177" t="s">
        <v>182</v>
      </c>
      <c r="AO83" s="177" t="s">
        <v>180</v>
      </c>
      <c r="AP83" s="176" t="s">
        <v>180</v>
      </c>
      <c r="AQ83" s="178"/>
      <c r="AR83" s="177" t="s">
        <v>204</v>
      </c>
      <c r="AS83" s="177" t="s">
        <v>205</v>
      </c>
      <c r="AT83" s="177" t="s">
        <v>206</v>
      </c>
      <c r="AU83" s="177" t="s">
        <v>412</v>
      </c>
      <c r="AV83" s="177" t="s">
        <v>208</v>
      </c>
      <c r="AW83" s="176" t="s">
        <v>404</v>
      </c>
      <c r="AX83" s="177" t="s">
        <v>415</v>
      </c>
      <c r="AY83" s="177" t="s">
        <v>210</v>
      </c>
      <c r="AZ83" s="177" t="s">
        <v>180</v>
      </c>
      <c r="BA83" s="177" t="s">
        <v>180</v>
      </c>
      <c r="BB83" s="177" t="s">
        <v>180</v>
      </c>
      <c r="BC83" s="177" t="s">
        <v>180</v>
      </c>
      <c r="BD83" s="177" t="s">
        <v>180</v>
      </c>
      <c r="BE83" s="176" t="s">
        <v>180</v>
      </c>
      <c r="BF83" s="176" t="s">
        <v>180</v>
      </c>
      <c r="BG83" s="177" t="s">
        <v>180</v>
      </c>
    </row>
    <row r="84" spans="1:59" s="180" customFormat="1" x14ac:dyDescent="0.2">
      <c r="A84" s="175">
        <v>2</v>
      </c>
      <c r="B84" s="176" t="s">
        <v>407</v>
      </c>
      <c r="C84" s="177" t="s">
        <v>236</v>
      </c>
      <c r="D84" s="178">
        <v>10</v>
      </c>
      <c r="E84" s="177" t="s">
        <v>197</v>
      </c>
      <c r="F84" s="177" t="s">
        <v>198</v>
      </c>
      <c r="G84" s="177" t="s">
        <v>297</v>
      </c>
      <c r="H84" s="177" t="s">
        <v>176</v>
      </c>
      <c r="I84" s="177" t="s">
        <v>177</v>
      </c>
      <c r="J84" s="177" t="s">
        <v>200</v>
      </c>
      <c r="K84" s="177" t="s">
        <v>179</v>
      </c>
      <c r="L84" s="177" t="s">
        <v>180</v>
      </c>
      <c r="M84" s="177" t="s">
        <v>180</v>
      </c>
      <c r="N84" s="175">
        <v>9527344</v>
      </c>
      <c r="O84" s="175">
        <v>297</v>
      </c>
      <c r="P84" s="177" t="s">
        <v>180</v>
      </c>
      <c r="Q84" s="177" t="s">
        <v>413</v>
      </c>
      <c r="R84" s="177" t="s">
        <v>180</v>
      </c>
      <c r="S84" s="177" t="s">
        <v>180</v>
      </c>
      <c r="T84" s="177" t="s">
        <v>180</v>
      </c>
      <c r="U84" s="177" t="s">
        <v>181</v>
      </c>
      <c r="V84" s="176" t="s">
        <v>404</v>
      </c>
      <c r="W84" s="176" t="s">
        <v>180</v>
      </c>
      <c r="X84" s="177" t="s">
        <v>180</v>
      </c>
      <c r="Y84" s="179">
        <v>0</v>
      </c>
      <c r="Z84" s="177" t="s">
        <v>180</v>
      </c>
      <c r="AA84" s="175">
        <v>0</v>
      </c>
      <c r="AB84" s="177" t="s">
        <v>180</v>
      </c>
      <c r="AC84" s="177" t="s">
        <v>180</v>
      </c>
      <c r="AD84" s="177" t="s">
        <v>180</v>
      </c>
      <c r="AE84" s="177" t="s">
        <v>180</v>
      </c>
      <c r="AF84" s="177" t="s">
        <v>180</v>
      </c>
      <c r="AG84" s="178">
        <v>0</v>
      </c>
      <c r="AH84" s="177" t="s">
        <v>180</v>
      </c>
      <c r="AI84" s="177" t="s">
        <v>203</v>
      </c>
      <c r="AJ84" s="177" t="s">
        <v>180</v>
      </c>
      <c r="AK84" s="177" t="s">
        <v>180</v>
      </c>
      <c r="AL84" s="178">
        <v>10</v>
      </c>
      <c r="AM84" s="178">
        <v>10</v>
      </c>
      <c r="AN84" s="177" t="s">
        <v>182</v>
      </c>
      <c r="AO84" s="177" t="s">
        <v>180</v>
      </c>
      <c r="AP84" s="176" t="s">
        <v>180</v>
      </c>
      <c r="AQ84" s="178"/>
      <c r="AR84" s="177" t="s">
        <v>204</v>
      </c>
      <c r="AS84" s="177" t="s">
        <v>205</v>
      </c>
      <c r="AT84" s="177" t="s">
        <v>206</v>
      </c>
      <c r="AU84" s="177" t="s">
        <v>412</v>
      </c>
      <c r="AV84" s="177" t="s">
        <v>208</v>
      </c>
      <c r="AW84" s="176" t="s">
        <v>404</v>
      </c>
      <c r="AX84" s="177" t="s">
        <v>414</v>
      </c>
      <c r="AY84" s="177" t="s">
        <v>210</v>
      </c>
      <c r="AZ84" s="177" t="s">
        <v>180</v>
      </c>
      <c r="BA84" s="177" t="s">
        <v>180</v>
      </c>
      <c r="BB84" s="177" t="s">
        <v>180</v>
      </c>
      <c r="BC84" s="177" t="s">
        <v>180</v>
      </c>
      <c r="BD84" s="177" t="s">
        <v>180</v>
      </c>
      <c r="BE84" s="176" t="s">
        <v>180</v>
      </c>
      <c r="BF84" s="176" t="s">
        <v>180</v>
      </c>
      <c r="BG84" s="177" t="s">
        <v>180</v>
      </c>
    </row>
    <row r="85" spans="1:59" s="180" customFormat="1" x14ac:dyDescent="0.2">
      <c r="A85" s="175">
        <v>2</v>
      </c>
      <c r="B85" s="176" t="s">
        <v>407</v>
      </c>
      <c r="C85" s="177" t="s">
        <v>252</v>
      </c>
      <c r="D85" s="178">
        <v>10</v>
      </c>
      <c r="E85" s="177" t="s">
        <v>197</v>
      </c>
      <c r="F85" s="177" t="s">
        <v>198</v>
      </c>
      <c r="G85" s="177" t="s">
        <v>297</v>
      </c>
      <c r="H85" s="177" t="s">
        <v>176</v>
      </c>
      <c r="I85" s="177" t="s">
        <v>177</v>
      </c>
      <c r="J85" s="177" t="s">
        <v>200</v>
      </c>
      <c r="K85" s="177" t="s">
        <v>179</v>
      </c>
      <c r="L85" s="177" t="s">
        <v>180</v>
      </c>
      <c r="M85" s="177" t="s">
        <v>180</v>
      </c>
      <c r="N85" s="175">
        <v>9527344</v>
      </c>
      <c r="O85" s="175">
        <v>298</v>
      </c>
      <c r="P85" s="177" t="s">
        <v>180</v>
      </c>
      <c r="Q85" s="177" t="s">
        <v>413</v>
      </c>
      <c r="R85" s="177" t="s">
        <v>180</v>
      </c>
      <c r="S85" s="177" t="s">
        <v>180</v>
      </c>
      <c r="T85" s="177" t="s">
        <v>180</v>
      </c>
      <c r="U85" s="177" t="s">
        <v>181</v>
      </c>
      <c r="V85" s="176" t="s">
        <v>404</v>
      </c>
      <c r="W85" s="176" t="s">
        <v>180</v>
      </c>
      <c r="X85" s="177" t="s">
        <v>180</v>
      </c>
      <c r="Y85" s="179">
        <v>0</v>
      </c>
      <c r="Z85" s="177" t="s">
        <v>180</v>
      </c>
      <c r="AA85" s="175">
        <v>0</v>
      </c>
      <c r="AB85" s="177" t="s">
        <v>180</v>
      </c>
      <c r="AC85" s="177" t="s">
        <v>180</v>
      </c>
      <c r="AD85" s="177" t="s">
        <v>180</v>
      </c>
      <c r="AE85" s="177" t="s">
        <v>180</v>
      </c>
      <c r="AF85" s="177" t="s">
        <v>180</v>
      </c>
      <c r="AG85" s="178">
        <v>0</v>
      </c>
      <c r="AH85" s="177" t="s">
        <v>180</v>
      </c>
      <c r="AI85" s="177" t="s">
        <v>203</v>
      </c>
      <c r="AJ85" s="177" t="s">
        <v>180</v>
      </c>
      <c r="AK85" s="177" t="s">
        <v>180</v>
      </c>
      <c r="AL85" s="178">
        <v>10</v>
      </c>
      <c r="AM85" s="178">
        <v>10</v>
      </c>
      <c r="AN85" s="177" t="s">
        <v>182</v>
      </c>
      <c r="AO85" s="177" t="s">
        <v>180</v>
      </c>
      <c r="AP85" s="176" t="s">
        <v>180</v>
      </c>
      <c r="AQ85" s="178"/>
      <c r="AR85" s="177" t="s">
        <v>204</v>
      </c>
      <c r="AS85" s="177" t="s">
        <v>205</v>
      </c>
      <c r="AT85" s="177" t="s">
        <v>206</v>
      </c>
      <c r="AU85" s="177" t="s">
        <v>412</v>
      </c>
      <c r="AV85" s="177" t="s">
        <v>208</v>
      </c>
      <c r="AW85" s="176" t="s">
        <v>404</v>
      </c>
      <c r="AX85" s="177" t="s">
        <v>411</v>
      </c>
      <c r="AY85" s="177" t="s">
        <v>210</v>
      </c>
      <c r="AZ85" s="177" t="s">
        <v>180</v>
      </c>
      <c r="BA85" s="177" t="s">
        <v>180</v>
      </c>
      <c r="BB85" s="177" t="s">
        <v>180</v>
      </c>
      <c r="BC85" s="177" t="s">
        <v>180</v>
      </c>
      <c r="BD85" s="177" t="s">
        <v>180</v>
      </c>
      <c r="BE85" s="176" t="s">
        <v>180</v>
      </c>
      <c r="BF85" s="176" t="s">
        <v>180</v>
      </c>
      <c r="BG85" s="177" t="s">
        <v>180</v>
      </c>
    </row>
    <row r="86" spans="1:59" s="186" customFormat="1" x14ac:dyDescent="0.2">
      <c r="A86" s="181">
        <v>2</v>
      </c>
      <c r="B86" s="182" t="s">
        <v>407</v>
      </c>
      <c r="C86" s="183" t="s">
        <v>217</v>
      </c>
      <c r="D86" s="184">
        <v>5.5</v>
      </c>
      <c r="E86" s="183" t="s">
        <v>197</v>
      </c>
      <c r="F86" s="183" t="s">
        <v>198</v>
      </c>
      <c r="G86" s="183" t="s">
        <v>297</v>
      </c>
      <c r="H86" s="183" t="s">
        <v>176</v>
      </c>
      <c r="I86" s="183" t="s">
        <v>177</v>
      </c>
      <c r="J86" s="183" t="s">
        <v>268</v>
      </c>
      <c r="K86" s="183" t="s">
        <v>179</v>
      </c>
      <c r="L86" s="183" t="s">
        <v>180</v>
      </c>
      <c r="M86" s="183" t="s">
        <v>180</v>
      </c>
      <c r="N86" s="181">
        <v>9527345</v>
      </c>
      <c r="O86" s="181">
        <v>279</v>
      </c>
      <c r="P86" s="183" t="s">
        <v>180</v>
      </c>
      <c r="Q86" s="183" t="s">
        <v>406</v>
      </c>
      <c r="R86" s="183" t="s">
        <v>180</v>
      </c>
      <c r="S86" s="183" t="s">
        <v>180</v>
      </c>
      <c r="T86" s="183" t="s">
        <v>180</v>
      </c>
      <c r="U86" s="183" t="s">
        <v>181</v>
      </c>
      <c r="V86" s="182" t="s">
        <v>404</v>
      </c>
      <c r="W86" s="182" t="s">
        <v>180</v>
      </c>
      <c r="X86" s="183" t="s">
        <v>180</v>
      </c>
      <c r="Y86" s="185">
        <v>0</v>
      </c>
      <c r="Z86" s="183" t="s">
        <v>180</v>
      </c>
      <c r="AA86" s="181">
        <v>0</v>
      </c>
      <c r="AB86" s="183" t="s">
        <v>180</v>
      </c>
      <c r="AC86" s="183" t="s">
        <v>180</v>
      </c>
      <c r="AD86" s="183" t="s">
        <v>180</v>
      </c>
      <c r="AE86" s="183" t="s">
        <v>180</v>
      </c>
      <c r="AF86" s="183" t="s">
        <v>180</v>
      </c>
      <c r="AG86" s="184">
        <v>0</v>
      </c>
      <c r="AH86" s="183" t="s">
        <v>180</v>
      </c>
      <c r="AI86" s="183" t="s">
        <v>203</v>
      </c>
      <c r="AJ86" s="183" t="s">
        <v>180</v>
      </c>
      <c r="AK86" s="183" t="s">
        <v>180</v>
      </c>
      <c r="AL86" s="184">
        <v>5.5</v>
      </c>
      <c r="AM86" s="184">
        <v>5.5</v>
      </c>
      <c r="AN86" s="183" t="s">
        <v>182</v>
      </c>
      <c r="AO86" s="183" t="s">
        <v>180</v>
      </c>
      <c r="AP86" s="182" t="s">
        <v>180</v>
      </c>
      <c r="AQ86" s="184"/>
      <c r="AR86" s="183" t="s">
        <v>204</v>
      </c>
      <c r="AS86" s="183" t="s">
        <v>205</v>
      </c>
      <c r="AT86" s="183" t="s">
        <v>206</v>
      </c>
      <c r="AU86" s="183" t="s">
        <v>405</v>
      </c>
      <c r="AV86" s="183" t="s">
        <v>208</v>
      </c>
      <c r="AW86" s="182" t="s">
        <v>404</v>
      </c>
      <c r="AX86" s="183" t="s">
        <v>410</v>
      </c>
      <c r="AY86" s="183" t="s">
        <v>210</v>
      </c>
      <c r="AZ86" s="183" t="s">
        <v>180</v>
      </c>
      <c r="BA86" s="183" t="s">
        <v>180</v>
      </c>
      <c r="BB86" s="183" t="s">
        <v>180</v>
      </c>
      <c r="BC86" s="183" t="s">
        <v>180</v>
      </c>
      <c r="BD86" s="183" t="s">
        <v>180</v>
      </c>
      <c r="BE86" s="182" t="s">
        <v>180</v>
      </c>
      <c r="BF86" s="182" t="s">
        <v>180</v>
      </c>
      <c r="BG86" s="183" t="s">
        <v>180</v>
      </c>
    </row>
    <row r="87" spans="1:59" s="186" customFormat="1" x14ac:dyDescent="0.2">
      <c r="A87" s="181">
        <v>2</v>
      </c>
      <c r="B87" s="182" t="s">
        <v>407</v>
      </c>
      <c r="C87" s="183" t="s">
        <v>409</v>
      </c>
      <c r="D87" s="184">
        <v>88.7</v>
      </c>
      <c r="E87" s="183" t="s">
        <v>197</v>
      </c>
      <c r="F87" s="183" t="s">
        <v>198</v>
      </c>
      <c r="G87" s="183" t="s">
        <v>297</v>
      </c>
      <c r="H87" s="183" t="s">
        <v>176</v>
      </c>
      <c r="I87" s="183" t="s">
        <v>177</v>
      </c>
      <c r="J87" s="183" t="s">
        <v>268</v>
      </c>
      <c r="K87" s="183" t="s">
        <v>179</v>
      </c>
      <c r="L87" s="183" t="s">
        <v>180</v>
      </c>
      <c r="M87" s="183" t="s">
        <v>180</v>
      </c>
      <c r="N87" s="181">
        <v>9527345</v>
      </c>
      <c r="O87" s="181">
        <v>280</v>
      </c>
      <c r="P87" s="183" t="s">
        <v>180</v>
      </c>
      <c r="Q87" s="183" t="s">
        <v>406</v>
      </c>
      <c r="R87" s="183" t="s">
        <v>180</v>
      </c>
      <c r="S87" s="183" t="s">
        <v>180</v>
      </c>
      <c r="T87" s="183" t="s">
        <v>180</v>
      </c>
      <c r="U87" s="183" t="s">
        <v>181</v>
      </c>
      <c r="V87" s="182" t="s">
        <v>404</v>
      </c>
      <c r="W87" s="182" t="s">
        <v>180</v>
      </c>
      <c r="X87" s="183" t="s">
        <v>180</v>
      </c>
      <c r="Y87" s="185">
        <v>0</v>
      </c>
      <c r="Z87" s="183" t="s">
        <v>180</v>
      </c>
      <c r="AA87" s="181">
        <v>0</v>
      </c>
      <c r="AB87" s="183" t="s">
        <v>180</v>
      </c>
      <c r="AC87" s="183" t="s">
        <v>180</v>
      </c>
      <c r="AD87" s="183" t="s">
        <v>180</v>
      </c>
      <c r="AE87" s="183" t="s">
        <v>180</v>
      </c>
      <c r="AF87" s="183" t="s">
        <v>180</v>
      </c>
      <c r="AG87" s="184">
        <v>0</v>
      </c>
      <c r="AH87" s="183" t="s">
        <v>180</v>
      </c>
      <c r="AI87" s="183" t="s">
        <v>203</v>
      </c>
      <c r="AJ87" s="183" t="s">
        <v>180</v>
      </c>
      <c r="AK87" s="183" t="s">
        <v>180</v>
      </c>
      <c r="AL87" s="184">
        <v>88.7</v>
      </c>
      <c r="AM87" s="184">
        <v>88.7</v>
      </c>
      <c r="AN87" s="183" t="s">
        <v>182</v>
      </c>
      <c r="AO87" s="183" t="s">
        <v>180</v>
      </c>
      <c r="AP87" s="182" t="s">
        <v>180</v>
      </c>
      <c r="AQ87" s="184"/>
      <c r="AR87" s="183" t="s">
        <v>204</v>
      </c>
      <c r="AS87" s="183" t="s">
        <v>205</v>
      </c>
      <c r="AT87" s="183" t="s">
        <v>206</v>
      </c>
      <c r="AU87" s="183" t="s">
        <v>405</v>
      </c>
      <c r="AV87" s="183" t="s">
        <v>208</v>
      </c>
      <c r="AW87" s="182" t="s">
        <v>404</v>
      </c>
      <c r="AX87" s="183" t="s">
        <v>408</v>
      </c>
      <c r="AY87" s="183" t="s">
        <v>210</v>
      </c>
      <c r="AZ87" s="183" t="s">
        <v>180</v>
      </c>
      <c r="BA87" s="183" t="s">
        <v>180</v>
      </c>
      <c r="BB87" s="183" t="s">
        <v>180</v>
      </c>
      <c r="BC87" s="183" t="s">
        <v>180</v>
      </c>
      <c r="BD87" s="183" t="s">
        <v>180</v>
      </c>
      <c r="BE87" s="182" t="s">
        <v>180</v>
      </c>
      <c r="BF87" s="182" t="s">
        <v>180</v>
      </c>
      <c r="BG87" s="183" t="s">
        <v>180</v>
      </c>
    </row>
    <row r="88" spans="1:59" s="186" customFormat="1" x14ac:dyDescent="0.2">
      <c r="A88" s="181">
        <v>2</v>
      </c>
      <c r="B88" s="182" t="s">
        <v>407</v>
      </c>
      <c r="C88" s="183" t="s">
        <v>217</v>
      </c>
      <c r="D88" s="184">
        <v>0.5</v>
      </c>
      <c r="E88" s="183" t="s">
        <v>197</v>
      </c>
      <c r="F88" s="183" t="s">
        <v>198</v>
      </c>
      <c r="G88" s="183" t="s">
        <v>297</v>
      </c>
      <c r="H88" s="183" t="s">
        <v>176</v>
      </c>
      <c r="I88" s="183" t="s">
        <v>177</v>
      </c>
      <c r="J88" s="183" t="s">
        <v>268</v>
      </c>
      <c r="K88" s="183" t="s">
        <v>179</v>
      </c>
      <c r="L88" s="183" t="s">
        <v>180</v>
      </c>
      <c r="M88" s="183" t="s">
        <v>180</v>
      </c>
      <c r="N88" s="181">
        <v>9527345</v>
      </c>
      <c r="O88" s="181">
        <v>281</v>
      </c>
      <c r="P88" s="183" t="s">
        <v>180</v>
      </c>
      <c r="Q88" s="183" t="s">
        <v>406</v>
      </c>
      <c r="R88" s="183" t="s">
        <v>180</v>
      </c>
      <c r="S88" s="183" t="s">
        <v>180</v>
      </c>
      <c r="T88" s="183" t="s">
        <v>180</v>
      </c>
      <c r="U88" s="183" t="s">
        <v>181</v>
      </c>
      <c r="V88" s="182" t="s">
        <v>404</v>
      </c>
      <c r="W88" s="182" t="s">
        <v>180</v>
      </c>
      <c r="X88" s="183" t="s">
        <v>180</v>
      </c>
      <c r="Y88" s="185">
        <v>0</v>
      </c>
      <c r="Z88" s="183" t="s">
        <v>180</v>
      </c>
      <c r="AA88" s="181">
        <v>0</v>
      </c>
      <c r="AB88" s="183" t="s">
        <v>180</v>
      </c>
      <c r="AC88" s="183" t="s">
        <v>180</v>
      </c>
      <c r="AD88" s="183" t="s">
        <v>180</v>
      </c>
      <c r="AE88" s="183" t="s">
        <v>180</v>
      </c>
      <c r="AF88" s="183" t="s">
        <v>180</v>
      </c>
      <c r="AG88" s="184">
        <v>0</v>
      </c>
      <c r="AH88" s="183" t="s">
        <v>180</v>
      </c>
      <c r="AI88" s="183" t="s">
        <v>203</v>
      </c>
      <c r="AJ88" s="183" t="s">
        <v>180</v>
      </c>
      <c r="AK88" s="183" t="s">
        <v>180</v>
      </c>
      <c r="AL88" s="184">
        <v>0.5</v>
      </c>
      <c r="AM88" s="184">
        <v>0.5</v>
      </c>
      <c r="AN88" s="183" t="s">
        <v>182</v>
      </c>
      <c r="AO88" s="183" t="s">
        <v>180</v>
      </c>
      <c r="AP88" s="182" t="s">
        <v>180</v>
      </c>
      <c r="AQ88" s="184"/>
      <c r="AR88" s="183" t="s">
        <v>204</v>
      </c>
      <c r="AS88" s="183" t="s">
        <v>205</v>
      </c>
      <c r="AT88" s="183" t="s">
        <v>206</v>
      </c>
      <c r="AU88" s="183" t="s">
        <v>405</v>
      </c>
      <c r="AV88" s="183" t="s">
        <v>208</v>
      </c>
      <c r="AW88" s="182" t="s">
        <v>404</v>
      </c>
      <c r="AX88" s="183" t="s">
        <v>403</v>
      </c>
      <c r="AY88" s="183" t="s">
        <v>210</v>
      </c>
      <c r="AZ88" s="183" t="s">
        <v>180</v>
      </c>
      <c r="BA88" s="183" t="s">
        <v>180</v>
      </c>
      <c r="BB88" s="183" t="s">
        <v>180</v>
      </c>
      <c r="BC88" s="183" t="s">
        <v>180</v>
      </c>
      <c r="BD88" s="183" t="s">
        <v>180</v>
      </c>
      <c r="BE88" s="182" t="s">
        <v>180</v>
      </c>
      <c r="BF88" s="182" t="s">
        <v>180</v>
      </c>
      <c r="BG88" s="183" t="s">
        <v>180</v>
      </c>
    </row>
    <row r="89" spans="1:59" s="193" customFormat="1" x14ac:dyDescent="0.2">
      <c r="A89" s="188">
        <v>2</v>
      </c>
      <c r="B89" s="189" t="s">
        <v>402</v>
      </c>
      <c r="C89" s="190" t="s">
        <v>308</v>
      </c>
      <c r="D89" s="191">
        <v>-531.75</v>
      </c>
      <c r="E89" s="190" t="s">
        <v>173</v>
      </c>
      <c r="F89" s="190" t="s">
        <v>309</v>
      </c>
      <c r="G89" s="190" t="s">
        <v>297</v>
      </c>
      <c r="H89" s="190" t="s">
        <v>176</v>
      </c>
      <c r="I89" s="190" t="s">
        <v>177</v>
      </c>
      <c r="J89" s="190" t="s">
        <v>295</v>
      </c>
      <c r="K89" s="190" t="s">
        <v>179</v>
      </c>
      <c r="L89" s="190" t="s">
        <v>180</v>
      </c>
      <c r="M89" s="190" t="s">
        <v>180</v>
      </c>
      <c r="N89" s="188">
        <v>9489204</v>
      </c>
      <c r="O89" s="188">
        <v>44</v>
      </c>
      <c r="P89" s="190" t="s">
        <v>180</v>
      </c>
      <c r="Q89" s="190" t="s">
        <v>180</v>
      </c>
      <c r="R89" s="190" t="s">
        <v>180</v>
      </c>
      <c r="S89" s="190" t="s">
        <v>180</v>
      </c>
      <c r="T89" s="190" t="s">
        <v>180</v>
      </c>
      <c r="U89" s="190" t="s">
        <v>181</v>
      </c>
      <c r="V89" s="189" t="s">
        <v>310</v>
      </c>
      <c r="W89" s="189" t="s">
        <v>180</v>
      </c>
      <c r="X89" s="190" t="s">
        <v>180</v>
      </c>
      <c r="Y89" s="192">
        <v>0</v>
      </c>
      <c r="Z89" s="190" t="s">
        <v>180</v>
      </c>
      <c r="AA89" s="188">
        <v>0</v>
      </c>
      <c r="AB89" s="190" t="s">
        <v>180</v>
      </c>
      <c r="AC89" s="190" t="s">
        <v>180</v>
      </c>
      <c r="AD89" s="190" t="s">
        <v>180</v>
      </c>
      <c r="AE89" s="190" t="s">
        <v>180</v>
      </c>
      <c r="AF89" s="190" t="s">
        <v>180</v>
      </c>
      <c r="AG89" s="191">
        <v>0</v>
      </c>
      <c r="AH89" s="190" t="s">
        <v>180</v>
      </c>
      <c r="AI89" s="190" t="s">
        <v>180</v>
      </c>
      <c r="AJ89" s="190" t="s">
        <v>180</v>
      </c>
      <c r="AK89" s="190" t="s">
        <v>180</v>
      </c>
      <c r="AL89" s="191">
        <v>-531.75</v>
      </c>
      <c r="AM89" s="191">
        <v>-531.75</v>
      </c>
      <c r="AN89" s="190" t="s">
        <v>182</v>
      </c>
      <c r="AO89" s="190" t="s">
        <v>180</v>
      </c>
      <c r="AP89" s="189" t="s">
        <v>180</v>
      </c>
      <c r="AQ89" s="191"/>
      <c r="AR89" s="190" t="s">
        <v>180</v>
      </c>
      <c r="AS89" s="190" t="s">
        <v>180</v>
      </c>
      <c r="AT89" s="190" t="s">
        <v>180</v>
      </c>
      <c r="AU89" s="190" t="s">
        <v>180</v>
      </c>
      <c r="AV89" s="190" t="s">
        <v>180</v>
      </c>
      <c r="AW89" s="189" t="s">
        <v>180</v>
      </c>
      <c r="AX89" s="190" t="s">
        <v>180</v>
      </c>
      <c r="AY89" s="190" t="s">
        <v>180</v>
      </c>
      <c r="AZ89" s="190" t="s">
        <v>180</v>
      </c>
      <c r="BA89" s="190" t="s">
        <v>180</v>
      </c>
      <c r="BB89" s="190" t="s">
        <v>180</v>
      </c>
      <c r="BC89" s="190" t="s">
        <v>180</v>
      </c>
      <c r="BD89" s="190" t="s">
        <v>180</v>
      </c>
      <c r="BE89" s="189" t="s">
        <v>180</v>
      </c>
      <c r="BF89" s="189" t="s">
        <v>180</v>
      </c>
      <c r="BG89" s="190" t="s">
        <v>183</v>
      </c>
    </row>
    <row r="90" spans="1:59" s="193" customFormat="1" x14ac:dyDescent="0.2">
      <c r="A90" s="188">
        <v>2</v>
      </c>
      <c r="B90" s="189" t="s">
        <v>402</v>
      </c>
      <c r="C90" s="190" t="s">
        <v>401</v>
      </c>
      <c r="D90" s="191">
        <v>531.75</v>
      </c>
      <c r="E90" s="190" t="s">
        <v>197</v>
      </c>
      <c r="F90" s="190" t="s">
        <v>198</v>
      </c>
      <c r="G90" s="190" t="s">
        <v>297</v>
      </c>
      <c r="H90" s="190" t="s">
        <v>176</v>
      </c>
      <c r="I90" s="190" t="s">
        <v>177</v>
      </c>
      <c r="J90" s="190" t="s">
        <v>295</v>
      </c>
      <c r="K90" s="190" t="s">
        <v>179</v>
      </c>
      <c r="L90" s="190" t="s">
        <v>180</v>
      </c>
      <c r="M90" s="190" t="s">
        <v>180</v>
      </c>
      <c r="N90" s="188">
        <v>9491278</v>
      </c>
      <c r="O90" s="188">
        <v>46</v>
      </c>
      <c r="P90" s="190" t="s">
        <v>180</v>
      </c>
      <c r="Q90" s="190" t="s">
        <v>400</v>
      </c>
      <c r="R90" s="190" t="s">
        <v>180</v>
      </c>
      <c r="S90" s="190" t="s">
        <v>180</v>
      </c>
      <c r="T90" s="190" t="s">
        <v>180</v>
      </c>
      <c r="U90" s="190" t="s">
        <v>181</v>
      </c>
      <c r="V90" s="189" t="s">
        <v>398</v>
      </c>
      <c r="W90" s="189" t="s">
        <v>180</v>
      </c>
      <c r="X90" s="190" t="s">
        <v>180</v>
      </c>
      <c r="Y90" s="192">
        <v>0</v>
      </c>
      <c r="Z90" s="190" t="s">
        <v>180</v>
      </c>
      <c r="AA90" s="188">
        <v>0</v>
      </c>
      <c r="AB90" s="190" t="s">
        <v>180</v>
      </c>
      <c r="AC90" s="190" t="s">
        <v>180</v>
      </c>
      <c r="AD90" s="190" t="s">
        <v>180</v>
      </c>
      <c r="AE90" s="190" t="s">
        <v>180</v>
      </c>
      <c r="AF90" s="190" t="s">
        <v>180</v>
      </c>
      <c r="AG90" s="191">
        <v>0</v>
      </c>
      <c r="AH90" s="190" t="s">
        <v>180</v>
      </c>
      <c r="AI90" s="190" t="s">
        <v>203</v>
      </c>
      <c r="AJ90" s="190" t="s">
        <v>180</v>
      </c>
      <c r="AK90" s="190" t="s">
        <v>180</v>
      </c>
      <c r="AL90" s="191">
        <v>531.75</v>
      </c>
      <c r="AM90" s="191">
        <v>531.75</v>
      </c>
      <c r="AN90" s="190" t="s">
        <v>182</v>
      </c>
      <c r="AO90" s="190" t="s">
        <v>180</v>
      </c>
      <c r="AP90" s="189" t="s">
        <v>180</v>
      </c>
      <c r="AQ90" s="191"/>
      <c r="AR90" s="190" t="s">
        <v>204</v>
      </c>
      <c r="AS90" s="190" t="s">
        <v>300</v>
      </c>
      <c r="AT90" s="190" t="s">
        <v>301</v>
      </c>
      <c r="AU90" s="190" t="s">
        <v>399</v>
      </c>
      <c r="AV90" s="190" t="s">
        <v>208</v>
      </c>
      <c r="AW90" s="189" t="s">
        <v>398</v>
      </c>
      <c r="AX90" s="190" t="s">
        <v>397</v>
      </c>
      <c r="AY90" s="190" t="s">
        <v>210</v>
      </c>
      <c r="AZ90" s="190" t="s">
        <v>180</v>
      </c>
      <c r="BA90" s="190" t="s">
        <v>180</v>
      </c>
      <c r="BB90" s="190" t="s">
        <v>180</v>
      </c>
      <c r="BC90" s="190" t="s">
        <v>180</v>
      </c>
      <c r="BD90" s="190" t="s">
        <v>180</v>
      </c>
      <c r="BE90" s="189" t="s">
        <v>180</v>
      </c>
      <c r="BF90" s="189" t="s">
        <v>180</v>
      </c>
      <c r="BG90" s="190" t="s">
        <v>180</v>
      </c>
    </row>
    <row r="91" spans="1:59" s="193" customFormat="1" x14ac:dyDescent="0.2">
      <c r="A91" s="188">
        <v>2</v>
      </c>
      <c r="B91" s="189" t="s">
        <v>394</v>
      </c>
      <c r="C91" s="190" t="s">
        <v>396</v>
      </c>
      <c r="D91" s="191">
        <v>32.700000000000003</v>
      </c>
      <c r="E91" s="190" t="s">
        <v>187</v>
      </c>
      <c r="F91" s="190" t="s">
        <v>395</v>
      </c>
      <c r="G91" s="190" t="s">
        <v>297</v>
      </c>
      <c r="H91" s="190" t="s">
        <v>176</v>
      </c>
      <c r="I91" s="190" t="s">
        <v>177</v>
      </c>
      <c r="J91" s="190" t="s">
        <v>295</v>
      </c>
      <c r="K91" s="190" t="s">
        <v>179</v>
      </c>
      <c r="L91" s="190" t="s">
        <v>180</v>
      </c>
      <c r="M91" s="190" t="s">
        <v>180</v>
      </c>
      <c r="N91" s="188">
        <v>9518766</v>
      </c>
      <c r="O91" s="188">
        <v>1</v>
      </c>
      <c r="P91" s="190" t="s">
        <v>180</v>
      </c>
      <c r="Q91" s="190" t="s">
        <v>180</v>
      </c>
      <c r="R91" s="190" t="s">
        <v>180</v>
      </c>
      <c r="S91" s="190" t="s">
        <v>180</v>
      </c>
      <c r="T91" s="190" t="s">
        <v>180</v>
      </c>
      <c r="U91" s="190" t="s">
        <v>181</v>
      </c>
      <c r="V91" s="189" t="s">
        <v>394</v>
      </c>
      <c r="W91" s="189" t="s">
        <v>180</v>
      </c>
      <c r="X91" s="190" t="s">
        <v>180</v>
      </c>
      <c r="Y91" s="192">
        <v>0</v>
      </c>
      <c r="Z91" s="190" t="s">
        <v>180</v>
      </c>
      <c r="AA91" s="188">
        <v>0</v>
      </c>
      <c r="AB91" s="190" t="s">
        <v>180</v>
      </c>
      <c r="AC91" s="190" t="s">
        <v>180</v>
      </c>
      <c r="AD91" s="190" t="s">
        <v>180</v>
      </c>
      <c r="AE91" s="190" t="s">
        <v>180</v>
      </c>
      <c r="AF91" s="190" t="s">
        <v>180</v>
      </c>
      <c r="AG91" s="191">
        <v>0</v>
      </c>
      <c r="AH91" s="190" t="s">
        <v>180</v>
      </c>
      <c r="AI91" s="190" t="s">
        <v>180</v>
      </c>
      <c r="AJ91" s="190" t="s">
        <v>180</v>
      </c>
      <c r="AK91" s="190" t="s">
        <v>180</v>
      </c>
      <c r="AL91" s="191">
        <v>32.700000000000003</v>
      </c>
      <c r="AM91" s="191">
        <v>32.700000000000003</v>
      </c>
      <c r="AN91" s="190" t="s">
        <v>182</v>
      </c>
      <c r="AO91" s="190" t="s">
        <v>180</v>
      </c>
      <c r="AP91" s="189" t="s">
        <v>180</v>
      </c>
      <c r="AQ91" s="191"/>
      <c r="AR91" s="190" t="s">
        <v>180</v>
      </c>
      <c r="AS91" s="190" t="s">
        <v>180</v>
      </c>
      <c r="AT91" s="190" t="s">
        <v>180</v>
      </c>
      <c r="AU91" s="190" t="s">
        <v>180</v>
      </c>
      <c r="AV91" s="190" t="s">
        <v>180</v>
      </c>
      <c r="AW91" s="189" t="s">
        <v>180</v>
      </c>
      <c r="AX91" s="190" t="s">
        <v>180</v>
      </c>
      <c r="AY91" s="190" t="s">
        <v>180</v>
      </c>
      <c r="AZ91" s="190" t="s">
        <v>180</v>
      </c>
      <c r="BA91" s="190" t="s">
        <v>180</v>
      </c>
      <c r="BB91" s="190" t="s">
        <v>180</v>
      </c>
      <c r="BC91" s="190" t="s">
        <v>180</v>
      </c>
      <c r="BD91" s="190" t="s">
        <v>180</v>
      </c>
      <c r="BE91" s="189" t="s">
        <v>180</v>
      </c>
      <c r="BF91" s="189" t="s">
        <v>180</v>
      </c>
      <c r="BG91" s="190" t="s">
        <v>183</v>
      </c>
    </row>
    <row r="92" spans="1:59" s="193" customFormat="1" x14ac:dyDescent="0.2">
      <c r="A92" s="188">
        <v>2</v>
      </c>
      <c r="B92" s="189" t="s">
        <v>394</v>
      </c>
      <c r="C92" s="190" t="s">
        <v>396</v>
      </c>
      <c r="D92" s="191">
        <v>41.74</v>
      </c>
      <c r="E92" s="190" t="s">
        <v>187</v>
      </c>
      <c r="F92" s="190" t="s">
        <v>395</v>
      </c>
      <c r="G92" s="190" t="s">
        <v>297</v>
      </c>
      <c r="H92" s="190" t="s">
        <v>176</v>
      </c>
      <c r="I92" s="190" t="s">
        <v>177</v>
      </c>
      <c r="J92" s="190" t="s">
        <v>295</v>
      </c>
      <c r="K92" s="190" t="s">
        <v>179</v>
      </c>
      <c r="L92" s="190" t="s">
        <v>180</v>
      </c>
      <c r="M92" s="190" t="s">
        <v>180</v>
      </c>
      <c r="N92" s="188">
        <v>9518766</v>
      </c>
      <c r="O92" s="188">
        <v>2</v>
      </c>
      <c r="P92" s="190" t="s">
        <v>180</v>
      </c>
      <c r="Q92" s="190" t="s">
        <v>180</v>
      </c>
      <c r="R92" s="190" t="s">
        <v>180</v>
      </c>
      <c r="S92" s="190" t="s">
        <v>180</v>
      </c>
      <c r="T92" s="190" t="s">
        <v>180</v>
      </c>
      <c r="U92" s="190" t="s">
        <v>181</v>
      </c>
      <c r="V92" s="189" t="s">
        <v>394</v>
      </c>
      <c r="W92" s="189" t="s">
        <v>180</v>
      </c>
      <c r="X92" s="190" t="s">
        <v>180</v>
      </c>
      <c r="Y92" s="192">
        <v>0</v>
      </c>
      <c r="Z92" s="190" t="s">
        <v>180</v>
      </c>
      <c r="AA92" s="188">
        <v>0</v>
      </c>
      <c r="AB92" s="190" t="s">
        <v>180</v>
      </c>
      <c r="AC92" s="190" t="s">
        <v>180</v>
      </c>
      <c r="AD92" s="190" t="s">
        <v>180</v>
      </c>
      <c r="AE92" s="190" t="s">
        <v>180</v>
      </c>
      <c r="AF92" s="190" t="s">
        <v>180</v>
      </c>
      <c r="AG92" s="191">
        <v>0</v>
      </c>
      <c r="AH92" s="190" t="s">
        <v>180</v>
      </c>
      <c r="AI92" s="190" t="s">
        <v>180</v>
      </c>
      <c r="AJ92" s="190" t="s">
        <v>180</v>
      </c>
      <c r="AK92" s="190" t="s">
        <v>180</v>
      </c>
      <c r="AL92" s="191">
        <v>41.74</v>
      </c>
      <c r="AM92" s="191">
        <v>41.74</v>
      </c>
      <c r="AN92" s="190" t="s">
        <v>182</v>
      </c>
      <c r="AO92" s="190" t="s">
        <v>180</v>
      </c>
      <c r="AP92" s="189" t="s">
        <v>180</v>
      </c>
      <c r="AQ92" s="191"/>
      <c r="AR92" s="190" t="s">
        <v>180</v>
      </c>
      <c r="AS92" s="190" t="s">
        <v>180</v>
      </c>
      <c r="AT92" s="190" t="s">
        <v>180</v>
      </c>
      <c r="AU92" s="190" t="s">
        <v>180</v>
      </c>
      <c r="AV92" s="190" t="s">
        <v>180</v>
      </c>
      <c r="AW92" s="189" t="s">
        <v>180</v>
      </c>
      <c r="AX92" s="190" t="s">
        <v>180</v>
      </c>
      <c r="AY92" s="190" t="s">
        <v>180</v>
      </c>
      <c r="AZ92" s="190" t="s">
        <v>180</v>
      </c>
      <c r="BA92" s="190" t="s">
        <v>180</v>
      </c>
      <c r="BB92" s="190" t="s">
        <v>180</v>
      </c>
      <c r="BC92" s="190" t="s">
        <v>180</v>
      </c>
      <c r="BD92" s="190" t="s">
        <v>180</v>
      </c>
      <c r="BE92" s="189" t="s">
        <v>180</v>
      </c>
      <c r="BF92" s="189" t="s">
        <v>180</v>
      </c>
      <c r="BG92" s="190" t="s">
        <v>183</v>
      </c>
    </row>
    <row r="93" spans="1:59" s="193" customFormat="1" x14ac:dyDescent="0.2">
      <c r="A93" s="188">
        <v>2</v>
      </c>
      <c r="B93" s="189" t="s">
        <v>393</v>
      </c>
      <c r="C93" s="190" t="s">
        <v>392</v>
      </c>
      <c r="D93" s="191">
        <v>33</v>
      </c>
      <c r="E93" s="190" t="s">
        <v>173</v>
      </c>
      <c r="F93" s="190" t="s">
        <v>391</v>
      </c>
      <c r="G93" s="190" t="s">
        <v>297</v>
      </c>
      <c r="H93" s="190" t="s">
        <v>176</v>
      </c>
      <c r="I93" s="190" t="s">
        <v>177</v>
      </c>
      <c r="J93" s="190" t="s">
        <v>295</v>
      </c>
      <c r="K93" s="190" t="s">
        <v>179</v>
      </c>
      <c r="L93" s="190" t="s">
        <v>180</v>
      </c>
      <c r="M93" s="190" t="s">
        <v>180</v>
      </c>
      <c r="N93" s="188">
        <v>9532400</v>
      </c>
      <c r="O93" s="188">
        <v>36</v>
      </c>
      <c r="P93" s="190" t="s">
        <v>180</v>
      </c>
      <c r="Q93" s="190" t="s">
        <v>180</v>
      </c>
      <c r="R93" s="190" t="s">
        <v>180</v>
      </c>
      <c r="S93" s="190" t="s">
        <v>180</v>
      </c>
      <c r="T93" s="190" t="s">
        <v>180</v>
      </c>
      <c r="U93" s="190" t="s">
        <v>181</v>
      </c>
      <c r="V93" s="189" t="s">
        <v>390</v>
      </c>
      <c r="W93" s="189" t="s">
        <v>180</v>
      </c>
      <c r="X93" s="190" t="s">
        <v>180</v>
      </c>
      <c r="Y93" s="192">
        <v>0</v>
      </c>
      <c r="Z93" s="190" t="s">
        <v>180</v>
      </c>
      <c r="AA93" s="188">
        <v>0</v>
      </c>
      <c r="AB93" s="190" t="s">
        <v>180</v>
      </c>
      <c r="AC93" s="190" t="s">
        <v>180</v>
      </c>
      <c r="AD93" s="190" t="s">
        <v>180</v>
      </c>
      <c r="AE93" s="190" t="s">
        <v>180</v>
      </c>
      <c r="AF93" s="190" t="s">
        <v>180</v>
      </c>
      <c r="AG93" s="191">
        <v>0</v>
      </c>
      <c r="AH93" s="190" t="s">
        <v>180</v>
      </c>
      <c r="AI93" s="190" t="s">
        <v>180</v>
      </c>
      <c r="AJ93" s="190" t="s">
        <v>180</v>
      </c>
      <c r="AK93" s="190" t="s">
        <v>180</v>
      </c>
      <c r="AL93" s="191">
        <v>33</v>
      </c>
      <c r="AM93" s="191">
        <v>33</v>
      </c>
      <c r="AN93" s="190" t="s">
        <v>182</v>
      </c>
      <c r="AO93" s="190" t="s">
        <v>180</v>
      </c>
      <c r="AP93" s="189" t="s">
        <v>180</v>
      </c>
      <c r="AQ93" s="191"/>
      <c r="AR93" s="190" t="s">
        <v>180</v>
      </c>
      <c r="AS93" s="190" t="s">
        <v>180</v>
      </c>
      <c r="AT93" s="190" t="s">
        <v>180</v>
      </c>
      <c r="AU93" s="190" t="s">
        <v>180</v>
      </c>
      <c r="AV93" s="190" t="s">
        <v>180</v>
      </c>
      <c r="AW93" s="189" t="s">
        <v>180</v>
      </c>
      <c r="AX93" s="190" t="s">
        <v>180</v>
      </c>
      <c r="AY93" s="190" t="s">
        <v>180</v>
      </c>
      <c r="AZ93" s="190" t="s">
        <v>180</v>
      </c>
      <c r="BA93" s="190" t="s">
        <v>180</v>
      </c>
      <c r="BB93" s="190" t="s">
        <v>180</v>
      </c>
      <c r="BC93" s="190" t="s">
        <v>180</v>
      </c>
      <c r="BD93" s="190" t="s">
        <v>180</v>
      </c>
      <c r="BE93" s="189" t="s">
        <v>180</v>
      </c>
      <c r="BF93" s="189" t="s">
        <v>180</v>
      </c>
      <c r="BG93" s="190" t="s">
        <v>183</v>
      </c>
    </row>
    <row r="94" spans="1:59" s="174" customFormat="1" x14ac:dyDescent="0.2">
      <c r="A94" s="169">
        <v>3</v>
      </c>
      <c r="B94" s="170" t="s">
        <v>390</v>
      </c>
      <c r="C94" s="171" t="s">
        <v>429</v>
      </c>
      <c r="D94" s="172">
        <v>-14.85</v>
      </c>
      <c r="E94" s="171" t="s">
        <v>173</v>
      </c>
      <c r="F94" s="171" t="s">
        <v>426</v>
      </c>
      <c r="G94" s="171" t="s">
        <v>175</v>
      </c>
      <c r="H94" s="171" t="s">
        <v>176</v>
      </c>
      <c r="I94" s="171" t="s">
        <v>177</v>
      </c>
      <c r="J94" s="171" t="s">
        <v>178</v>
      </c>
      <c r="K94" s="171" t="s">
        <v>179</v>
      </c>
      <c r="L94" s="171" t="s">
        <v>180</v>
      </c>
      <c r="M94" s="171" t="s">
        <v>180</v>
      </c>
      <c r="N94" s="169">
        <v>9532491</v>
      </c>
      <c r="O94" s="169">
        <v>5301</v>
      </c>
      <c r="P94" s="171" t="s">
        <v>180</v>
      </c>
      <c r="Q94" s="171" t="s">
        <v>180</v>
      </c>
      <c r="R94" s="171" t="s">
        <v>180</v>
      </c>
      <c r="S94" s="171" t="s">
        <v>180</v>
      </c>
      <c r="T94" s="171" t="s">
        <v>180</v>
      </c>
      <c r="U94" s="171" t="s">
        <v>181</v>
      </c>
      <c r="V94" s="170" t="s">
        <v>390</v>
      </c>
      <c r="W94" s="170" t="s">
        <v>180</v>
      </c>
      <c r="X94" s="171" t="s">
        <v>180</v>
      </c>
      <c r="Y94" s="173">
        <v>0</v>
      </c>
      <c r="Z94" s="171" t="s">
        <v>180</v>
      </c>
      <c r="AA94" s="169">
        <v>0</v>
      </c>
      <c r="AB94" s="171" t="s">
        <v>180</v>
      </c>
      <c r="AC94" s="171" t="s">
        <v>180</v>
      </c>
      <c r="AD94" s="171" t="s">
        <v>180</v>
      </c>
      <c r="AE94" s="171" t="s">
        <v>180</v>
      </c>
      <c r="AF94" s="171" t="s">
        <v>180</v>
      </c>
      <c r="AG94" s="172">
        <v>0</v>
      </c>
      <c r="AH94" s="171" t="s">
        <v>180</v>
      </c>
      <c r="AI94" s="171" t="s">
        <v>180</v>
      </c>
      <c r="AJ94" s="171" t="s">
        <v>180</v>
      </c>
      <c r="AK94" s="171" t="s">
        <v>180</v>
      </c>
      <c r="AL94" s="172">
        <v>-14.85</v>
      </c>
      <c r="AM94" s="172">
        <v>-14.85</v>
      </c>
      <c r="AN94" s="171" t="s">
        <v>182</v>
      </c>
      <c r="AO94" s="171" t="s">
        <v>180</v>
      </c>
      <c r="AP94" s="170" t="s">
        <v>180</v>
      </c>
      <c r="AQ94" s="172"/>
      <c r="AR94" s="171" t="s">
        <v>180</v>
      </c>
      <c r="AS94" s="171" t="s">
        <v>180</v>
      </c>
      <c r="AT94" s="171" t="s">
        <v>180</v>
      </c>
      <c r="AU94" s="171" t="s">
        <v>180</v>
      </c>
      <c r="AV94" s="171" t="s">
        <v>180</v>
      </c>
      <c r="AW94" s="170" t="s">
        <v>180</v>
      </c>
      <c r="AX94" s="171" t="s">
        <v>180</v>
      </c>
      <c r="AY94" s="171" t="s">
        <v>180</v>
      </c>
      <c r="AZ94" s="171" t="s">
        <v>180</v>
      </c>
      <c r="BA94" s="171" t="s">
        <v>180</v>
      </c>
      <c r="BB94" s="171" t="s">
        <v>180</v>
      </c>
      <c r="BC94" s="171" t="s">
        <v>180</v>
      </c>
      <c r="BD94" s="171" t="s">
        <v>180</v>
      </c>
      <c r="BE94" s="170" t="s">
        <v>180</v>
      </c>
      <c r="BF94" s="170" t="s">
        <v>180</v>
      </c>
      <c r="BG94" s="171" t="s">
        <v>183</v>
      </c>
    </row>
    <row r="95" spans="1:59" s="174" customFormat="1" x14ac:dyDescent="0.2">
      <c r="A95" s="169">
        <v>3</v>
      </c>
      <c r="B95" s="170" t="s">
        <v>390</v>
      </c>
      <c r="C95" s="171" t="s">
        <v>428</v>
      </c>
      <c r="D95" s="172">
        <v>-10</v>
      </c>
      <c r="E95" s="171" t="s">
        <v>173</v>
      </c>
      <c r="F95" s="171" t="s">
        <v>426</v>
      </c>
      <c r="G95" s="171" t="s">
        <v>175</v>
      </c>
      <c r="H95" s="171" t="s">
        <v>176</v>
      </c>
      <c r="I95" s="171" t="s">
        <v>177</v>
      </c>
      <c r="J95" s="171" t="s">
        <v>178</v>
      </c>
      <c r="K95" s="171" t="s">
        <v>179</v>
      </c>
      <c r="L95" s="171" t="s">
        <v>180</v>
      </c>
      <c r="M95" s="171" t="s">
        <v>180</v>
      </c>
      <c r="N95" s="169">
        <v>9532491</v>
      </c>
      <c r="O95" s="169">
        <v>5302</v>
      </c>
      <c r="P95" s="171" t="s">
        <v>180</v>
      </c>
      <c r="Q95" s="171" t="s">
        <v>180</v>
      </c>
      <c r="R95" s="171" t="s">
        <v>180</v>
      </c>
      <c r="S95" s="171" t="s">
        <v>180</v>
      </c>
      <c r="T95" s="171" t="s">
        <v>180</v>
      </c>
      <c r="U95" s="171" t="s">
        <v>181</v>
      </c>
      <c r="V95" s="170" t="s">
        <v>390</v>
      </c>
      <c r="W95" s="170" t="s">
        <v>180</v>
      </c>
      <c r="X95" s="171" t="s">
        <v>180</v>
      </c>
      <c r="Y95" s="173">
        <v>0</v>
      </c>
      <c r="Z95" s="171" t="s">
        <v>180</v>
      </c>
      <c r="AA95" s="169">
        <v>0</v>
      </c>
      <c r="AB95" s="171" t="s">
        <v>180</v>
      </c>
      <c r="AC95" s="171" t="s">
        <v>180</v>
      </c>
      <c r="AD95" s="171" t="s">
        <v>180</v>
      </c>
      <c r="AE95" s="171" t="s">
        <v>180</v>
      </c>
      <c r="AF95" s="171" t="s">
        <v>180</v>
      </c>
      <c r="AG95" s="172">
        <v>0</v>
      </c>
      <c r="AH95" s="171" t="s">
        <v>180</v>
      </c>
      <c r="AI95" s="171" t="s">
        <v>180</v>
      </c>
      <c r="AJ95" s="171" t="s">
        <v>180</v>
      </c>
      <c r="AK95" s="171" t="s">
        <v>180</v>
      </c>
      <c r="AL95" s="172">
        <v>-10</v>
      </c>
      <c r="AM95" s="172">
        <v>-10</v>
      </c>
      <c r="AN95" s="171" t="s">
        <v>182</v>
      </c>
      <c r="AO95" s="171" t="s">
        <v>180</v>
      </c>
      <c r="AP95" s="170" t="s">
        <v>180</v>
      </c>
      <c r="AQ95" s="172"/>
      <c r="AR95" s="171" t="s">
        <v>180</v>
      </c>
      <c r="AS95" s="171" t="s">
        <v>180</v>
      </c>
      <c r="AT95" s="171" t="s">
        <v>180</v>
      </c>
      <c r="AU95" s="171" t="s">
        <v>180</v>
      </c>
      <c r="AV95" s="171" t="s">
        <v>180</v>
      </c>
      <c r="AW95" s="170" t="s">
        <v>180</v>
      </c>
      <c r="AX95" s="171" t="s">
        <v>180</v>
      </c>
      <c r="AY95" s="171" t="s">
        <v>180</v>
      </c>
      <c r="AZ95" s="171" t="s">
        <v>180</v>
      </c>
      <c r="BA95" s="171" t="s">
        <v>180</v>
      </c>
      <c r="BB95" s="171" t="s">
        <v>180</v>
      </c>
      <c r="BC95" s="171" t="s">
        <v>180</v>
      </c>
      <c r="BD95" s="171" t="s">
        <v>180</v>
      </c>
      <c r="BE95" s="170" t="s">
        <v>180</v>
      </c>
      <c r="BF95" s="170" t="s">
        <v>180</v>
      </c>
      <c r="BG95" s="171" t="s">
        <v>183</v>
      </c>
    </row>
    <row r="96" spans="1:59" s="174" customFormat="1" x14ac:dyDescent="0.2">
      <c r="A96" s="169">
        <v>3</v>
      </c>
      <c r="B96" s="170" t="s">
        <v>390</v>
      </c>
      <c r="C96" s="171" t="s">
        <v>427</v>
      </c>
      <c r="D96" s="172">
        <v>-10</v>
      </c>
      <c r="E96" s="171" t="s">
        <v>173</v>
      </c>
      <c r="F96" s="171" t="s">
        <v>426</v>
      </c>
      <c r="G96" s="171" t="s">
        <v>175</v>
      </c>
      <c r="H96" s="171" t="s">
        <v>176</v>
      </c>
      <c r="I96" s="171" t="s">
        <v>177</v>
      </c>
      <c r="J96" s="171" t="s">
        <v>178</v>
      </c>
      <c r="K96" s="171" t="s">
        <v>179</v>
      </c>
      <c r="L96" s="171" t="s">
        <v>180</v>
      </c>
      <c r="M96" s="171" t="s">
        <v>180</v>
      </c>
      <c r="N96" s="169">
        <v>9532491</v>
      </c>
      <c r="O96" s="169">
        <v>5303</v>
      </c>
      <c r="P96" s="171" t="s">
        <v>180</v>
      </c>
      <c r="Q96" s="171" t="s">
        <v>180</v>
      </c>
      <c r="R96" s="171" t="s">
        <v>180</v>
      </c>
      <c r="S96" s="171" t="s">
        <v>180</v>
      </c>
      <c r="T96" s="171" t="s">
        <v>180</v>
      </c>
      <c r="U96" s="171" t="s">
        <v>181</v>
      </c>
      <c r="V96" s="170" t="s">
        <v>390</v>
      </c>
      <c r="W96" s="170" t="s">
        <v>180</v>
      </c>
      <c r="X96" s="171" t="s">
        <v>180</v>
      </c>
      <c r="Y96" s="173">
        <v>0</v>
      </c>
      <c r="Z96" s="171" t="s">
        <v>180</v>
      </c>
      <c r="AA96" s="169">
        <v>0</v>
      </c>
      <c r="AB96" s="171" t="s">
        <v>180</v>
      </c>
      <c r="AC96" s="171" t="s">
        <v>180</v>
      </c>
      <c r="AD96" s="171" t="s">
        <v>180</v>
      </c>
      <c r="AE96" s="171" t="s">
        <v>180</v>
      </c>
      <c r="AF96" s="171" t="s">
        <v>180</v>
      </c>
      <c r="AG96" s="172">
        <v>0</v>
      </c>
      <c r="AH96" s="171" t="s">
        <v>180</v>
      </c>
      <c r="AI96" s="171" t="s">
        <v>180</v>
      </c>
      <c r="AJ96" s="171" t="s">
        <v>180</v>
      </c>
      <c r="AK96" s="171" t="s">
        <v>180</v>
      </c>
      <c r="AL96" s="172">
        <v>-10</v>
      </c>
      <c r="AM96" s="172">
        <v>-10</v>
      </c>
      <c r="AN96" s="171" t="s">
        <v>182</v>
      </c>
      <c r="AO96" s="171" t="s">
        <v>180</v>
      </c>
      <c r="AP96" s="170" t="s">
        <v>180</v>
      </c>
      <c r="AQ96" s="172"/>
      <c r="AR96" s="171" t="s">
        <v>180</v>
      </c>
      <c r="AS96" s="171" t="s">
        <v>180</v>
      </c>
      <c r="AT96" s="171" t="s">
        <v>180</v>
      </c>
      <c r="AU96" s="171" t="s">
        <v>180</v>
      </c>
      <c r="AV96" s="171" t="s">
        <v>180</v>
      </c>
      <c r="AW96" s="170" t="s">
        <v>180</v>
      </c>
      <c r="AX96" s="171" t="s">
        <v>180</v>
      </c>
      <c r="AY96" s="171" t="s">
        <v>180</v>
      </c>
      <c r="AZ96" s="171" t="s">
        <v>180</v>
      </c>
      <c r="BA96" s="171" t="s">
        <v>180</v>
      </c>
      <c r="BB96" s="171" t="s">
        <v>180</v>
      </c>
      <c r="BC96" s="171" t="s">
        <v>180</v>
      </c>
      <c r="BD96" s="171" t="s">
        <v>180</v>
      </c>
      <c r="BE96" s="170" t="s">
        <v>180</v>
      </c>
      <c r="BF96" s="170" t="s">
        <v>180</v>
      </c>
      <c r="BG96" s="171" t="s">
        <v>183</v>
      </c>
    </row>
    <row r="97" spans="1:59" s="174" customFormat="1" x14ac:dyDescent="0.2">
      <c r="A97" s="169">
        <v>3</v>
      </c>
      <c r="B97" s="170" t="s">
        <v>443</v>
      </c>
      <c r="C97" s="171" t="s">
        <v>483</v>
      </c>
      <c r="D97" s="172">
        <v>53.03</v>
      </c>
      <c r="E97" s="171" t="s">
        <v>187</v>
      </c>
      <c r="F97" s="171" t="s">
        <v>479</v>
      </c>
      <c r="G97" s="171" t="s">
        <v>175</v>
      </c>
      <c r="H97" s="171" t="s">
        <v>176</v>
      </c>
      <c r="I97" s="171" t="s">
        <v>177</v>
      </c>
      <c r="J97" s="171" t="s">
        <v>178</v>
      </c>
      <c r="K97" s="171" t="s">
        <v>475</v>
      </c>
      <c r="L97" s="171" t="s">
        <v>180</v>
      </c>
      <c r="M97" s="171" t="s">
        <v>180</v>
      </c>
      <c r="N97" s="169">
        <v>9585576</v>
      </c>
      <c r="O97" s="169">
        <v>4471</v>
      </c>
      <c r="P97" s="171" t="s">
        <v>180</v>
      </c>
      <c r="Q97" s="171" t="s">
        <v>180</v>
      </c>
      <c r="R97" s="171" t="s">
        <v>180</v>
      </c>
      <c r="S97" s="171" t="s">
        <v>180</v>
      </c>
      <c r="T97" s="171" t="s">
        <v>180</v>
      </c>
      <c r="U97" s="171" t="s">
        <v>181</v>
      </c>
      <c r="V97" s="170" t="s">
        <v>474</v>
      </c>
      <c r="W97" s="170" t="s">
        <v>180</v>
      </c>
      <c r="X97" s="171" t="s">
        <v>180</v>
      </c>
      <c r="Y97" s="173">
        <v>0</v>
      </c>
      <c r="Z97" s="171" t="s">
        <v>180</v>
      </c>
      <c r="AA97" s="169">
        <v>0</v>
      </c>
      <c r="AB97" s="171" t="s">
        <v>180</v>
      </c>
      <c r="AC97" s="171" t="s">
        <v>180</v>
      </c>
      <c r="AD97" s="171" t="s">
        <v>180</v>
      </c>
      <c r="AE97" s="171" t="s">
        <v>180</v>
      </c>
      <c r="AF97" s="171" t="s">
        <v>180</v>
      </c>
      <c r="AG97" s="172">
        <v>0</v>
      </c>
      <c r="AH97" s="171" t="s">
        <v>180</v>
      </c>
      <c r="AI97" s="171" t="s">
        <v>180</v>
      </c>
      <c r="AJ97" s="171" t="s">
        <v>180</v>
      </c>
      <c r="AK97" s="171" t="s">
        <v>180</v>
      </c>
      <c r="AL97" s="172">
        <v>53.03</v>
      </c>
      <c r="AM97" s="172">
        <v>53.03</v>
      </c>
      <c r="AN97" s="171" t="s">
        <v>182</v>
      </c>
      <c r="AO97" s="171" t="s">
        <v>180</v>
      </c>
      <c r="AP97" s="170" t="s">
        <v>180</v>
      </c>
      <c r="AQ97" s="172"/>
      <c r="AR97" s="171" t="s">
        <v>180</v>
      </c>
      <c r="AS97" s="171" t="s">
        <v>180</v>
      </c>
      <c r="AT97" s="171" t="s">
        <v>180</v>
      </c>
      <c r="AU97" s="171" t="s">
        <v>180</v>
      </c>
      <c r="AV97" s="171" t="s">
        <v>180</v>
      </c>
      <c r="AW97" s="170" t="s">
        <v>180</v>
      </c>
      <c r="AX97" s="171" t="s">
        <v>180</v>
      </c>
      <c r="AY97" s="171" t="s">
        <v>180</v>
      </c>
      <c r="AZ97" s="171" t="s">
        <v>180</v>
      </c>
      <c r="BA97" s="171" t="s">
        <v>180</v>
      </c>
      <c r="BB97" s="171" t="s">
        <v>180</v>
      </c>
      <c r="BC97" s="171" t="s">
        <v>180</v>
      </c>
      <c r="BD97" s="171" t="s">
        <v>180</v>
      </c>
      <c r="BE97" s="170" t="s">
        <v>180</v>
      </c>
      <c r="BF97" s="170" t="s">
        <v>180</v>
      </c>
      <c r="BG97" s="171" t="s">
        <v>183</v>
      </c>
    </row>
    <row r="98" spans="1:59" s="174" customFormat="1" x14ac:dyDescent="0.2">
      <c r="A98" s="169">
        <v>3</v>
      </c>
      <c r="B98" s="170" t="s">
        <v>443</v>
      </c>
      <c r="C98" s="171" t="s">
        <v>482</v>
      </c>
      <c r="D98" s="172">
        <v>10</v>
      </c>
      <c r="E98" s="171" t="s">
        <v>187</v>
      </c>
      <c r="F98" s="171" t="s">
        <v>479</v>
      </c>
      <c r="G98" s="171" t="s">
        <v>175</v>
      </c>
      <c r="H98" s="171" t="s">
        <v>176</v>
      </c>
      <c r="I98" s="171" t="s">
        <v>177</v>
      </c>
      <c r="J98" s="171" t="s">
        <v>178</v>
      </c>
      <c r="K98" s="171" t="s">
        <v>475</v>
      </c>
      <c r="L98" s="171" t="s">
        <v>180</v>
      </c>
      <c r="M98" s="171" t="s">
        <v>180</v>
      </c>
      <c r="N98" s="169">
        <v>9585576</v>
      </c>
      <c r="O98" s="169">
        <v>4479</v>
      </c>
      <c r="P98" s="171" t="s">
        <v>180</v>
      </c>
      <c r="Q98" s="171" t="s">
        <v>180</v>
      </c>
      <c r="R98" s="171" t="s">
        <v>180</v>
      </c>
      <c r="S98" s="171" t="s">
        <v>180</v>
      </c>
      <c r="T98" s="171" t="s">
        <v>180</v>
      </c>
      <c r="U98" s="171" t="s">
        <v>181</v>
      </c>
      <c r="V98" s="170" t="s">
        <v>474</v>
      </c>
      <c r="W98" s="170" t="s">
        <v>180</v>
      </c>
      <c r="X98" s="171" t="s">
        <v>180</v>
      </c>
      <c r="Y98" s="173">
        <v>0</v>
      </c>
      <c r="Z98" s="171" t="s">
        <v>180</v>
      </c>
      <c r="AA98" s="169">
        <v>0</v>
      </c>
      <c r="AB98" s="171" t="s">
        <v>180</v>
      </c>
      <c r="AC98" s="171" t="s">
        <v>180</v>
      </c>
      <c r="AD98" s="171" t="s">
        <v>180</v>
      </c>
      <c r="AE98" s="171" t="s">
        <v>180</v>
      </c>
      <c r="AF98" s="171" t="s">
        <v>180</v>
      </c>
      <c r="AG98" s="172">
        <v>0</v>
      </c>
      <c r="AH98" s="171" t="s">
        <v>180</v>
      </c>
      <c r="AI98" s="171" t="s">
        <v>180</v>
      </c>
      <c r="AJ98" s="171" t="s">
        <v>180</v>
      </c>
      <c r="AK98" s="171" t="s">
        <v>180</v>
      </c>
      <c r="AL98" s="172">
        <v>10</v>
      </c>
      <c r="AM98" s="172">
        <v>10</v>
      </c>
      <c r="AN98" s="171" t="s">
        <v>182</v>
      </c>
      <c r="AO98" s="171" t="s">
        <v>180</v>
      </c>
      <c r="AP98" s="170" t="s">
        <v>180</v>
      </c>
      <c r="AQ98" s="172"/>
      <c r="AR98" s="171" t="s">
        <v>180</v>
      </c>
      <c r="AS98" s="171" t="s">
        <v>180</v>
      </c>
      <c r="AT98" s="171" t="s">
        <v>180</v>
      </c>
      <c r="AU98" s="171" t="s">
        <v>180</v>
      </c>
      <c r="AV98" s="171" t="s">
        <v>180</v>
      </c>
      <c r="AW98" s="170" t="s">
        <v>180</v>
      </c>
      <c r="AX98" s="171" t="s">
        <v>180</v>
      </c>
      <c r="AY98" s="171" t="s">
        <v>180</v>
      </c>
      <c r="AZ98" s="171" t="s">
        <v>180</v>
      </c>
      <c r="BA98" s="171" t="s">
        <v>180</v>
      </c>
      <c r="BB98" s="171" t="s">
        <v>180</v>
      </c>
      <c r="BC98" s="171" t="s">
        <v>180</v>
      </c>
      <c r="BD98" s="171" t="s">
        <v>180</v>
      </c>
      <c r="BE98" s="170" t="s">
        <v>180</v>
      </c>
      <c r="BF98" s="170" t="s">
        <v>180</v>
      </c>
      <c r="BG98" s="171" t="s">
        <v>183</v>
      </c>
    </row>
    <row r="99" spans="1:59" s="174" customFormat="1" x14ac:dyDescent="0.2">
      <c r="A99" s="169">
        <v>3</v>
      </c>
      <c r="B99" s="170" t="s">
        <v>443</v>
      </c>
      <c r="C99" s="171" t="s">
        <v>481</v>
      </c>
      <c r="D99" s="172">
        <v>10</v>
      </c>
      <c r="E99" s="171" t="s">
        <v>187</v>
      </c>
      <c r="F99" s="171" t="s">
        <v>479</v>
      </c>
      <c r="G99" s="171" t="s">
        <v>175</v>
      </c>
      <c r="H99" s="171" t="s">
        <v>176</v>
      </c>
      <c r="I99" s="171" t="s">
        <v>177</v>
      </c>
      <c r="J99" s="171" t="s">
        <v>178</v>
      </c>
      <c r="K99" s="171" t="s">
        <v>475</v>
      </c>
      <c r="L99" s="171" t="s">
        <v>180</v>
      </c>
      <c r="M99" s="171" t="s">
        <v>180</v>
      </c>
      <c r="N99" s="169">
        <v>9585576</v>
      </c>
      <c r="O99" s="169">
        <v>4482</v>
      </c>
      <c r="P99" s="171" t="s">
        <v>180</v>
      </c>
      <c r="Q99" s="171" t="s">
        <v>180</v>
      </c>
      <c r="R99" s="171" t="s">
        <v>180</v>
      </c>
      <c r="S99" s="171" t="s">
        <v>180</v>
      </c>
      <c r="T99" s="171" t="s">
        <v>180</v>
      </c>
      <c r="U99" s="171" t="s">
        <v>181</v>
      </c>
      <c r="V99" s="170" t="s">
        <v>474</v>
      </c>
      <c r="W99" s="170" t="s">
        <v>180</v>
      </c>
      <c r="X99" s="171" t="s">
        <v>180</v>
      </c>
      <c r="Y99" s="173">
        <v>0</v>
      </c>
      <c r="Z99" s="171" t="s">
        <v>180</v>
      </c>
      <c r="AA99" s="169">
        <v>0</v>
      </c>
      <c r="AB99" s="171" t="s">
        <v>180</v>
      </c>
      <c r="AC99" s="171" t="s">
        <v>180</v>
      </c>
      <c r="AD99" s="171" t="s">
        <v>180</v>
      </c>
      <c r="AE99" s="171" t="s">
        <v>180</v>
      </c>
      <c r="AF99" s="171" t="s">
        <v>180</v>
      </c>
      <c r="AG99" s="172">
        <v>0</v>
      </c>
      <c r="AH99" s="171" t="s">
        <v>180</v>
      </c>
      <c r="AI99" s="171" t="s">
        <v>180</v>
      </c>
      <c r="AJ99" s="171" t="s">
        <v>180</v>
      </c>
      <c r="AK99" s="171" t="s">
        <v>180</v>
      </c>
      <c r="AL99" s="172">
        <v>10</v>
      </c>
      <c r="AM99" s="172">
        <v>10</v>
      </c>
      <c r="AN99" s="171" t="s">
        <v>182</v>
      </c>
      <c r="AO99" s="171" t="s">
        <v>180</v>
      </c>
      <c r="AP99" s="170" t="s">
        <v>180</v>
      </c>
      <c r="AQ99" s="172"/>
      <c r="AR99" s="171" t="s">
        <v>180</v>
      </c>
      <c r="AS99" s="171" t="s">
        <v>180</v>
      </c>
      <c r="AT99" s="171" t="s">
        <v>180</v>
      </c>
      <c r="AU99" s="171" t="s">
        <v>180</v>
      </c>
      <c r="AV99" s="171" t="s">
        <v>180</v>
      </c>
      <c r="AW99" s="170" t="s">
        <v>180</v>
      </c>
      <c r="AX99" s="171" t="s">
        <v>180</v>
      </c>
      <c r="AY99" s="171" t="s">
        <v>180</v>
      </c>
      <c r="AZ99" s="171" t="s">
        <v>180</v>
      </c>
      <c r="BA99" s="171" t="s">
        <v>180</v>
      </c>
      <c r="BB99" s="171" t="s">
        <v>180</v>
      </c>
      <c r="BC99" s="171" t="s">
        <v>180</v>
      </c>
      <c r="BD99" s="171" t="s">
        <v>180</v>
      </c>
      <c r="BE99" s="170" t="s">
        <v>180</v>
      </c>
      <c r="BF99" s="170" t="s">
        <v>180</v>
      </c>
      <c r="BG99" s="171" t="s">
        <v>183</v>
      </c>
    </row>
    <row r="100" spans="1:59" s="174" customFormat="1" x14ac:dyDescent="0.2">
      <c r="A100" s="169">
        <v>3</v>
      </c>
      <c r="B100" s="170" t="s">
        <v>443</v>
      </c>
      <c r="C100" s="171" t="s">
        <v>480</v>
      </c>
      <c r="D100" s="172">
        <v>10</v>
      </c>
      <c r="E100" s="171" t="s">
        <v>187</v>
      </c>
      <c r="F100" s="171" t="s">
        <v>479</v>
      </c>
      <c r="G100" s="171" t="s">
        <v>175</v>
      </c>
      <c r="H100" s="171" t="s">
        <v>176</v>
      </c>
      <c r="I100" s="171" t="s">
        <v>177</v>
      </c>
      <c r="J100" s="171" t="s">
        <v>178</v>
      </c>
      <c r="K100" s="171" t="s">
        <v>475</v>
      </c>
      <c r="L100" s="171" t="s">
        <v>180</v>
      </c>
      <c r="M100" s="171" t="s">
        <v>180</v>
      </c>
      <c r="N100" s="169">
        <v>9585576</v>
      </c>
      <c r="O100" s="169">
        <v>4490</v>
      </c>
      <c r="P100" s="171" t="s">
        <v>180</v>
      </c>
      <c r="Q100" s="171" t="s">
        <v>180</v>
      </c>
      <c r="R100" s="171" t="s">
        <v>180</v>
      </c>
      <c r="S100" s="171" t="s">
        <v>180</v>
      </c>
      <c r="T100" s="171" t="s">
        <v>180</v>
      </c>
      <c r="U100" s="171" t="s">
        <v>181</v>
      </c>
      <c r="V100" s="170" t="s">
        <v>474</v>
      </c>
      <c r="W100" s="170" t="s">
        <v>180</v>
      </c>
      <c r="X100" s="171" t="s">
        <v>180</v>
      </c>
      <c r="Y100" s="173">
        <v>0</v>
      </c>
      <c r="Z100" s="171" t="s">
        <v>180</v>
      </c>
      <c r="AA100" s="169">
        <v>0</v>
      </c>
      <c r="AB100" s="171" t="s">
        <v>180</v>
      </c>
      <c r="AC100" s="171" t="s">
        <v>180</v>
      </c>
      <c r="AD100" s="171" t="s">
        <v>180</v>
      </c>
      <c r="AE100" s="171" t="s">
        <v>180</v>
      </c>
      <c r="AF100" s="171" t="s">
        <v>180</v>
      </c>
      <c r="AG100" s="172">
        <v>0</v>
      </c>
      <c r="AH100" s="171" t="s">
        <v>180</v>
      </c>
      <c r="AI100" s="171" t="s">
        <v>180</v>
      </c>
      <c r="AJ100" s="171" t="s">
        <v>180</v>
      </c>
      <c r="AK100" s="171" t="s">
        <v>180</v>
      </c>
      <c r="AL100" s="172">
        <v>10</v>
      </c>
      <c r="AM100" s="172">
        <v>10</v>
      </c>
      <c r="AN100" s="171" t="s">
        <v>182</v>
      </c>
      <c r="AO100" s="171" t="s">
        <v>180</v>
      </c>
      <c r="AP100" s="170" t="s">
        <v>180</v>
      </c>
      <c r="AQ100" s="172"/>
      <c r="AR100" s="171" t="s">
        <v>180</v>
      </c>
      <c r="AS100" s="171" t="s">
        <v>180</v>
      </c>
      <c r="AT100" s="171" t="s">
        <v>180</v>
      </c>
      <c r="AU100" s="171" t="s">
        <v>180</v>
      </c>
      <c r="AV100" s="171" t="s">
        <v>180</v>
      </c>
      <c r="AW100" s="170" t="s">
        <v>180</v>
      </c>
      <c r="AX100" s="171" t="s">
        <v>180</v>
      </c>
      <c r="AY100" s="171" t="s">
        <v>180</v>
      </c>
      <c r="AZ100" s="171" t="s">
        <v>180</v>
      </c>
      <c r="BA100" s="171" t="s">
        <v>180</v>
      </c>
      <c r="BB100" s="171" t="s">
        <v>180</v>
      </c>
      <c r="BC100" s="171" t="s">
        <v>180</v>
      </c>
      <c r="BD100" s="171" t="s">
        <v>180</v>
      </c>
      <c r="BE100" s="170" t="s">
        <v>180</v>
      </c>
      <c r="BF100" s="170" t="s">
        <v>180</v>
      </c>
      <c r="BG100" s="171" t="s">
        <v>183</v>
      </c>
    </row>
    <row r="101" spans="1:59" s="174" customFormat="1" x14ac:dyDescent="0.2">
      <c r="A101" s="169">
        <v>3</v>
      </c>
      <c r="B101" s="170" t="s">
        <v>443</v>
      </c>
      <c r="C101" s="171" t="s">
        <v>478</v>
      </c>
      <c r="D101" s="172">
        <v>10</v>
      </c>
      <c r="E101" s="171" t="s">
        <v>173</v>
      </c>
      <c r="F101" s="171" t="s">
        <v>476</v>
      </c>
      <c r="G101" s="171" t="s">
        <v>175</v>
      </c>
      <c r="H101" s="171" t="s">
        <v>176</v>
      </c>
      <c r="I101" s="171" t="s">
        <v>177</v>
      </c>
      <c r="J101" s="171" t="s">
        <v>178</v>
      </c>
      <c r="K101" s="171" t="s">
        <v>475</v>
      </c>
      <c r="L101" s="171" t="s">
        <v>180</v>
      </c>
      <c r="M101" s="171" t="s">
        <v>180</v>
      </c>
      <c r="N101" s="169">
        <v>9585806</v>
      </c>
      <c r="O101" s="169">
        <v>4477</v>
      </c>
      <c r="P101" s="171" t="s">
        <v>180</v>
      </c>
      <c r="Q101" s="171" t="s">
        <v>180</v>
      </c>
      <c r="R101" s="171" t="s">
        <v>180</v>
      </c>
      <c r="S101" s="171" t="s">
        <v>180</v>
      </c>
      <c r="T101" s="171" t="s">
        <v>180</v>
      </c>
      <c r="U101" s="171" t="s">
        <v>181</v>
      </c>
      <c r="V101" s="170" t="s">
        <v>474</v>
      </c>
      <c r="W101" s="170" t="s">
        <v>180</v>
      </c>
      <c r="X101" s="171" t="s">
        <v>180</v>
      </c>
      <c r="Y101" s="173">
        <v>0</v>
      </c>
      <c r="Z101" s="171" t="s">
        <v>180</v>
      </c>
      <c r="AA101" s="169">
        <v>0</v>
      </c>
      <c r="AB101" s="171" t="s">
        <v>180</v>
      </c>
      <c r="AC101" s="171" t="s">
        <v>180</v>
      </c>
      <c r="AD101" s="171" t="s">
        <v>180</v>
      </c>
      <c r="AE101" s="171" t="s">
        <v>180</v>
      </c>
      <c r="AF101" s="171" t="s">
        <v>180</v>
      </c>
      <c r="AG101" s="172">
        <v>0</v>
      </c>
      <c r="AH101" s="171" t="s">
        <v>180</v>
      </c>
      <c r="AI101" s="171" t="s">
        <v>180</v>
      </c>
      <c r="AJ101" s="171" t="s">
        <v>180</v>
      </c>
      <c r="AK101" s="171" t="s">
        <v>180</v>
      </c>
      <c r="AL101" s="172">
        <v>10</v>
      </c>
      <c r="AM101" s="172">
        <v>10</v>
      </c>
      <c r="AN101" s="171" t="s">
        <v>182</v>
      </c>
      <c r="AO101" s="171" t="s">
        <v>180</v>
      </c>
      <c r="AP101" s="170" t="s">
        <v>180</v>
      </c>
      <c r="AQ101" s="172"/>
      <c r="AR101" s="171" t="s">
        <v>180</v>
      </c>
      <c r="AS101" s="171" t="s">
        <v>180</v>
      </c>
      <c r="AT101" s="171" t="s">
        <v>180</v>
      </c>
      <c r="AU101" s="171" t="s">
        <v>180</v>
      </c>
      <c r="AV101" s="171" t="s">
        <v>180</v>
      </c>
      <c r="AW101" s="170" t="s">
        <v>180</v>
      </c>
      <c r="AX101" s="171" t="s">
        <v>180</v>
      </c>
      <c r="AY101" s="171" t="s">
        <v>180</v>
      </c>
      <c r="AZ101" s="171" t="s">
        <v>180</v>
      </c>
      <c r="BA101" s="171" t="s">
        <v>180</v>
      </c>
      <c r="BB101" s="171" t="s">
        <v>180</v>
      </c>
      <c r="BC101" s="171" t="s">
        <v>180</v>
      </c>
      <c r="BD101" s="171" t="s">
        <v>180</v>
      </c>
      <c r="BE101" s="170" t="s">
        <v>180</v>
      </c>
      <c r="BF101" s="170" t="s">
        <v>180</v>
      </c>
      <c r="BG101" s="171" t="s">
        <v>183</v>
      </c>
    </row>
    <row r="102" spans="1:59" s="174" customFormat="1" x14ac:dyDescent="0.2">
      <c r="A102" s="169">
        <v>3</v>
      </c>
      <c r="B102" s="170" t="s">
        <v>443</v>
      </c>
      <c r="C102" s="171" t="s">
        <v>477</v>
      </c>
      <c r="D102" s="172">
        <v>10</v>
      </c>
      <c r="E102" s="171" t="s">
        <v>173</v>
      </c>
      <c r="F102" s="171" t="s">
        <v>476</v>
      </c>
      <c r="G102" s="171" t="s">
        <v>175</v>
      </c>
      <c r="H102" s="171" t="s">
        <v>176</v>
      </c>
      <c r="I102" s="171" t="s">
        <v>177</v>
      </c>
      <c r="J102" s="171" t="s">
        <v>178</v>
      </c>
      <c r="K102" s="171" t="s">
        <v>475</v>
      </c>
      <c r="L102" s="171" t="s">
        <v>180</v>
      </c>
      <c r="M102" s="171" t="s">
        <v>180</v>
      </c>
      <c r="N102" s="169">
        <v>9585806</v>
      </c>
      <c r="O102" s="169">
        <v>4480</v>
      </c>
      <c r="P102" s="171" t="s">
        <v>180</v>
      </c>
      <c r="Q102" s="171" t="s">
        <v>180</v>
      </c>
      <c r="R102" s="171" t="s">
        <v>180</v>
      </c>
      <c r="S102" s="171" t="s">
        <v>180</v>
      </c>
      <c r="T102" s="171" t="s">
        <v>180</v>
      </c>
      <c r="U102" s="171" t="s">
        <v>181</v>
      </c>
      <c r="V102" s="170" t="s">
        <v>474</v>
      </c>
      <c r="W102" s="170" t="s">
        <v>180</v>
      </c>
      <c r="X102" s="171" t="s">
        <v>180</v>
      </c>
      <c r="Y102" s="173">
        <v>0</v>
      </c>
      <c r="Z102" s="171" t="s">
        <v>180</v>
      </c>
      <c r="AA102" s="169">
        <v>0</v>
      </c>
      <c r="AB102" s="171" t="s">
        <v>180</v>
      </c>
      <c r="AC102" s="171" t="s">
        <v>180</v>
      </c>
      <c r="AD102" s="171" t="s">
        <v>180</v>
      </c>
      <c r="AE102" s="171" t="s">
        <v>180</v>
      </c>
      <c r="AF102" s="171" t="s">
        <v>180</v>
      </c>
      <c r="AG102" s="172">
        <v>0</v>
      </c>
      <c r="AH102" s="171" t="s">
        <v>180</v>
      </c>
      <c r="AI102" s="171" t="s">
        <v>180</v>
      </c>
      <c r="AJ102" s="171" t="s">
        <v>180</v>
      </c>
      <c r="AK102" s="171" t="s">
        <v>180</v>
      </c>
      <c r="AL102" s="172">
        <v>10</v>
      </c>
      <c r="AM102" s="172">
        <v>10</v>
      </c>
      <c r="AN102" s="171" t="s">
        <v>182</v>
      </c>
      <c r="AO102" s="171" t="s">
        <v>180</v>
      </c>
      <c r="AP102" s="170" t="s">
        <v>180</v>
      </c>
      <c r="AQ102" s="172"/>
      <c r="AR102" s="171" t="s">
        <v>180</v>
      </c>
      <c r="AS102" s="171" t="s">
        <v>180</v>
      </c>
      <c r="AT102" s="171" t="s">
        <v>180</v>
      </c>
      <c r="AU102" s="171" t="s">
        <v>180</v>
      </c>
      <c r="AV102" s="171" t="s">
        <v>180</v>
      </c>
      <c r="AW102" s="170" t="s">
        <v>180</v>
      </c>
      <c r="AX102" s="171" t="s">
        <v>180</v>
      </c>
      <c r="AY102" s="171" t="s">
        <v>180</v>
      </c>
      <c r="AZ102" s="171" t="s">
        <v>180</v>
      </c>
      <c r="BA102" s="171" t="s">
        <v>180</v>
      </c>
      <c r="BB102" s="171" t="s">
        <v>180</v>
      </c>
      <c r="BC102" s="171" t="s">
        <v>180</v>
      </c>
      <c r="BD102" s="171" t="s">
        <v>180</v>
      </c>
      <c r="BE102" s="170" t="s">
        <v>180</v>
      </c>
      <c r="BF102" s="170" t="s">
        <v>180</v>
      </c>
      <c r="BG102" s="171" t="s">
        <v>183</v>
      </c>
    </row>
    <row r="103" spans="1:59" s="180" customFormat="1" x14ac:dyDescent="0.2">
      <c r="A103" s="175">
        <v>3</v>
      </c>
      <c r="B103" s="176" t="s">
        <v>453</v>
      </c>
      <c r="C103" s="177" t="s">
        <v>266</v>
      </c>
      <c r="D103" s="178">
        <v>-255.82</v>
      </c>
      <c r="E103" s="177" t="s">
        <v>197</v>
      </c>
      <c r="F103" s="177" t="s">
        <v>198</v>
      </c>
      <c r="G103" s="177" t="s">
        <v>199</v>
      </c>
      <c r="H103" s="177" t="s">
        <v>176</v>
      </c>
      <c r="I103" s="177" t="s">
        <v>177</v>
      </c>
      <c r="J103" s="177" t="s">
        <v>200</v>
      </c>
      <c r="K103" s="177" t="s">
        <v>179</v>
      </c>
      <c r="L103" s="177" t="s">
        <v>180</v>
      </c>
      <c r="M103" s="177" t="s">
        <v>180</v>
      </c>
      <c r="N103" s="175">
        <v>9578607</v>
      </c>
      <c r="O103" s="175">
        <v>265</v>
      </c>
      <c r="P103" s="177" t="s">
        <v>180</v>
      </c>
      <c r="Q103" s="177" t="s">
        <v>451</v>
      </c>
      <c r="R103" s="177" t="s">
        <v>180</v>
      </c>
      <c r="S103" s="177" t="s">
        <v>180</v>
      </c>
      <c r="T103" s="177" t="s">
        <v>180</v>
      </c>
      <c r="U103" s="177" t="s">
        <v>181</v>
      </c>
      <c r="V103" s="176" t="s">
        <v>449</v>
      </c>
      <c r="W103" s="176" t="s">
        <v>180</v>
      </c>
      <c r="X103" s="177" t="s">
        <v>180</v>
      </c>
      <c r="Y103" s="179">
        <v>0</v>
      </c>
      <c r="Z103" s="177" t="s">
        <v>180</v>
      </c>
      <c r="AA103" s="175">
        <v>0</v>
      </c>
      <c r="AB103" s="177" t="s">
        <v>180</v>
      </c>
      <c r="AC103" s="177" t="s">
        <v>180</v>
      </c>
      <c r="AD103" s="177" t="s">
        <v>180</v>
      </c>
      <c r="AE103" s="177" t="s">
        <v>180</v>
      </c>
      <c r="AF103" s="177" t="s">
        <v>180</v>
      </c>
      <c r="AG103" s="178">
        <v>0</v>
      </c>
      <c r="AH103" s="177" t="s">
        <v>180</v>
      </c>
      <c r="AI103" s="177" t="s">
        <v>203</v>
      </c>
      <c r="AJ103" s="177" t="s">
        <v>180</v>
      </c>
      <c r="AK103" s="177" t="s">
        <v>180</v>
      </c>
      <c r="AL103" s="178">
        <v>-255.82</v>
      </c>
      <c r="AM103" s="178">
        <v>-255.82</v>
      </c>
      <c r="AN103" s="177" t="s">
        <v>182</v>
      </c>
      <c r="AO103" s="177" t="s">
        <v>180</v>
      </c>
      <c r="AP103" s="176" t="s">
        <v>180</v>
      </c>
      <c r="AQ103" s="178"/>
      <c r="AR103" s="177" t="s">
        <v>204</v>
      </c>
      <c r="AS103" s="177" t="s">
        <v>205</v>
      </c>
      <c r="AT103" s="177" t="s">
        <v>206</v>
      </c>
      <c r="AU103" s="177" t="s">
        <v>450</v>
      </c>
      <c r="AV103" s="177" t="s">
        <v>208</v>
      </c>
      <c r="AW103" s="176" t="s">
        <v>449</v>
      </c>
      <c r="AX103" s="177" t="s">
        <v>473</v>
      </c>
      <c r="AY103" s="177" t="s">
        <v>210</v>
      </c>
      <c r="AZ103" s="177" t="s">
        <v>180</v>
      </c>
      <c r="BA103" s="177" t="s">
        <v>180</v>
      </c>
      <c r="BB103" s="177" t="s">
        <v>180</v>
      </c>
      <c r="BC103" s="177" t="s">
        <v>180</v>
      </c>
      <c r="BD103" s="177" t="s">
        <v>180</v>
      </c>
      <c r="BE103" s="176" t="s">
        <v>180</v>
      </c>
      <c r="BF103" s="176" t="s">
        <v>180</v>
      </c>
      <c r="BG103" s="177" t="s">
        <v>180</v>
      </c>
    </row>
    <row r="104" spans="1:59" s="180" customFormat="1" x14ac:dyDescent="0.2">
      <c r="A104" s="175">
        <v>3</v>
      </c>
      <c r="B104" s="176" t="s">
        <v>453</v>
      </c>
      <c r="C104" s="177" t="s">
        <v>472</v>
      </c>
      <c r="D104" s="178">
        <v>552.54</v>
      </c>
      <c r="E104" s="177" t="s">
        <v>197</v>
      </c>
      <c r="F104" s="177" t="s">
        <v>198</v>
      </c>
      <c r="G104" s="177" t="s">
        <v>199</v>
      </c>
      <c r="H104" s="177" t="s">
        <v>176</v>
      </c>
      <c r="I104" s="177" t="s">
        <v>177</v>
      </c>
      <c r="J104" s="177" t="s">
        <v>200</v>
      </c>
      <c r="K104" s="177" t="s">
        <v>179</v>
      </c>
      <c r="L104" s="177" t="s">
        <v>180</v>
      </c>
      <c r="M104" s="177" t="s">
        <v>180</v>
      </c>
      <c r="N104" s="175">
        <v>9578607</v>
      </c>
      <c r="O104" s="175">
        <v>266</v>
      </c>
      <c r="P104" s="177" t="s">
        <v>180</v>
      </c>
      <c r="Q104" s="177" t="s">
        <v>451</v>
      </c>
      <c r="R104" s="177" t="s">
        <v>180</v>
      </c>
      <c r="S104" s="177" t="s">
        <v>180</v>
      </c>
      <c r="T104" s="177" t="s">
        <v>180</v>
      </c>
      <c r="U104" s="177" t="s">
        <v>181</v>
      </c>
      <c r="V104" s="176" t="s">
        <v>449</v>
      </c>
      <c r="W104" s="176" t="s">
        <v>180</v>
      </c>
      <c r="X104" s="177" t="s">
        <v>180</v>
      </c>
      <c r="Y104" s="179">
        <v>0</v>
      </c>
      <c r="Z104" s="177" t="s">
        <v>180</v>
      </c>
      <c r="AA104" s="175">
        <v>0</v>
      </c>
      <c r="AB104" s="177" t="s">
        <v>180</v>
      </c>
      <c r="AC104" s="177" t="s">
        <v>180</v>
      </c>
      <c r="AD104" s="177" t="s">
        <v>180</v>
      </c>
      <c r="AE104" s="177" t="s">
        <v>180</v>
      </c>
      <c r="AF104" s="177" t="s">
        <v>180</v>
      </c>
      <c r="AG104" s="178">
        <v>0</v>
      </c>
      <c r="AH104" s="177" t="s">
        <v>180</v>
      </c>
      <c r="AI104" s="177" t="s">
        <v>203</v>
      </c>
      <c r="AJ104" s="177" t="s">
        <v>180</v>
      </c>
      <c r="AK104" s="177" t="s">
        <v>180</v>
      </c>
      <c r="AL104" s="178">
        <v>552.54</v>
      </c>
      <c r="AM104" s="178">
        <v>552.54</v>
      </c>
      <c r="AN104" s="177" t="s">
        <v>182</v>
      </c>
      <c r="AO104" s="177" t="s">
        <v>180</v>
      </c>
      <c r="AP104" s="176" t="s">
        <v>180</v>
      </c>
      <c r="AQ104" s="178"/>
      <c r="AR104" s="177" t="s">
        <v>204</v>
      </c>
      <c r="AS104" s="177" t="s">
        <v>205</v>
      </c>
      <c r="AT104" s="177" t="s">
        <v>206</v>
      </c>
      <c r="AU104" s="177" t="s">
        <v>450</v>
      </c>
      <c r="AV104" s="177" t="s">
        <v>208</v>
      </c>
      <c r="AW104" s="176" t="s">
        <v>449</v>
      </c>
      <c r="AX104" s="177" t="s">
        <v>471</v>
      </c>
      <c r="AY104" s="177" t="s">
        <v>210</v>
      </c>
      <c r="AZ104" s="177" t="s">
        <v>180</v>
      </c>
      <c r="BA104" s="177" t="s">
        <v>180</v>
      </c>
      <c r="BB104" s="177" t="s">
        <v>180</v>
      </c>
      <c r="BC104" s="177" t="s">
        <v>180</v>
      </c>
      <c r="BD104" s="177" t="s">
        <v>180</v>
      </c>
      <c r="BE104" s="176" t="s">
        <v>180</v>
      </c>
      <c r="BF104" s="176" t="s">
        <v>180</v>
      </c>
      <c r="BG104" s="177" t="s">
        <v>180</v>
      </c>
    </row>
    <row r="105" spans="1:59" s="180" customFormat="1" x14ac:dyDescent="0.2">
      <c r="A105" s="175">
        <v>3</v>
      </c>
      <c r="B105" s="176" t="s">
        <v>453</v>
      </c>
      <c r="C105" s="177" t="s">
        <v>470</v>
      </c>
      <c r="D105" s="178">
        <v>10</v>
      </c>
      <c r="E105" s="177" t="s">
        <v>197</v>
      </c>
      <c r="F105" s="177" t="s">
        <v>198</v>
      </c>
      <c r="G105" s="177" t="s">
        <v>199</v>
      </c>
      <c r="H105" s="177" t="s">
        <v>176</v>
      </c>
      <c r="I105" s="177" t="s">
        <v>177</v>
      </c>
      <c r="J105" s="177" t="s">
        <v>200</v>
      </c>
      <c r="K105" s="177" t="s">
        <v>179</v>
      </c>
      <c r="L105" s="177" t="s">
        <v>180</v>
      </c>
      <c r="M105" s="177" t="s">
        <v>180</v>
      </c>
      <c r="N105" s="175">
        <v>9578607</v>
      </c>
      <c r="O105" s="175">
        <v>267</v>
      </c>
      <c r="P105" s="177" t="s">
        <v>180</v>
      </c>
      <c r="Q105" s="177" t="s">
        <v>451</v>
      </c>
      <c r="R105" s="177" t="s">
        <v>180</v>
      </c>
      <c r="S105" s="177" t="s">
        <v>180</v>
      </c>
      <c r="T105" s="177" t="s">
        <v>180</v>
      </c>
      <c r="U105" s="177" t="s">
        <v>181</v>
      </c>
      <c r="V105" s="176" t="s">
        <v>449</v>
      </c>
      <c r="W105" s="176" t="s">
        <v>180</v>
      </c>
      <c r="X105" s="177" t="s">
        <v>180</v>
      </c>
      <c r="Y105" s="179">
        <v>0</v>
      </c>
      <c r="Z105" s="177" t="s">
        <v>180</v>
      </c>
      <c r="AA105" s="175">
        <v>0</v>
      </c>
      <c r="AB105" s="177" t="s">
        <v>180</v>
      </c>
      <c r="AC105" s="177" t="s">
        <v>180</v>
      </c>
      <c r="AD105" s="177" t="s">
        <v>180</v>
      </c>
      <c r="AE105" s="177" t="s">
        <v>180</v>
      </c>
      <c r="AF105" s="177" t="s">
        <v>180</v>
      </c>
      <c r="AG105" s="178">
        <v>0</v>
      </c>
      <c r="AH105" s="177" t="s">
        <v>180</v>
      </c>
      <c r="AI105" s="177" t="s">
        <v>203</v>
      </c>
      <c r="AJ105" s="177" t="s">
        <v>180</v>
      </c>
      <c r="AK105" s="177" t="s">
        <v>180</v>
      </c>
      <c r="AL105" s="178">
        <v>10</v>
      </c>
      <c r="AM105" s="178">
        <v>10</v>
      </c>
      <c r="AN105" s="177" t="s">
        <v>182</v>
      </c>
      <c r="AO105" s="177" t="s">
        <v>180</v>
      </c>
      <c r="AP105" s="176" t="s">
        <v>180</v>
      </c>
      <c r="AQ105" s="178"/>
      <c r="AR105" s="177" t="s">
        <v>204</v>
      </c>
      <c r="AS105" s="177" t="s">
        <v>205</v>
      </c>
      <c r="AT105" s="177" t="s">
        <v>206</v>
      </c>
      <c r="AU105" s="177" t="s">
        <v>450</v>
      </c>
      <c r="AV105" s="177" t="s">
        <v>208</v>
      </c>
      <c r="AW105" s="176" t="s">
        <v>449</v>
      </c>
      <c r="AX105" s="177" t="s">
        <v>469</v>
      </c>
      <c r="AY105" s="177" t="s">
        <v>210</v>
      </c>
      <c r="AZ105" s="177" t="s">
        <v>180</v>
      </c>
      <c r="BA105" s="177" t="s">
        <v>180</v>
      </c>
      <c r="BB105" s="177" t="s">
        <v>180</v>
      </c>
      <c r="BC105" s="177" t="s">
        <v>180</v>
      </c>
      <c r="BD105" s="177" t="s">
        <v>180</v>
      </c>
      <c r="BE105" s="176" t="s">
        <v>180</v>
      </c>
      <c r="BF105" s="176" t="s">
        <v>180</v>
      </c>
      <c r="BG105" s="177" t="s">
        <v>180</v>
      </c>
    </row>
    <row r="106" spans="1:59" s="180" customFormat="1" x14ac:dyDescent="0.2">
      <c r="A106" s="175">
        <v>3</v>
      </c>
      <c r="B106" s="176" t="s">
        <v>453</v>
      </c>
      <c r="C106" s="177" t="s">
        <v>264</v>
      </c>
      <c r="D106" s="178">
        <v>10</v>
      </c>
      <c r="E106" s="177" t="s">
        <v>197</v>
      </c>
      <c r="F106" s="177" t="s">
        <v>198</v>
      </c>
      <c r="G106" s="177" t="s">
        <v>199</v>
      </c>
      <c r="H106" s="177" t="s">
        <v>176</v>
      </c>
      <c r="I106" s="177" t="s">
        <v>177</v>
      </c>
      <c r="J106" s="177" t="s">
        <v>200</v>
      </c>
      <c r="K106" s="177" t="s">
        <v>179</v>
      </c>
      <c r="L106" s="177" t="s">
        <v>180</v>
      </c>
      <c r="M106" s="177" t="s">
        <v>180</v>
      </c>
      <c r="N106" s="175">
        <v>9578607</v>
      </c>
      <c r="O106" s="175">
        <v>268</v>
      </c>
      <c r="P106" s="177" t="s">
        <v>180</v>
      </c>
      <c r="Q106" s="177" t="s">
        <v>451</v>
      </c>
      <c r="R106" s="177" t="s">
        <v>180</v>
      </c>
      <c r="S106" s="177" t="s">
        <v>180</v>
      </c>
      <c r="T106" s="177" t="s">
        <v>180</v>
      </c>
      <c r="U106" s="177" t="s">
        <v>181</v>
      </c>
      <c r="V106" s="176" t="s">
        <v>449</v>
      </c>
      <c r="W106" s="176" t="s">
        <v>180</v>
      </c>
      <c r="X106" s="177" t="s">
        <v>180</v>
      </c>
      <c r="Y106" s="179">
        <v>0</v>
      </c>
      <c r="Z106" s="177" t="s">
        <v>180</v>
      </c>
      <c r="AA106" s="175">
        <v>0</v>
      </c>
      <c r="AB106" s="177" t="s">
        <v>180</v>
      </c>
      <c r="AC106" s="177" t="s">
        <v>180</v>
      </c>
      <c r="AD106" s="177" t="s">
        <v>180</v>
      </c>
      <c r="AE106" s="177" t="s">
        <v>180</v>
      </c>
      <c r="AF106" s="177" t="s">
        <v>180</v>
      </c>
      <c r="AG106" s="178">
        <v>0</v>
      </c>
      <c r="AH106" s="177" t="s">
        <v>180</v>
      </c>
      <c r="AI106" s="177" t="s">
        <v>203</v>
      </c>
      <c r="AJ106" s="177" t="s">
        <v>180</v>
      </c>
      <c r="AK106" s="177" t="s">
        <v>180</v>
      </c>
      <c r="AL106" s="178">
        <v>10</v>
      </c>
      <c r="AM106" s="178">
        <v>10</v>
      </c>
      <c r="AN106" s="177" t="s">
        <v>182</v>
      </c>
      <c r="AO106" s="177" t="s">
        <v>180</v>
      </c>
      <c r="AP106" s="176" t="s">
        <v>180</v>
      </c>
      <c r="AQ106" s="178"/>
      <c r="AR106" s="177" t="s">
        <v>204</v>
      </c>
      <c r="AS106" s="177" t="s">
        <v>205</v>
      </c>
      <c r="AT106" s="177" t="s">
        <v>206</v>
      </c>
      <c r="AU106" s="177" t="s">
        <v>450</v>
      </c>
      <c r="AV106" s="177" t="s">
        <v>208</v>
      </c>
      <c r="AW106" s="176" t="s">
        <v>449</v>
      </c>
      <c r="AX106" s="177" t="s">
        <v>468</v>
      </c>
      <c r="AY106" s="177" t="s">
        <v>210</v>
      </c>
      <c r="AZ106" s="177" t="s">
        <v>180</v>
      </c>
      <c r="BA106" s="177" t="s">
        <v>180</v>
      </c>
      <c r="BB106" s="177" t="s">
        <v>180</v>
      </c>
      <c r="BC106" s="177" t="s">
        <v>180</v>
      </c>
      <c r="BD106" s="177" t="s">
        <v>180</v>
      </c>
      <c r="BE106" s="176" t="s">
        <v>180</v>
      </c>
      <c r="BF106" s="176" t="s">
        <v>180</v>
      </c>
      <c r="BG106" s="177" t="s">
        <v>180</v>
      </c>
    </row>
    <row r="107" spans="1:59" s="180" customFormat="1" x14ac:dyDescent="0.2">
      <c r="A107" s="175">
        <v>3</v>
      </c>
      <c r="B107" s="176" t="s">
        <v>453</v>
      </c>
      <c r="C107" s="177" t="s">
        <v>467</v>
      </c>
      <c r="D107" s="178">
        <v>10.85</v>
      </c>
      <c r="E107" s="177" t="s">
        <v>197</v>
      </c>
      <c r="F107" s="177" t="s">
        <v>198</v>
      </c>
      <c r="G107" s="177" t="s">
        <v>199</v>
      </c>
      <c r="H107" s="177" t="s">
        <v>176</v>
      </c>
      <c r="I107" s="177" t="s">
        <v>177</v>
      </c>
      <c r="J107" s="177" t="s">
        <v>200</v>
      </c>
      <c r="K107" s="177" t="s">
        <v>179</v>
      </c>
      <c r="L107" s="177" t="s">
        <v>180</v>
      </c>
      <c r="M107" s="177" t="s">
        <v>180</v>
      </c>
      <c r="N107" s="175">
        <v>9578607</v>
      </c>
      <c r="O107" s="175">
        <v>269</v>
      </c>
      <c r="P107" s="177" t="s">
        <v>180</v>
      </c>
      <c r="Q107" s="177" t="s">
        <v>451</v>
      </c>
      <c r="R107" s="177" t="s">
        <v>180</v>
      </c>
      <c r="S107" s="177" t="s">
        <v>180</v>
      </c>
      <c r="T107" s="177" t="s">
        <v>180</v>
      </c>
      <c r="U107" s="177" t="s">
        <v>181</v>
      </c>
      <c r="V107" s="176" t="s">
        <v>449</v>
      </c>
      <c r="W107" s="176" t="s">
        <v>180</v>
      </c>
      <c r="X107" s="177" t="s">
        <v>180</v>
      </c>
      <c r="Y107" s="179">
        <v>0</v>
      </c>
      <c r="Z107" s="177" t="s">
        <v>180</v>
      </c>
      <c r="AA107" s="175">
        <v>0</v>
      </c>
      <c r="AB107" s="177" t="s">
        <v>180</v>
      </c>
      <c r="AC107" s="177" t="s">
        <v>180</v>
      </c>
      <c r="AD107" s="177" t="s">
        <v>180</v>
      </c>
      <c r="AE107" s="177" t="s">
        <v>180</v>
      </c>
      <c r="AF107" s="177" t="s">
        <v>180</v>
      </c>
      <c r="AG107" s="178">
        <v>0</v>
      </c>
      <c r="AH107" s="177" t="s">
        <v>180</v>
      </c>
      <c r="AI107" s="177" t="s">
        <v>203</v>
      </c>
      <c r="AJ107" s="177" t="s">
        <v>180</v>
      </c>
      <c r="AK107" s="177" t="s">
        <v>180</v>
      </c>
      <c r="AL107" s="178">
        <v>10.85</v>
      </c>
      <c r="AM107" s="178">
        <v>10.85</v>
      </c>
      <c r="AN107" s="177" t="s">
        <v>182</v>
      </c>
      <c r="AO107" s="177" t="s">
        <v>180</v>
      </c>
      <c r="AP107" s="176" t="s">
        <v>180</v>
      </c>
      <c r="AQ107" s="178"/>
      <c r="AR107" s="177" t="s">
        <v>204</v>
      </c>
      <c r="AS107" s="177" t="s">
        <v>205</v>
      </c>
      <c r="AT107" s="177" t="s">
        <v>206</v>
      </c>
      <c r="AU107" s="177" t="s">
        <v>450</v>
      </c>
      <c r="AV107" s="177" t="s">
        <v>208</v>
      </c>
      <c r="AW107" s="176" t="s">
        <v>449</v>
      </c>
      <c r="AX107" s="177" t="s">
        <v>466</v>
      </c>
      <c r="AY107" s="177" t="s">
        <v>210</v>
      </c>
      <c r="AZ107" s="177" t="s">
        <v>180</v>
      </c>
      <c r="BA107" s="177" t="s">
        <v>180</v>
      </c>
      <c r="BB107" s="177" t="s">
        <v>180</v>
      </c>
      <c r="BC107" s="177" t="s">
        <v>180</v>
      </c>
      <c r="BD107" s="177" t="s">
        <v>180</v>
      </c>
      <c r="BE107" s="176" t="s">
        <v>180</v>
      </c>
      <c r="BF107" s="176" t="s">
        <v>180</v>
      </c>
      <c r="BG107" s="177" t="s">
        <v>180</v>
      </c>
    </row>
    <row r="108" spans="1:59" s="180" customFormat="1" x14ac:dyDescent="0.2">
      <c r="A108" s="175">
        <v>3</v>
      </c>
      <c r="B108" s="176" t="s">
        <v>453</v>
      </c>
      <c r="C108" s="177" t="s">
        <v>465</v>
      </c>
      <c r="D108" s="178">
        <v>457.7</v>
      </c>
      <c r="E108" s="177" t="s">
        <v>197</v>
      </c>
      <c r="F108" s="177" t="s">
        <v>198</v>
      </c>
      <c r="G108" s="177" t="s">
        <v>199</v>
      </c>
      <c r="H108" s="177" t="s">
        <v>176</v>
      </c>
      <c r="I108" s="177" t="s">
        <v>177</v>
      </c>
      <c r="J108" s="177" t="s">
        <v>200</v>
      </c>
      <c r="K108" s="177" t="s">
        <v>179</v>
      </c>
      <c r="L108" s="177" t="s">
        <v>180</v>
      </c>
      <c r="M108" s="177" t="s">
        <v>180</v>
      </c>
      <c r="N108" s="175">
        <v>9578607</v>
      </c>
      <c r="O108" s="175">
        <v>270</v>
      </c>
      <c r="P108" s="177" t="s">
        <v>180</v>
      </c>
      <c r="Q108" s="177" t="s">
        <v>451</v>
      </c>
      <c r="R108" s="177" t="s">
        <v>180</v>
      </c>
      <c r="S108" s="177" t="s">
        <v>180</v>
      </c>
      <c r="T108" s="177" t="s">
        <v>180</v>
      </c>
      <c r="U108" s="177" t="s">
        <v>181</v>
      </c>
      <c r="V108" s="176" t="s">
        <v>449</v>
      </c>
      <c r="W108" s="176" t="s">
        <v>180</v>
      </c>
      <c r="X108" s="177" t="s">
        <v>180</v>
      </c>
      <c r="Y108" s="179">
        <v>0</v>
      </c>
      <c r="Z108" s="177" t="s">
        <v>180</v>
      </c>
      <c r="AA108" s="175">
        <v>0</v>
      </c>
      <c r="AB108" s="177" t="s">
        <v>180</v>
      </c>
      <c r="AC108" s="177" t="s">
        <v>180</v>
      </c>
      <c r="AD108" s="177" t="s">
        <v>180</v>
      </c>
      <c r="AE108" s="177" t="s">
        <v>180</v>
      </c>
      <c r="AF108" s="177" t="s">
        <v>180</v>
      </c>
      <c r="AG108" s="178">
        <v>0</v>
      </c>
      <c r="AH108" s="177" t="s">
        <v>180</v>
      </c>
      <c r="AI108" s="177" t="s">
        <v>203</v>
      </c>
      <c r="AJ108" s="177" t="s">
        <v>180</v>
      </c>
      <c r="AK108" s="177" t="s">
        <v>180</v>
      </c>
      <c r="AL108" s="178">
        <v>457.7</v>
      </c>
      <c r="AM108" s="178">
        <v>457.7</v>
      </c>
      <c r="AN108" s="177" t="s">
        <v>182</v>
      </c>
      <c r="AO108" s="177" t="s">
        <v>180</v>
      </c>
      <c r="AP108" s="176" t="s">
        <v>180</v>
      </c>
      <c r="AQ108" s="178"/>
      <c r="AR108" s="177" t="s">
        <v>204</v>
      </c>
      <c r="AS108" s="177" t="s">
        <v>205</v>
      </c>
      <c r="AT108" s="177" t="s">
        <v>206</v>
      </c>
      <c r="AU108" s="177" t="s">
        <v>450</v>
      </c>
      <c r="AV108" s="177" t="s">
        <v>208</v>
      </c>
      <c r="AW108" s="176" t="s">
        <v>449</v>
      </c>
      <c r="AX108" s="177" t="s">
        <v>464</v>
      </c>
      <c r="AY108" s="177" t="s">
        <v>210</v>
      </c>
      <c r="AZ108" s="177" t="s">
        <v>180</v>
      </c>
      <c r="BA108" s="177" t="s">
        <v>180</v>
      </c>
      <c r="BB108" s="177" t="s">
        <v>180</v>
      </c>
      <c r="BC108" s="177" t="s">
        <v>180</v>
      </c>
      <c r="BD108" s="177" t="s">
        <v>180</v>
      </c>
      <c r="BE108" s="176" t="s">
        <v>180</v>
      </c>
      <c r="BF108" s="176" t="s">
        <v>180</v>
      </c>
      <c r="BG108" s="177" t="s">
        <v>180</v>
      </c>
    </row>
    <row r="109" spans="1:59" s="180" customFormat="1" x14ac:dyDescent="0.2">
      <c r="A109" s="175">
        <v>3</v>
      </c>
      <c r="B109" s="176" t="s">
        <v>453</v>
      </c>
      <c r="C109" s="177" t="s">
        <v>463</v>
      </c>
      <c r="D109" s="178">
        <v>10.85</v>
      </c>
      <c r="E109" s="177" t="s">
        <v>197</v>
      </c>
      <c r="F109" s="177" t="s">
        <v>198</v>
      </c>
      <c r="G109" s="177" t="s">
        <v>199</v>
      </c>
      <c r="H109" s="177" t="s">
        <v>176</v>
      </c>
      <c r="I109" s="177" t="s">
        <v>177</v>
      </c>
      <c r="J109" s="177" t="s">
        <v>200</v>
      </c>
      <c r="K109" s="177" t="s">
        <v>179</v>
      </c>
      <c r="L109" s="177" t="s">
        <v>180</v>
      </c>
      <c r="M109" s="177" t="s">
        <v>180</v>
      </c>
      <c r="N109" s="175">
        <v>9578607</v>
      </c>
      <c r="O109" s="175">
        <v>271</v>
      </c>
      <c r="P109" s="177" t="s">
        <v>180</v>
      </c>
      <c r="Q109" s="177" t="s">
        <v>451</v>
      </c>
      <c r="R109" s="177" t="s">
        <v>180</v>
      </c>
      <c r="S109" s="177" t="s">
        <v>180</v>
      </c>
      <c r="T109" s="177" t="s">
        <v>180</v>
      </c>
      <c r="U109" s="177" t="s">
        <v>181</v>
      </c>
      <c r="V109" s="176" t="s">
        <v>449</v>
      </c>
      <c r="W109" s="176" t="s">
        <v>180</v>
      </c>
      <c r="X109" s="177" t="s">
        <v>180</v>
      </c>
      <c r="Y109" s="179">
        <v>0</v>
      </c>
      <c r="Z109" s="177" t="s">
        <v>180</v>
      </c>
      <c r="AA109" s="175">
        <v>0</v>
      </c>
      <c r="AB109" s="177" t="s">
        <v>180</v>
      </c>
      <c r="AC109" s="177" t="s">
        <v>180</v>
      </c>
      <c r="AD109" s="177" t="s">
        <v>180</v>
      </c>
      <c r="AE109" s="177" t="s">
        <v>180</v>
      </c>
      <c r="AF109" s="177" t="s">
        <v>180</v>
      </c>
      <c r="AG109" s="178">
        <v>0</v>
      </c>
      <c r="AH109" s="177" t="s">
        <v>180</v>
      </c>
      <c r="AI109" s="177" t="s">
        <v>203</v>
      </c>
      <c r="AJ109" s="177" t="s">
        <v>180</v>
      </c>
      <c r="AK109" s="177" t="s">
        <v>180</v>
      </c>
      <c r="AL109" s="178">
        <v>10.85</v>
      </c>
      <c r="AM109" s="178">
        <v>10.85</v>
      </c>
      <c r="AN109" s="177" t="s">
        <v>182</v>
      </c>
      <c r="AO109" s="177" t="s">
        <v>180</v>
      </c>
      <c r="AP109" s="176" t="s">
        <v>180</v>
      </c>
      <c r="AQ109" s="178"/>
      <c r="AR109" s="177" t="s">
        <v>204</v>
      </c>
      <c r="AS109" s="177" t="s">
        <v>205</v>
      </c>
      <c r="AT109" s="177" t="s">
        <v>206</v>
      </c>
      <c r="AU109" s="177" t="s">
        <v>450</v>
      </c>
      <c r="AV109" s="177" t="s">
        <v>208</v>
      </c>
      <c r="AW109" s="176" t="s">
        <v>449</v>
      </c>
      <c r="AX109" s="177" t="s">
        <v>462</v>
      </c>
      <c r="AY109" s="177" t="s">
        <v>210</v>
      </c>
      <c r="AZ109" s="177" t="s">
        <v>180</v>
      </c>
      <c r="BA109" s="177" t="s">
        <v>180</v>
      </c>
      <c r="BB109" s="177" t="s">
        <v>180</v>
      </c>
      <c r="BC109" s="177" t="s">
        <v>180</v>
      </c>
      <c r="BD109" s="177" t="s">
        <v>180</v>
      </c>
      <c r="BE109" s="176" t="s">
        <v>180</v>
      </c>
      <c r="BF109" s="176" t="s">
        <v>180</v>
      </c>
      <c r="BG109" s="177" t="s">
        <v>180</v>
      </c>
    </row>
    <row r="110" spans="1:59" s="180" customFormat="1" x14ac:dyDescent="0.2">
      <c r="A110" s="175">
        <v>3</v>
      </c>
      <c r="B110" s="176" t="s">
        <v>453</v>
      </c>
      <c r="C110" s="177" t="s">
        <v>461</v>
      </c>
      <c r="D110" s="178">
        <v>382.51</v>
      </c>
      <c r="E110" s="177" t="s">
        <v>197</v>
      </c>
      <c r="F110" s="177" t="s">
        <v>198</v>
      </c>
      <c r="G110" s="177" t="s">
        <v>199</v>
      </c>
      <c r="H110" s="177" t="s">
        <v>176</v>
      </c>
      <c r="I110" s="177" t="s">
        <v>177</v>
      </c>
      <c r="J110" s="177" t="s">
        <v>200</v>
      </c>
      <c r="K110" s="177" t="s">
        <v>179</v>
      </c>
      <c r="L110" s="177" t="s">
        <v>180</v>
      </c>
      <c r="M110" s="177" t="s">
        <v>180</v>
      </c>
      <c r="N110" s="175">
        <v>9578607</v>
      </c>
      <c r="O110" s="175">
        <v>272</v>
      </c>
      <c r="P110" s="177" t="s">
        <v>180</v>
      </c>
      <c r="Q110" s="177" t="s">
        <v>451</v>
      </c>
      <c r="R110" s="177" t="s">
        <v>180</v>
      </c>
      <c r="S110" s="177" t="s">
        <v>180</v>
      </c>
      <c r="T110" s="177" t="s">
        <v>180</v>
      </c>
      <c r="U110" s="177" t="s">
        <v>181</v>
      </c>
      <c r="V110" s="176" t="s">
        <v>449</v>
      </c>
      <c r="W110" s="176" t="s">
        <v>180</v>
      </c>
      <c r="X110" s="177" t="s">
        <v>180</v>
      </c>
      <c r="Y110" s="179">
        <v>0</v>
      </c>
      <c r="Z110" s="177" t="s">
        <v>180</v>
      </c>
      <c r="AA110" s="175">
        <v>0</v>
      </c>
      <c r="AB110" s="177" t="s">
        <v>180</v>
      </c>
      <c r="AC110" s="177" t="s">
        <v>180</v>
      </c>
      <c r="AD110" s="177" t="s">
        <v>180</v>
      </c>
      <c r="AE110" s="177" t="s">
        <v>180</v>
      </c>
      <c r="AF110" s="177" t="s">
        <v>180</v>
      </c>
      <c r="AG110" s="178">
        <v>0</v>
      </c>
      <c r="AH110" s="177" t="s">
        <v>180</v>
      </c>
      <c r="AI110" s="177" t="s">
        <v>203</v>
      </c>
      <c r="AJ110" s="177" t="s">
        <v>180</v>
      </c>
      <c r="AK110" s="177" t="s">
        <v>180</v>
      </c>
      <c r="AL110" s="178">
        <v>382.51</v>
      </c>
      <c r="AM110" s="178">
        <v>382.51</v>
      </c>
      <c r="AN110" s="177" t="s">
        <v>182</v>
      </c>
      <c r="AO110" s="177" t="s">
        <v>180</v>
      </c>
      <c r="AP110" s="176" t="s">
        <v>180</v>
      </c>
      <c r="AQ110" s="178"/>
      <c r="AR110" s="177" t="s">
        <v>204</v>
      </c>
      <c r="AS110" s="177" t="s">
        <v>205</v>
      </c>
      <c r="AT110" s="177" t="s">
        <v>206</v>
      </c>
      <c r="AU110" s="177" t="s">
        <v>450</v>
      </c>
      <c r="AV110" s="177" t="s">
        <v>208</v>
      </c>
      <c r="AW110" s="176" t="s">
        <v>449</v>
      </c>
      <c r="AX110" s="177" t="s">
        <v>460</v>
      </c>
      <c r="AY110" s="177" t="s">
        <v>210</v>
      </c>
      <c r="AZ110" s="177" t="s">
        <v>180</v>
      </c>
      <c r="BA110" s="177" t="s">
        <v>180</v>
      </c>
      <c r="BB110" s="177" t="s">
        <v>180</v>
      </c>
      <c r="BC110" s="177" t="s">
        <v>180</v>
      </c>
      <c r="BD110" s="177" t="s">
        <v>180</v>
      </c>
      <c r="BE110" s="176" t="s">
        <v>180</v>
      </c>
      <c r="BF110" s="176" t="s">
        <v>180</v>
      </c>
      <c r="BG110" s="177" t="s">
        <v>180</v>
      </c>
    </row>
    <row r="111" spans="1:59" s="180" customFormat="1" x14ac:dyDescent="0.2">
      <c r="A111" s="175">
        <v>3</v>
      </c>
      <c r="B111" s="176" t="s">
        <v>453</v>
      </c>
      <c r="C111" s="177" t="s">
        <v>264</v>
      </c>
      <c r="D111" s="178">
        <v>10.85</v>
      </c>
      <c r="E111" s="177" t="s">
        <v>197</v>
      </c>
      <c r="F111" s="177" t="s">
        <v>198</v>
      </c>
      <c r="G111" s="177" t="s">
        <v>199</v>
      </c>
      <c r="H111" s="177" t="s">
        <v>176</v>
      </c>
      <c r="I111" s="177" t="s">
        <v>177</v>
      </c>
      <c r="J111" s="177" t="s">
        <v>200</v>
      </c>
      <c r="K111" s="177" t="s">
        <v>179</v>
      </c>
      <c r="L111" s="177" t="s">
        <v>180</v>
      </c>
      <c r="M111" s="177" t="s">
        <v>180</v>
      </c>
      <c r="N111" s="175">
        <v>9578607</v>
      </c>
      <c r="O111" s="175">
        <v>273</v>
      </c>
      <c r="P111" s="177" t="s">
        <v>180</v>
      </c>
      <c r="Q111" s="177" t="s">
        <v>451</v>
      </c>
      <c r="R111" s="177" t="s">
        <v>180</v>
      </c>
      <c r="S111" s="177" t="s">
        <v>180</v>
      </c>
      <c r="T111" s="177" t="s">
        <v>180</v>
      </c>
      <c r="U111" s="177" t="s">
        <v>181</v>
      </c>
      <c r="V111" s="176" t="s">
        <v>449</v>
      </c>
      <c r="W111" s="176" t="s">
        <v>180</v>
      </c>
      <c r="X111" s="177" t="s">
        <v>180</v>
      </c>
      <c r="Y111" s="179">
        <v>0</v>
      </c>
      <c r="Z111" s="177" t="s">
        <v>180</v>
      </c>
      <c r="AA111" s="175">
        <v>0</v>
      </c>
      <c r="AB111" s="177" t="s">
        <v>180</v>
      </c>
      <c r="AC111" s="177" t="s">
        <v>180</v>
      </c>
      <c r="AD111" s="177" t="s">
        <v>180</v>
      </c>
      <c r="AE111" s="177" t="s">
        <v>180</v>
      </c>
      <c r="AF111" s="177" t="s">
        <v>180</v>
      </c>
      <c r="AG111" s="178">
        <v>0</v>
      </c>
      <c r="AH111" s="177" t="s">
        <v>180</v>
      </c>
      <c r="AI111" s="177" t="s">
        <v>203</v>
      </c>
      <c r="AJ111" s="177" t="s">
        <v>180</v>
      </c>
      <c r="AK111" s="177" t="s">
        <v>180</v>
      </c>
      <c r="AL111" s="178">
        <v>10.85</v>
      </c>
      <c r="AM111" s="178">
        <v>10.85</v>
      </c>
      <c r="AN111" s="177" t="s">
        <v>182</v>
      </c>
      <c r="AO111" s="177" t="s">
        <v>180</v>
      </c>
      <c r="AP111" s="176" t="s">
        <v>180</v>
      </c>
      <c r="AQ111" s="178"/>
      <c r="AR111" s="177" t="s">
        <v>204</v>
      </c>
      <c r="AS111" s="177" t="s">
        <v>205</v>
      </c>
      <c r="AT111" s="177" t="s">
        <v>206</v>
      </c>
      <c r="AU111" s="177" t="s">
        <v>450</v>
      </c>
      <c r="AV111" s="177" t="s">
        <v>208</v>
      </c>
      <c r="AW111" s="176" t="s">
        <v>449</v>
      </c>
      <c r="AX111" s="177" t="s">
        <v>459</v>
      </c>
      <c r="AY111" s="177" t="s">
        <v>210</v>
      </c>
      <c r="AZ111" s="177" t="s">
        <v>180</v>
      </c>
      <c r="BA111" s="177" t="s">
        <v>180</v>
      </c>
      <c r="BB111" s="177" t="s">
        <v>180</v>
      </c>
      <c r="BC111" s="177" t="s">
        <v>180</v>
      </c>
      <c r="BD111" s="177" t="s">
        <v>180</v>
      </c>
      <c r="BE111" s="176" t="s">
        <v>180</v>
      </c>
      <c r="BF111" s="176" t="s">
        <v>180</v>
      </c>
      <c r="BG111" s="177" t="s">
        <v>180</v>
      </c>
    </row>
    <row r="112" spans="1:59" s="180" customFormat="1" x14ac:dyDescent="0.2">
      <c r="A112" s="175">
        <v>3</v>
      </c>
      <c r="B112" s="176" t="s">
        <v>453</v>
      </c>
      <c r="C112" s="177" t="s">
        <v>458</v>
      </c>
      <c r="D112" s="178">
        <v>279.49</v>
      </c>
      <c r="E112" s="177" t="s">
        <v>197</v>
      </c>
      <c r="F112" s="177" t="s">
        <v>198</v>
      </c>
      <c r="G112" s="177" t="s">
        <v>199</v>
      </c>
      <c r="H112" s="177" t="s">
        <v>176</v>
      </c>
      <c r="I112" s="177" t="s">
        <v>177</v>
      </c>
      <c r="J112" s="177" t="s">
        <v>200</v>
      </c>
      <c r="K112" s="177" t="s">
        <v>179</v>
      </c>
      <c r="L112" s="177" t="s">
        <v>180</v>
      </c>
      <c r="M112" s="177" t="s">
        <v>180</v>
      </c>
      <c r="N112" s="175">
        <v>9578607</v>
      </c>
      <c r="O112" s="175">
        <v>274</v>
      </c>
      <c r="P112" s="177" t="s">
        <v>180</v>
      </c>
      <c r="Q112" s="177" t="s">
        <v>451</v>
      </c>
      <c r="R112" s="177" t="s">
        <v>180</v>
      </c>
      <c r="S112" s="177" t="s">
        <v>180</v>
      </c>
      <c r="T112" s="177" t="s">
        <v>180</v>
      </c>
      <c r="U112" s="177" t="s">
        <v>181</v>
      </c>
      <c r="V112" s="176" t="s">
        <v>449</v>
      </c>
      <c r="W112" s="176" t="s">
        <v>180</v>
      </c>
      <c r="X112" s="177" t="s">
        <v>180</v>
      </c>
      <c r="Y112" s="179">
        <v>0</v>
      </c>
      <c r="Z112" s="177" t="s">
        <v>180</v>
      </c>
      <c r="AA112" s="175">
        <v>0</v>
      </c>
      <c r="AB112" s="177" t="s">
        <v>180</v>
      </c>
      <c r="AC112" s="177" t="s">
        <v>180</v>
      </c>
      <c r="AD112" s="177" t="s">
        <v>180</v>
      </c>
      <c r="AE112" s="177" t="s">
        <v>180</v>
      </c>
      <c r="AF112" s="177" t="s">
        <v>180</v>
      </c>
      <c r="AG112" s="178">
        <v>0</v>
      </c>
      <c r="AH112" s="177" t="s">
        <v>180</v>
      </c>
      <c r="AI112" s="177" t="s">
        <v>203</v>
      </c>
      <c r="AJ112" s="177" t="s">
        <v>180</v>
      </c>
      <c r="AK112" s="177" t="s">
        <v>180</v>
      </c>
      <c r="AL112" s="178">
        <v>279.49</v>
      </c>
      <c r="AM112" s="178">
        <v>279.49</v>
      </c>
      <c r="AN112" s="177" t="s">
        <v>182</v>
      </c>
      <c r="AO112" s="177" t="s">
        <v>180</v>
      </c>
      <c r="AP112" s="176" t="s">
        <v>180</v>
      </c>
      <c r="AQ112" s="178"/>
      <c r="AR112" s="177" t="s">
        <v>204</v>
      </c>
      <c r="AS112" s="177" t="s">
        <v>205</v>
      </c>
      <c r="AT112" s="177" t="s">
        <v>206</v>
      </c>
      <c r="AU112" s="177" t="s">
        <v>450</v>
      </c>
      <c r="AV112" s="177" t="s">
        <v>208</v>
      </c>
      <c r="AW112" s="176" t="s">
        <v>449</v>
      </c>
      <c r="AX112" s="177" t="s">
        <v>457</v>
      </c>
      <c r="AY112" s="177" t="s">
        <v>210</v>
      </c>
      <c r="AZ112" s="177" t="s">
        <v>180</v>
      </c>
      <c r="BA112" s="177" t="s">
        <v>180</v>
      </c>
      <c r="BB112" s="177" t="s">
        <v>180</v>
      </c>
      <c r="BC112" s="177" t="s">
        <v>180</v>
      </c>
      <c r="BD112" s="177" t="s">
        <v>180</v>
      </c>
      <c r="BE112" s="176" t="s">
        <v>180</v>
      </c>
      <c r="BF112" s="176" t="s">
        <v>180</v>
      </c>
      <c r="BG112" s="177" t="s">
        <v>180</v>
      </c>
    </row>
    <row r="113" spans="1:59" s="180" customFormat="1" x14ac:dyDescent="0.2">
      <c r="A113" s="175">
        <v>3</v>
      </c>
      <c r="B113" s="176" t="s">
        <v>453</v>
      </c>
      <c r="C113" s="177" t="s">
        <v>456</v>
      </c>
      <c r="D113" s="178">
        <v>-161.04</v>
      </c>
      <c r="E113" s="177" t="s">
        <v>197</v>
      </c>
      <c r="F113" s="177" t="s">
        <v>198</v>
      </c>
      <c r="G113" s="177" t="s">
        <v>199</v>
      </c>
      <c r="H113" s="177" t="s">
        <v>176</v>
      </c>
      <c r="I113" s="177" t="s">
        <v>177</v>
      </c>
      <c r="J113" s="177" t="s">
        <v>200</v>
      </c>
      <c r="K113" s="177" t="s">
        <v>179</v>
      </c>
      <c r="L113" s="177" t="s">
        <v>180</v>
      </c>
      <c r="M113" s="177" t="s">
        <v>180</v>
      </c>
      <c r="N113" s="175">
        <v>9578607</v>
      </c>
      <c r="O113" s="175">
        <v>275</v>
      </c>
      <c r="P113" s="177" t="s">
        <v>180</v>
      </c>
      <c r="Q113" s="177" t="s">
        <v>451</v>
      </c>
      <c r="R113" s="177" t="s">
        <v>180</v>
      </c>
      <c r="S113" s="177" t="s">
        <v>180</v>
      </c>
      <c r="T113" s="177" t="s">
        <v>180</v>
      </c>
      <c r="U113" s="177" t="s">
        <v>181</v>
      </c>
      <c r="V113" s="176" t="s">
        <v>449</v>
      </c>
      <c r="W113" s="176" t="s">
        <v>180</v>
      </c>
      <c r="X113" s="177" t="s">
        <v>180</v>
      </c>
      <c r="Y113" s="179">
        <v>0</v>
      </c>
      <c r="Z113" s="177" t="s">
        <v>180</v>
      </c>
      <c r="AA113" s="175">
        <v>0</v>
      </c>
      <c r="AB113" s="177" t="s">
        <v>180</v>
      </c>
      <c r="AC113" s="177" t="s">
        <v>180</v>
      </c>
      <c r="AD113" s="177" t="s">
        <v>180</v>
      </c>
      <c r="AE113" s="177" t="s">
        <v>180</v>
      </c>
      <c r="AF113" s="177" t="s">
        <v>180</v>
      </c>
      <c r="AG113" s="178">
        <v>0</v>
      </c>
      <c r="AH113" s="177" t="s">
        <v>180</v>
      </c>
      <c r="AI113" s="177" t="s">
        <v>203</v>
      </c>
      <c r="AJ113" s="177" t="s">
        <v>180</v>
      </c>
      <c r="AK113" s="177" t="s">
        <v>180</v>
      </c>
      <c r="AL113" s="178">
        <v>-161.04</v>
      </c>
      <c r="AM113" s="178">
        <v>-161.04</v>
      </c>
      <c r="AN113" s="177" t="s">
        <v>182</v>
      </c>
      <c r="AO113" s="177" t="s">
        <v>180</v>
      </c>
      <c r="AP113" s="176" t="s">
        <v>180</v>
      </c>
      <c r="AQ113" s="178"/>
      <c r="AR113" s="177" t="s">
        <v>204</v>
      </c>
      <c r="AS113" s="177" t="s">
        <v>205</v>
      </c>
      <c r="AT113" s="177" t="s">
        <v>206</v>
      </c>
      <c r="AU113" s="177" t="s">
        <v>450</v>
      </c>
      <c r="AV113" s="177" t="s">
        <v>208</v>
      </c>
      <c r="AW113" s="176" t="s">
        <v>449</v>
      </c>
      <c r="AX113" s="177" t="s">
        <v>455</v>
      </c>
      <c r="AY113" s="177" t="s">
        <v>210</v>
      </c>
      <c r="AZ113" s="177" t="s">
        <v>180</v>
      </c>
      <c r="BA113" s="177" t="s">
        <v>180</v>
      </c>
      <c r="BB113" s="177" t="s">
        <v>180</v>
      </c>
      <c r="BC113" s="177" t="s">
        <v>180</v>
      </c>
      <c r="BD113" s="177" t="s">
        <v>180</v>
      </c>
      <c r="BE113" s="176" t="s">
        <v>180</v>
      </c>
      <c r="BF113" s="176" t="s">
        <v>180</v>
      </c>
      <c r="BG113" s="177" t="s">
        <v>180</v>
      </c>
    </row>
    <row r="114" spans="1:59" s="180" customFormat="1" x14ac:dyDescent="0.2">
      <c r="A114" s="175">
        <v>3</v>
      </c>
      <c r="B114" s="176" t="s">
        <v>453</v>
      </c>
      <c r="C114" s="177" t="s">
        <v>260</v>
      </c>
      <c r="D114" s="178">
        <v>23.45</v>
      </c>
      <c r="E114" s="177" t="s">
        <v>197</v>
      </c>
      <c r="F114" s="177" t="s">
        <v>198</v>
      </c>
      <c r="G114" s="177" t="s">
        <v>199</v>
      </c>
      <c r="H114" s="177" t="s">
        <v>176</v>
      </c>
      <c r="I114" s="177" t="s">
        <v>177</v>
      </c>
      <c r="J114" s="177" t="s">
        <v>200</v>
      </c>
      <c r="K114" s="177" t="s">
        <v>179</v>
      </c>
      <c r="L114" s="177" t="s">
        <v>180</v>
      </c>
      <c r="M114" s="177" t="s">
        <v>180</v>
      </c>
      <c r="N114" s="175">
        <v>9578607</v>
      </c>
      <c r="O114" s="175">
        <v>276</v>
      </c>
      <c r="P114" s="177" t="s">
        <v>180</v>
      </c>
      <c r="Q114" s="177" t="s">
        <v>451</v>
      </c>
      <c r="R114" s="177" t="s">
        <v>180</v>
      </c>
      <c r="S114" s="177" t="s">
        <v>180</v>
      </c>
      <c r="T114" s="177" t="s">
        <v>180</v>
      </c>
      <c r="U114" s="177" t="s">
        <v>181</v>
      </c>
      <c r="V114" s="176" t="s">
        <v>449</v>
      </c>
      <c r="W114" s="176" t="s">
        <v>180</v>
      </c>
      <c r="X114" s="177" t="s">
        <v>180</v>
      </c>
      <c r="Y114" s="179">
        <v>0</v>
      </c>
      <c r="Z114" s="177" t="s">
        <v>180</v>
      </c>
      <c r="AA114" s="175">
        <v>0</v>
      </c>
      <c r="AB114" s="177" t="s">
        <v>180</v>
      </c>
      <c r="AC114" s="177" t="s">
        <v>180</v>
      </c>
      <c r="AD114" s="177" t="s">
        <v>180</v>
      </c>
      <c r="AE114" s="177" t="s">
        <v>180</v>
      </c>
      <c r="AF114" s="177" t="s">
        <v>180</v>
      </c>
      <c r="AG114" s="178">
        <v>0</v>
      </c>
      <c r="AH114" s="177" t="s">
        <v>180</v>
      </c>
      <c r="AI114" s="177" t="s">
        <v>203</v>
      </c>
      <c r="AJ114" s="177" t="s">
        <v>180</v>
      </c>
      <c r="AK114" s="177" t="s">
        <v>180</v>
      </c>
      <c r="AL114" s="178">
        <v>23.45</v>
      </c>
      <c r="AM114" s="178">
        <v>23.45</v>
      </c>
      <c r="AN114" s="177" t="s">
        <v>182</v>
      </c>
      <c r="AO114" s="177" t="s">
        <v>180</v>
      </c>
      <c r="AP114" s="176" t="s">
        <v>180</v>
      </c>
      <c r="AQ114" s="178"/>
      <c r="AR114" s="177" t="s">
        <v>204</v>
      </c>
      <c r="AS114" s="177" t="s">
        <v>205</v>
      </c>
      <c r="AT114" s="177" t="s">
        <v>206</v>
      </c>
      <c r="AU114" s="177" t="s">
        <v>450</v>
      </c>
      <c r="AV114" s="177" t="s">
        <v>208</v>
      </c>
      <c r="AW114" s="176" t="s">
        <v>449</v>
      </c>
      <c r="AX114" s="177" t="s">
        <v>454</v>
      </c>
      <c r="AY114" s="177" t="s">
        <v>210</v>
      </c>
      <c r="AZ114" s="177" t="s">
        <v>180</v>
      </c>
      <c r="BA114" s="177" t="s">
        <v>180</v>
      </c>
      <c r="BB114" s="177" t="s">
        <v>180</v>
      </c>
      <c r="BC114" s="177" t="s">
        <v>180</v>
      </c>
      <c r="BD114" s="177" t="s">
        <v>180</v>
      </c>
      <c r="BE114" s="176" t="s">
        <v>180</v>
      </c>
      <c r="BF114" s="176" t="s">
        <v>180</v>
      </c>
      <c r="BG114" s="177" t="s">
        <v>180</v>
      </c>
    </row>
    <row r="115" spans="1:59" s="180" customFormat="1" x14ac:dyDescent="0.2">
      <c r="A115" s="175">
        <v>3</v>
      </c>
      <c r="B115" s="176" t="s">
        <v>453</v>
      </c>
      <c r="C115" s="177" t="s">
        <v>452</v>
      </c>
      <c r="D115" s="178">
        <v>299.08</v>
      </c>
      <c r="E115" s="177" t="s">
        <v>197</v>
      </c>
      <c r="F115" s="177" t="s">
        <v>198</v>
      </c>
      <c r="G115" s="177" t="s">
        <v>199</v>
      </c>
      <c r="H115" s="177" t="s">
        <v>176</v>
      </c>
      <c r="I115" s="177" t="s">
        <v>177</v>
      </c>
      <c r="J115" s="177" t="s">
        <v>200</v>
      </c>
      <c r="K115" s="177" t="s">
        <v>179</v>
      </c>
      <c r="L115" s="177" t="s">
        <v>180</v>
      </c>
      <c r="M115" s="177" t="s">
        <v>180</v>
      </c>
      <c r="N115" s="175">
        <v>9578607</v>
      </c>
      <c r="O115" s="175">
        <v>277</v>
      </c>
      <c r="P115" s="177" t="s">
        <v>180</v>
      </c>
      <c r="Q115" s="177" t="s">
        <v>451</v>
      </c>
      <c r="R115" s="177" t="s">
        <v>180</v>
      </c>
      <c r="S115" s="177" t="s">
        <v>180</v>
      </c>
      <c r="T115" s="177" t="s">
        <v>180</v>
      </c>
      <c r="U115" s="177" t="s">
        <v>181</v>
      </c>
      <c r="V115" s="176" t="s">
        <v>449</v>
      </c>
      <c r="W115" s="176" t="s">
        <v>180</v>
      </c>
      <c r="X115" s="177" t="s">
        <v>180</v>
      </c>
      <c r="Y115" s="179">
        <v>0</v>
      </c>
      <c r="Z115" s="177" t="s">
        <v>180</v>
      </c>
      <c r="AA115" s="175">
        <v>0</v>
      </c>
      <c r="AB115" s="177" t="s">
        <v>180</v>
      </c>
      <c r="AC115" s="177" t="s">
        <v>180</v>
      </c>
      <c r="AD115" s="177" t="s">
        <v>180</v>
      </c>
      <c r="AE115" s="177" t="s">
        <v>180</v>
      </c>
      <c r="AF115" s="177" t="s">
        <v>180</v>
      </c>
      <c r="AG115" s="178">
        <v>0</v>
      </c>
      <c r="AH115" s="177" t="s">
        <v>180</v>
      </c>
      <c r="AI115" s="177" t="s">
        <v>203</v>
      </c>
      <c r="AJ115" s="177" t="s">
        <v>180</v>
      </c>
      <c r="AK115" s="177" t="s">
        <v>180</v>
      </c>
      <c r="AL115" s="178">
        <v>299.08</v>
      </c>
      <c r="AM115" s="178">
        <v>299.08</v>
      </c>
      <c r="AN115" s="177" t="s">
        <v>182</v>
      </c>
      <c r="AO115" s="177" t="s">
        <v>180</v>
      </c>
      <c r="AP115" s="176" t="s">
        <v>180</v>
      </c>
      <c r="AQ115" s="178"/>
      <c r="AR115" s="177" t="s">
        <v>204</v>
      </c>
      <c r="AS115" s="177" t="s">
        <v>205</v>
      </c>
      <c r="AT115" s="177" t="s">
        <v>206</v>
      </c>
      <c r="AU115" s="177" t="s">
        <v>450</v>
      </c>
      <c r="AV115" s="177" t="s">
        <v>208</v>
      </c>
      <c r="AW115" s="176" t="s">
        <v>449</v>
      </c>
      <c r="AX115" s="177" t="s">
        <v>448</v>
      </c>
      <c r="AY115" s="177" t="s">
        <v>210</v>
      </c>
      <c r="AZ115" s="177" t="s">
        <v>180</v>
      </c>
      <c r="BA115" s="177" t="s">
        <v>180</v>
      </c>
      <c r="BB115" s="177" t="s">
        <v>180</v>
      </c>
      <c r="BC115" s="177" t="s">
        <v>180</v>
      </c>
      <c r="BD115" s="177" t="s">
        <v>180</v>
      </c>
      <c r="BE115" s="176" t="s">
        <v>180</v>
      </c>
      <c r="BF115" s="176" t="s">
        <v>180</v>
      </c>
      <c r="BG115" s="177" t="s">
        <v>180</v>
      </c>
    </row>
    <row r="116" spans="1:59" s="193" customFormat="1" x14ac:dyDescent="0.2">
      <c r="A116" s="188">
        <v>3</v>
      </c>
      <c r="B116" s="189" t="s">
        <v>390</v>
      </c>
      <c r="C116" s="190" t="s">
        <v>392</v>
      </c>
      <c r="D116" s="191">
        <v>-33</v>
      </c>
      <c r="E116" s="190" t="s">
        <v>173</v>
      </c>
      <c r="F116" s="190" t="s">
        <v>391</v>
      </c>
      <c r="G116" s="190" t="s">
        <v>297</v>
      </c>
      <c r="H116" s="190" t="s">
        <v>176</v>
      </c>
      <c r="I116" s="190" t="s">
        <v>177</v>
      </c>
      <c r="J116" s="190" t="s">
        <v>295</v>
      </c>
      <c r="K116" s="190" t="s">
        <v>179</v>
      </c>
      <c r="L116" s="190" t="s">
        <v>180</v>
      </c>
      <c r="M116" s="190" t="s">
        <v>180</v>
      </c>
      <c r="N116" s="188">
        <v>9532401</v>
      </c>
      <c r="O116" s="188">
        <v>36</v>
      </c>
      <c r="P116" s="190" t="s">
        <v>180</v>
      </c>
      <c r="Q116" s="190" t="s">
        <v>180</v>
      </c>
      <c r="R116" s="190" t="s">
        <v>180</v>
      </c>
      <c r="S116" s="190" t="s">
        <v>180</v>
      </c>
      <c r="T116" s="190" t="s">
        <v>180</v>
      </c>
      <c r="U116" s="190" t="s">
        <v>181</v>
      </c>
      <c r="V116" s="189" t="s">
        <v>390</v>
      </c>
      <c r="W116" s="189" t="s">
        <v>180</v>
      </c>
      <c r="X116" s="190" t="s">
        <v>180</v>
      </c>
      <c r="Y116" s="192">
        <v>0</v>
      </c>
      <c r="Z116" s="190" t="s">
        <v>180</v>
      </c>
      <c r="AA116" s="188">
        <v>0</v>
      </c>
      <c r="AB116" s="190" t="s">
        <v>180</v>
      </c>
      <c r="AC116" s="190" t="s">
        <v>180</v>
      </c>
      <c r="AD116" s="190" t="s">
        <v>180</v>
      </c>
      <c r="AE116" s="190" t="s">
        <v>180</v>
      </c>
      <c r="AF116" s="190" t="s">
        <v>180</v>
      </c>
      <c r="AG116" s="191">
        <v>0</v>
      </c>
      <c r="AH116" s="190" t="s">
        <v>180</v>
      </c>
      <c r="AI116" s="190" t="s">
        <v>180</v>
      </c>
      <c r="AJ116" s="190" t="s">
        <v>180</v>
      </c>
      <c r="AK116" s="190" t="s">
        <v>180</v>
      </c>
      <c r="AL116" s="191">
        <v>-33</v>
      </c>
      <c r="AM116" s="191">
        <v>-33</v>
      </c>
      <c r="AN116" s="190" t="s">
        <v>182</v>
      </c>
      <c r="AO116" s="190" t="s">
        <v>180</v>
      </c>
      <c r="AP116" s="189" t="s">
        <v>180</v>
      </c>
      <c r="AQ116" s="191"/>
      <c r="AR116" s="190" t="s">
        <v>180</v>
      </c>
      <c r="AS116" s="190" t="s">
        <v>180</v>
      </c>
      <c r="AT116" s="190" t="s">
        <v>180</v>
      </c>
      <c r="AU116" s="190" t="s">
        <v>180</v>
      </c>
      <c r="AV116" s="190" t="s">
        <v>180</v>
      </c>
      <c r="AW116" s="189" t="s">
        <v>180</v>
      </c>
      <c r="AX116" s="190" t="s">
        <v>180</v>
      </c>
      <c r="AY116" s="190" t="s">
        <v>180</v>
      </c>
      <c r="AZ116" s="190" t="s">
        <v>180</v>
      </c>
      <c r="BA116" s="190" t="s">
        <v>180</v>
      </c>
      <c r="BB116" s="190" t="s">
        <v>180</v>
      </c>
      <c r="BC116" s="190" t="s">
        <v>180</v>
      </c>
      <c r="BD116" s="190" t="s">
        <v>180</v>
      </c>
      <c r="BE116" s="189" t="s">
        <v>180</v>
      </c>
      <c r="BF116" s="189" t="s">
        <v>180</v>
      </c>
      <c r="BG116" s="190" t="s">
        <v>183</v>
      </c>
    </row>
    <row r="117" spans="1:59" s="193" customFormat="1" x14ac:dyDescent="0.2">
      <c r="A117" s="188">
        <v>3</v>
      </c>
      <c r="B117" s="189" t="s">
        <v>390</v>
      </c>
      <c r="C117" s="190" t="s">
        <v>447</v>
      </c>
      <c r="D117" s="191">
        <v>33</v>
      </c>
      <c r="E117" s="190" t="s">
        <v>197</v>
      </c>
      <c r="F117" s="190" t="s">
        <v>198</v>
      </c>
      <c r="G117" s="190" t="s">
        <v>297</v>
      </c>
      <c r="H117" s="190" t="s">
        <v>176</v>
      </c>
      <c r="I117" s="190" t="s">
        <v>177</v>
      </c>
      <c r="J117" s="190" t="s">
        <v>295</v>
      </c>
      <c r="K117" s="190" t="s">
        <v>179</v>
      </c>
      <c r="L117" s="190" t="s">
        <v>180</v>
      </c>
      <c r="M117" s="190" t="s">
        <v>180</v>
      </c>
      <c r="N117" s="188">
        <v>9532840</v>
      </c>
      <c r="O117" s="188">
        <v>38</v>
      </c>
      <c r="P117" s="190" t="s">
        <v>180</v>
      </c>
      <c r="Q117" s="190" t="s">
        <v>446</v>
      </c>
      <c r="R117" s="190" t="s">
        <v>180</v>
      </c>
      <c r="S117" s="190" t="s">
        <v>180</v>
      </c>
      <c r="T117" s="190" t="s">
        <v>180</v>
      </c>
      <c r="U117" s="190" t="s">
        <v>181</v>
      </c>
      <c r="V117" s="189" t="s">
        <v>390</v>
      </c>
      <c r="W117" s="189" t="s">
        <v>180</v>
      </c>
      <c r="X117" s="190" t="s">
        <v>180</v>
      </c>
      <c r="Y117" s="192">
        <v>0</v>
      </c>
      <c r="Z117" s="190" t="s">
        <v>180</v>
      </c>
      <c r="AA117" s="188">
        <v>0</v>
      </c>
      <c r="AB117" s="190" t="s">
        <v>180</v>
      </c>
      <c r="AC117" s="190" t="s">
        <v>180</v>
      </c>
      <c r="AD117" s="190" t="s">
        <v>180</v>
      </c>
      <c r="AE117" s="190" t="s">
        <v>180</v>
      </c>
      <c r="AF117" s="190" t="s">
        <v>180</v>
      </c>
      <c r="AG117" s="191">
        <v>0</v>
      </c>
      <c r="AH117" s="190" t="s">
        <v>180</v>
      </c>
      <c r="AI117" s="190" t="s">
        <v>203</v>
      </c>
      <c r="AJ117" s="190" t="s">
        <v>180</v>
      </c>
      <c r="AK117" s="190" t="s">
        <v>180</v>
      </c>
      <c r="AL117" s="191">
        <v>33</v>
      </c>
      <c r="AM117" s="191">
        <v>33</v>
      </c>
      <c r="AN117" s="190" t="s">
        <v>182</v>
      </c>
      <c r="AO117" s="190" t="s">
        <v>180</v>
      </c>
      <c r="AP117" s="189" t="s">
        <v>180</v>
      </c>
      <c r="AQ117" s="191"/>
      <c r="AR117" s="190" t="s">
        <v>204</v>
      </c>
      <c r="AS117" s="190" t="s">
        <v>300</v>
      </c>
      <c r="AT117" s="190" t="s">
        <v>301</v>
      </c>
      <c r="AU117" s="190" t="s">
        <v>445</v>
      </c>
      <c r="AV117" s="190" t="s">
        <v>208</v>
      </c>
      <c r="AW117" s="189" t="s">
        <v>390</v>
      </c>
      <c r="AX117" s="190" t="s">
        <v>444</v>
      </c>
      <c r="AY117" s="190" t="s">
        <v>210</v>
      </c>
      <c r="AZ117" s="190" t="s">
        <v>180</v>
      </c>
      <c r="BA117" s="190" t="s">
        <v>180</v>
      </c>
      <c r="BB117" s="190" t="s">
        <v>180</v>
      </c>
      <c r="BC117" s="190" t="s">
        <v>180</v>
      </c>
      <c r="BD117" s="190" t="s">
        <v>180</v>
      </c>
      <c r="BE117" s="189" t="s">
        <v>180</v>
      </c>
      <c r="BF117" s="189" t="s">
        <v>180</v>
      </c>
      <c r="BG117" s="190" t="s">
        <v>180</v>
      </c>
    </row>
    <row r="118" spans="1:59" s="193" customFormat="1" x14ac:dyDescent="0.2">
      <c r="A118" s="188">
        <v>3</v>
      </c>
      <c r="B118" s="189" t="s">
        <v>443</v>
      </c>
      <c r="C118" s="190" t="s">
        <v>442</v>
      </c>
      <c r="D118" s="191">
        <v>114.5</v>
      </c>
      <c r="E118" s="190" t="s">
        <v>173</v>
      </c>
      <c r="F118" s="190" t="s">
        <v>441</v>
      </c>
      <c r="G118" s="190" t="s">
        <v>297</v>
      </c>
      <c r="H118" s="190" t="s">
        <v>176</v>
      </c>
      <c r="I118" s="190" t="s">
        <v>177</v>
      </c>
      <c r="J118" s="190" t="s">
        <v>295</v>
      </c>
      <c r="K118" s="190" t="s">
        <v>179</v>
      </c>
      <c r="L118" s="190" t="s">
        <v>180</v>
      </c>
      <c r="M118" s="190" t="s">
        <v>180</v>
      </c>
      <c r="N118" s="188">
        <v>9582637</v>
      </c>
      <c r="O118" s="188">
        <v>38</v>
      </c>
      <c r="P118" s="190" t="s">
        <v>180</v>
      </c>
      <c r="Q118" s="190" t="s">
        <v>180</v>
      </c>
      <c r="R118" s="190" t="s">
        <v>180</v>
      </c>
      <c r="S118" s="190" t="s">
        <v>180</v>
      </c>
      <c r="T118" s="190" t="s">
        <v>180</v>
      </c>
      <c r="U118" s="190" t="s">
        <v>181</v>
      </c>
      <c r="V118" s="189" t="s">
        <v>440</v>
      </c>
      <c r="W118" s="189" t="s">
        <v>180</v>
      </c>
      <c r="X118" s="190" t="s">
        <v>180</v>
      </c>
      <c r="Y118" s="192">
        <v>0</v>
      </c>
      <c r="Z118" s="190" t="s">
        <v>180</v>
      </c>
      <c r="AA118" s="188">
        <v>0</v>
      </c>
      <c r="AB118" s="190" t="s">
        <v>180</v>
      </c>
      <c r="AC118" s="190" t="s">
        <v>180</v>
      </c>
      <c r="AD118" s="190" t="s">
        <v>180</v>
      </c>
      <c r="AE118" s="190" t="s">
        <v>180</v>
      </c>
      <c r="AF118" s="190" t="s">
        <v>180</v>
      </c>
      <c r="AG118" s="191">
        <v>0</v>
      </c>
      <c r="AH118" s="190" t="s">
        <v>180</v>
      </c>
      <c r="AI118" s="190" t="s">
        <v>180</v>
      </c>
      <c r="AJ118" s="190" t="s">
        <v>180</v>
      </c>
      <c r="AK118" s="190" t="s">
        <v>180</v>
      </c>
      <c r="AL118" s="191">
        <v>114.5</v>
      </c>
      <c r="AM118" s="191">
        <v>114.5</v>
      </c>
      <c r="AN118" s="190" t="s">
        <v>182</v>
      </c>
      <c r="AO118" s="190" t="s">
        <v>180</v>
      </c>
      <c r="AP118" s="189" t="s">
        <v>180</v>
      </c>
      <c r="AQ118" s="191"/>
      <c r="AR118" s="190" t="s">
        <v>180</v>
      </c>
      <c r="AS118" s="190" t="s">
        <v>180</v>
      </c>
      <c r="AT118" s="190" t="s">
        <v>180</v>
      </c>
      <c r="AU118" s="190" t="s">
        <v>180</v>
      </c>
      <c r="AV118" s="190" t="s">
        <v>180</v>
      </c>
      <c r="AW118" s="189" t="s">
        <v>180</v>
      </c>
      <c r="AX118" s="190" t="s">
        <v>180</v>
      </c>
      <c r="AY118" s="190" t="s">
        <v>180</v>
      </c>
      <c r="AZ118" s="190" t="s">
        <v>180</v>
      </c>
      <c r="BA118" s="190" t="s">
        <v>180</v>
      </c>
      <c r="BB118" s="190" t="s">
        <v>180</v>
      </c>
      <c r="BC118" s="190" t="s">
        <v>180</v>
      </c>
      <c r="BD118" s="190" t="s">
        <v>180</v>
      </c>
      <c r="BE118" s="189" t="s">
        <v>180</v>
      </c>
      <c r="BF118" s="189" t="s">
        <v>180</v>
      </c>
      <c r="BG118" s="190" t="s">
        <v>183</v>
      </c>
    </row>
    <row r="119" spans="1:59" s="209" customFormat="1" x14ac:dyDescent="0.2">
      <c r="A119" s="204">
        <v>4</v>
      </c>
      <c r="B119" s="205" t="s">
        <v>506</v>
      </c>
      <c r="C119" s="206" t="s">
        <v>567</v>
      </c>
      <c r="D119" s="207">
        <v>683.57</v>
      </c>
      <c r="E119" s="206" t="s">
        <v>187</v>
      </c>
      <c r="F119" s="206" t="s">
        <v>566</v>
      </c>
      <c r="G119" s="206" t="s">
        <v>565</v>
      </c>
      <c r="H119" s="206" t="s">
        <v>176</v>
      </c>
      <c r="I119" s="206" t="s">
        <v>177</v>
      </c>
      <c r="J119" s="206" t="s">
        <v>564</v>
      </c>
      <c r="K119" s="206" t="s">
        <v>179</v>
      </c>
      <c r="L119" s="206" t="s">
        <v>180</v>
      </c>
      <c r="M119" s="206" t="s">
        <v>180</v>
      </c>
      <c r="N119" s="204">
        <v>9637906</v>
      </c>
      <c r="O119" s="204">
        <v>9</v>
      </c>
      <c r="P119" s="206" t="s">
        <v>180</v>
      </c>
      <c r="Q119" s="206" t="s">
        <v>180</v>
      </c>
      <c r="R119" s="206" t="s">
        <v>180</v>
      </c>
      <c r="S119" s="206" t="s">
        <v>180</v>
      </c>
      <c r="T119" s="206" t="s">
        <v>180</v>
      </c>
      <c r="U119" s="206" t="s">
        <v>181</v>
      </c>
      <c r="V119" s="205" t="s">
        <v>563</v>
      </c>
      <c r="W119" s="205" t="s">
        <v>180</v>
      </c>
      <c r="X119" s="206" t="s">
        <v>180</v>
      </c>
      <c r="Y119" s="208">
        <v>0</v>
      </c>
      <c r="Z119" s="206" t="s">
        <v>180</v>
      </c>
      <c r="AA119" s="204">
        <v>0</v>
      </c>
      <c r="AB119" s="206" t="s">
        <v>180</v>
      </c>
      <c r="AC119" s="206" t="s">
        <v>180</v>
      </c>
      <c r="AD119" s="206" t="s">
        <v>180</v>
      </c>
      <c r="AE119" s="206" t="s">
        <v>180</v>
      </c>
      <c r="AF119" s="206" t="s">
        <v>180</v>
      </c>
      <c r="AG119" s="207">
        <v>0</v>
      </c>
      <c r="AH119" s="206" t="s">
        <v>180</v>
      </c>
      <c r="AI119" s="206" t="s">
        <v>180</v>
      </c>
      <c r="AJ119" s="206" t="s">
        <v>180</v>
      </c>
      <c r="AK119" s="206" t="s">
        <v>180</v>
      </c>
      <c r="AL119" s="207">
        <v>683.57</v>
      </c>
      <c r="AM119" s="207">
        <v>683.57</v>
      </c>
      <c r="AN119" s="206" t="s">
        <v>182</v>
      </c>
      <c r="AO119" s="206" t="s">
        <v>180</v>
      </c>
      <c r="AP119" s="205" t="s">
        <v>180</v>
      </c>
      <c r="AQ119" s="207"/>
      <c r="AR119" s="206" t="s">
        <v>180</v>
      </c>
      <c r="AS119" s="206" t="s">
        <v>180</v>
      </c>
      <c r="AT119" s="206" t="s">
        <v>180</v>
      </c>
      <c r="AU119" s="206" t="s">
        <v>180</v>
      </c>
      <c r="AV119" s="206" t="s">
        <v>180</v>
      </c>
      <c r="AW119" s="205" t="s">
        <v>180</v>
      </c>
      <c r="AX119" s="206" t="s">
        <v>180</v>
      </c>
      <c r="AY119" s="206" t="s">
        <v>180</v>
      </c>
      <c r="AZ119" s="206" t="s">
        <v>180</v>
      </c>
      <c r="BA119" s="206" t="s">
        <v>180</v>
      </c>
      <c r="BB119" s="206" t="s">
        <v>180</v>
      </c>
      <c r="BC119" s="206" t="s">
        <v>180</v>
      </c>
      <c r="BD119" s="206" t="s">
        <v>180</v>
      </c>
      <c r="BE119" s="205" t="s">
        <v>180</v>
      </c>
      <c r="BF119" s="205" t="s">
        <v>180</v>
      </c>
      <c r="BG119" s="206" t="s">
        <v>183</v>
      </c>
    </row>
    <row r="120" spans="1:59" s="174" customFormat="1" x14ac:dyDescent="0.2">
      <c r="A120" s="169">
        <v>4</v>
      </c>
      <c r="B120" s="170" t="s">
        <v>506</v>
      </c>
      <c r="C120" s="171" t="s">
        <v>562</v>
      </c>
      <c r="D120" s="172">
        <v>38.24</v>
      </c>
      <c r="E120" s="171" t="s">
        <v>187</v>
      </c>
      <c r="F120" s="171" t="s">
        <v>558</v>
      </c>
      <c r="G120" s="171" t="s">
        <v>175</v>
      </c>
      <c r="H120" s="171" t="s">
        <v>176</v>
      </c>
      <c r="I120" s="171" t="s">
        <v>177</v>
      </c>
      <c r="J120" s="171" t="s">
        <v>178</v>
      </c>
      <c r="K120" s="171" t="s">
        <v>179</v>
      </c>
      <c r="L120" s="171" t="s">
        <v>180</v>
      </c>
      <c r="M120" s="171" t="s">
        <v>180</v>
      </c>
      <c r="N120" s="169">
        <v>9635866</v>
      </c>
      <c r="O120" s="169">
        <v>1583</v>
      </c>
      <c r="P120" s="171" t="s">
        <v>180</v>
      </c>
      <c r="Q120" s="171" t="s">
        <v>180</v>
      </c>
      <c r="R120" s="171" t="s">
        <v>180</v>
      </c>
      <c r="S120" s="171" t="s">
        <v>180</v>
      </c>
      <c r="T120" s="171" t="s">
        <v>180</v>
      </c>
      <c r="U120" s="171" t="s">
        <v>181</v>
      </c>
      <c r="V120" s="170" t="s">
        <v>503</v>
      </c>
      <c r="W120" s="170" t="s">
        <v>180</v>
      </c>
      <c r="X120" s="171" t="s">
        <v>180</v>
      </c>
      <c r="Y120" s="173">
        <v>0</v>
      </c>
      <c r="Z120" s="171" t="s">
        <v>180</v>
      </c>
      <c r="AA120" s="169">
        <v>0</v>
      </c>
      <c r="AB120" s="171" t="s">
        <v>180</v>
      </c>
      <c r="AC120" s="171" t="s">
        <v>180</v>
      </c>
      <c r="AD120" s="171" t="s">
        <v>180</v>
      </c>
      <c r="AE120" s="171" t="s">
        <v>180</v>
      </c>
      <c r="AF120" s="171" t="s">
        <v>180</v>
      </c>
      <c r="AG120" s="172">
        <v>0</v>
      </c>
      <c r="AH120" s="171" t="s">
        <v>180</v>
      </c>
      <c r="AI120" s="171" t="s">
        <v>180</v>
      </c>
      <c r="AJ120" s="171" t="s">
        <v>180</v>
      </c>
      <c r="AK120" s="171" t="s">
        <v>180</v>
      </c>
      <c r="AL120" s="172">
        <v>38.24</v>
      </c>
      <c r="AM120" s="172">
        <v>38.24</v>
      </c>
      <c r="AN120" s="171" t="s">
        <v>182</v>
      </c>
      <c r="AO120" s="171" t="s">
        <v>180</v>
      </c>
      <c r="AP120" s="170" t="s">
        <v>180</v>
      </c>
      <c r="AQ120" s="172"/>
      <c r="AR120" s="171" t="s">
        <v>180</v>
      </c>
      <c r="AS120" s="171" t="s">
        <v>180</v>
      </c>
      <c r="AT120" s="171" t="s">
        <v>180</v>
      </c>
      <c r="AU120" s="171" t="s">
        <v>180</v>
      </c>
      <c r="AV120" s="171" t="s">
        <v>180</v>
      </c>
      <c r="AW120" s="170" t="s">
        <v>180</v>
      </c>
      <c r="AX120" s="171" t="s">
        <v>180</v>
      </c>
      <c r="AY120" s="171" t="s">
        <v>180</v>
      </c>
      <c r="AZ120" s="171" t="s">
        <v>180</v>
      </c>
      <c r="BA120" s="171" t="s">
        <v>180</v>
      </c>
      <c r="BB120" s="171" t="s">
        <v>180</v>
      </c>
      <c r="BC120" s="171" t="s">
        <v>180</v>
      </c>
      <c r="BD120" s="171" t="s">
        <v>180</v>
      </c>
      <c r="BE120" s="170" t="s">
        <v>180</v>
      </c>
      <c r="BF120" s="170" t="s">
        <v>180</v>
      </c>
      <c r="BG120" s="171" t="s">
        <v>183</v>
      </c>
    </row>
    <row r="121" spans="1:59" s="174" customFormat="1" x14ac:dyDescent="0.2">
      <c r="A121" s="169">
        <v>4</v>
      </c>
      <c r="B121" s="170" t="s">
        <v>506</v>
      </c>
      <c r="C121" s="171" t="s">
        <v>561</v>
      </c>
      <c r="D121" s="172">
        <v>10</v>
      </c>
      <c r="E121" s="171" t="s">
        <v>187</v>
      </c>
      <c r="F121" s="171" t="s">
        <v>558</v>
      </c>
      <c r="G121" s="171" t="s">
        <v>175</v>
      </c>
      <c r="H121" s="171" t="s">
        <v>176</v>
      </c>
      <c r="I121" s="171" t="s">
        <v>177</v>
      </c>
      <c r="J121" s="171" t="s">
        <v>178</v>
      </c>
      <c r="K121" s="171" t="s">
        <v>179</v>
      </c>
      <c r="L121" s="171" t="s">
        <v>180</v>
      </c>
      <c r="M121" s="171" t="s">
        <v>180</v>
      </c>
      <c r="N121" s="169">
        <v>9635866</v>
      </c>
      <c r="O121" s="169">
        <v>3233</v>
      </c>
      <c r="P121" s="171" t="s">
        <v>180</v>
      </c>
      <c r="Q121" s="171" t="s">
        <v>180</v>
      </c>
      <c r="R121" s="171" t="s">
        <v>180</v>
      </c>
      <c r="S121" s="171" t="s">
        <v>180</v>
      </c>
      <c r="T121" s="171" t="s">
        <v>180</v>
      </c>
      <c r="U121" s="171" t="s">
        <v>181</v>
      </c>
      <c r="V121" s="170" t="s">
        <v>503</v>
      </c>
      <c r="W121" s="170" t="s">
        <v>180</v>
      </c>
      <c r="X121" s="171" t="s">
        <v>180</v>
      </c>
      <c r="Y121" s="173">
        <v>0</v>
      </c>
      <c r="Z121" s="171" t="s">
        <v>180</v>
      </c>
      <c r="AA121" s="169">
        <v>0</v>
      </c>
      <c r="AB121" s="171" t="s">
        <v>180</v>
      </c>
      <c r="AC121" s="171" t="s">
        <v>180</v>
      </c>
      <c r="AD121" s="171" t="s">
        <v>180</v>
      </c>
      <c r="AE121" s="171" t="s">
        <v>180</v>
      </c>
      <c r="AF121" s="171" t="s">
        <v>180</v>
      </c>
      <c r="AG121" s="172">
        <v>0</v>
      </c>
      <c r="AH121" s="171" t="s">
        <v>180</v>
      </c>
      <c r="AI121" s="171" t="s">
        <v>180</v>
      </c>
      <c r="AJ121" s="171" t="s">
        <v>180</v>
      </c>
      <c r="AK121" s="171" t="s">
        <v>180</v>
      </c>
      <c r="AL121" s="172">
        <v>10</v>
      </c>
      <c r="AM121" s="172">
        <v>10</v>
      </c>
      <c r="AN121" s="171" t="s">
        <v>182</v>
      </c>
      <c r="AO121" s="171" t="s">
        <v>180</v>
      </c>
      <c r="AP121" s="170" t="s">
        <v>180</v>
      </c>
      <c r="AQ121" s="172"/>
      <c r="AR121" s="171" t="s">
        <v>180</v>
      </c>
      <c r="AS121" s="171" t="s">
        <v>180</v>
      </c>
      <c r="AT121" s="171" t="s">
        <v>180</v>
      </c>
      <c r="AU121" s="171" t="s">
        <v>180</v>
      </c>
      <c r="AV121" s="171" t="s">
        <v>180</v>
      </c>
      <c r="AW121" s="170" t="s">
        <v>180</v>
      </c>
      <c r="AX121" s="171" t="s">
        <v>180</v>
      </c>
      <c r="AY121" s="171" t="s">
        <v>180</v>
      </c>
      <c r="AZ121" s="171" t="s">
        <v>180</v>
      </c>
      <c r="BA121" s="171" t="s">
        <v>180</v>
      </c>
      <c r="BB121" s="171" t="s">
        <v>180</v>
      </c>
      <c r="BC121" s="171" t="s">
        <v>180</v>
      </c>
      <c r="BD121" s="171" t="s">
        <v>180</v>
      </c>
      <c r="BE121" s="170" t="s">
        <v>180</v>
      </c>
      <c r="BF121" s="170" t="s">
        <v>180</v>
      </c>
      <c r="BG121" s="171" t="s">
        <v>183</v>
      </c>
    </row>
    <row r="122" spans="1:59" s="174" customFormat="1" x14ac:dyDescent="0.2">
      <c r="A122" s="169">
        <v>4</v>
      </c>
      <c r="B122" s="170" t="s">
        <v>506</v>
      </c>
      <c r="C122" s="171" t="s">
        <v>560</v>
      </c>
      <c r="D122" s="172">
        <v>10</v>
      </c>
      <c r="E122" s="171" t="s">
        <v>187</v>
      </c>
      <c r="F122" s="171" t="s">
        <v>558</v>
      </c>
      <c r="G122" s="171" t="s">
        <v>175</v>
      </c>
      <c r="H122" s="171" t="s">
        <v>176</v>
      </c>
      <c r="I122" s="171" t="s">
        <v>177</v>
      </c>
      <c r="J122" s="171" t="s">
        <v>178</v>
      </c>
      <c r="K122" s="171" t="s">
        <v>179</v>
      </c>
      <c r="L122" s="171" t="s">
        <v>180</v>
      </c>
      <c r="M122" s="171" t="s">
        <v>180</v>
      </c>
      <c r="N122" s="169">
        <v>9635866</v>
      </c>
      <c r="O122" s="169">
        <v>3497</v>
      </c>
      <c r="P122" s="171" t="s">
        <v>180</v>
      </c>
      <c r="Q122" s="171" t="s">
        <v>180</v>
      </c>
      <c r="R122" s="171" t="s">
        <v>180</v>
      </c>
      <c r="S122" s="171" t="s">
        <v>180</v>
      </c>
      <c r="T122" s="171" t="s">
        <v>180</v>
      </c>
      <c r="U122" s="171" t="s">
        <v>181</v>
      </c>
      <c r="V122" s="170" t="s">
        <v>503</v>
      </c>
      <c r="W122" s="170" t="s">
        <v>180</v>
      </c>
      <c r="X122" s="171" t="s">
        <v>180</v>
      </c>
      <c r="Y122" s="173">
        <v>0</v>
      </c>
      <c r="Z122" s="171" t="s">
        <v>180</v>
      </c>
      <c r="AA122" s="169">
        <v>0</v>
      </c>
      <c r="AB122" s="171" t="s">
        <v>180</v>
      </c>
      <c r="AC122" s="171" t="s">
        <v>180</v>
      </c>
      <c r="AD122" s="171" t="s">
        <v>180</v>
      </c>
      <c r="AE122" s="171" t="s">
        <v>180</v>
      </c>
      <c r="AF122" s="171" t="s">
        <v>180</v>
      </c>
      <c r="AG122" s="172">
        <v>0</v>
      </c>
      <c r="AH122" s="171" t="s">
        <v>180</v>
      </c>
      <c r="AI122" s="171" t="s">
        <v>180</v>
      </c>
      <c r="AJ122" s="171" t="s">
        <v>180</v>
      </c>
      <c r="AK122" s="171" t="s">
        <v>180</v>
      </c>
      <c r="AL122" s="172">
        <v>10</v>
      </c>
      <c r="AM122" s="172">
        <v>10</v>
      </c>
      <c r="AN122" s="171" t="s">
        <v>182</v>
      </c>
      <c r="AO122" s="171" t="s">
        <v>180</v>
      </c>
      <c r="AP122" s="170" t="s">
        <v>180</v>
      </c>
      <c r="AQ122" s="172"/>
      <c r="AR122" s="171" t="s">
        <v>180</v>
      </c>
      <c r="AS122" s="171" t="s">
        <v>180</v>
      </c>
      <c r="AT122" s="171" t="s">
        <v>180</v>
      </c>
      <c r="AU122" s="171" t="s">
        <v>180</v>
      </c>
      <c r="AV122" s="171" t="s">
        <v>180</v>
      </c>
      <c r="AW122" s="170" t="s">
        <v>180</v>
      </c>
      <c r="AX122" s="171" t="s">
        <v>180</v>
      </c>
      <c r="AY122" s="171" t="s">
        <v>180</v>
      </c>
      <c r="AZ122" s="171" t="s">
        <v>180</v>
      </c>
      <c r="BA122" s="171" t="s">
        <v>180</v>
      </c>
      <c r="BB122" s="171" t="s">
        <v>180</v>
      </c>
      <c r="BC122" s="171" t="s">
        <v>180</v>
      </c>
      <c r="BD122" s="171" t="s">
        <v>180</v>
      </c>
      <c r="BE122" s="170" t="s">
        <v>180</v>
      </c>
      <c r="BF122" s="170" t="s">
        <v>180</v>
      </c>
      <c r="BG122" s="171" t="s">
        <v>183</v>
      </c>
    </row>
    <row r="123" spans="1:59" s="174" customFormat="1" x14ac:dyDescent="0.2">
      <c r="A123" s="169">
        <v>4</v>
      </c>
      <c r="B123" s="170" t="s">
        <v>506</v>
      </c>
      <c r="C123" s="171" t="s">
        <v>559</v>
      </c>
      <c r="D123" s="172">
        <v>10</v>
      </c>
      <c r="E123" s="171" t="s">
        <v>187</v>
      </c>
      <c r="F123" s="171" t="s">
        <v>558</v>
      </c>
      <c r="G123" s="171" t="s">
        <v>175</v>
      </c>
      <c r="H123" s="171" t="s">
        <v>176</v>
      </c>
      <c r="I123" s="171" t="s">
        <v>177</v>
      </c>
      <c r="J123" s="171" t="s">
        <v>178</v>
      </c>
      <c r="K123" s="171" t="s">
        <v>179</v>
      </c>
      <c r="L123" s="171" t="s">
        <v>180</v>
      </c>
      <c r="M123" s="171" t="s">
        <v>180</v>
      </c>
      <c r="N123" s="169">
        <v>9635866</v>
      </c>
      <c r="O123" s="169">
        <v>4711</v>
      </c>
      <c r="P123" s="171" t="s">
        <v>180</v>
      </c>
      <c r="Q123" s="171" t="s">
        <v>180</v>
      </c>
      <c r="R123" s="171" t="s">
        <v>180</v>
      </c>
      <c r="S123" s="171" t="s">
        <v>180</v>
      </c>
      <c r="T123" s="171" t="s">
        <v>180</v>
      </c>
      <c r="U123" s="171" t="s">
        <v>181</v>
      </c>
      <c r="V123" s="170" t="s">
        <v>503</v>
      </c>
      <c r="W123" s="170" t="s">
        <v>180</v>
      </c>
      <c r="X123" s="171" t="s">
        <v>180</v>
      </c>
      <c r="Y123" s="173">
        <v>0</v>
      </c>
      <c r="Z123" s="171" t="s">
        <v>180</v>
      </c>
      <c r="AA123" s="169">
        <v>0</v>
      </c>
      <c r="AB123" s="171" t="s">
        <v>180</v>
      </c>
      <c r="AC123" s="171" t="s">
        <v>180</v>
      </c>
      <c r="AD123" s="171" t="s">
        <v>180</v>
      </c>
      <c r="AE123" s="171" t="s">
        <v>180</v>
      </c>
      <c r="AF123" s="171" t="s">
        <v>180</v>
      </c>
      <c r="AG123" s="172">
        <v>0</v>
      </c>
      <c r="AH123" s="171" t="s">
        <v>180</v>
      </c>
      <c r="AI123" s="171" t="s">
        <v>180</v>
      </c>
      <c r="AJ123" s="171" t="s">
        <v>180</v>
      </c>
      <c r="AK123" s="171" t="s">
        <v>180</v>
      </c>
      <c r="AL123" s="172">
        <v>10</v>
      </c>
      <c r="AM123" s="172">
        <v>10</v>
      </c>
      <c r="AN123" s="171" t="s">
        <v>182</v>
      </c>
      <c r="AO123" s="171" t="s">
        <v>180</v>
      </c>
      <c r="AP123" s="170" t="s">
        <v>180</v>
      </c>
      <c r="AQ123" s="172"/>
      <c r="AR123" s="171" t="s">
        <v>180</v>
      </c>
      <c r="AS123" s="171" t="s">
        <v>180</v>
      </c>
      <c r="AT123" s="171" t="s">
        <v>180</v>
      </c>
      <c r="AU123" s="171" t="s">
        <v>180</v>
      </c>
      <c r="AV123" s="171" t="s">
        <v>180</v>
      </c>
      <c r="AW123" s="170" t="s">
        <v>180</v>
      </c>
      <c r="AX123" s="171" t="s">
        <v>180</v>
      </c>
      <c r="AY123" s="171" t="s">
        <v>180</v>
      </c>
      <c r="AZ123" s="171" t="s">
        <v>180</v>
      </c>
      <c r="BA123" s="171" t="s">
        <v>180</v>
      </c>
      <c r="BB123" s="171" t="s">
        <v>180</v>
      </c>
      <c r="BC123" s="171" t="s">
        <v>180</v>
      </c>
      <c r="BD123" s="171" t="s">
        <v>180</v>
      </c>
      <c r="BE123" s="170" t="s">
        <v>180</v>
      </c>
      <c r="BF123" s="170" t="s">
        <v>180</v>
      </c>
      <c r="BG123" s="171" t="s">
        <v>183</v>
      </c>
    </row>
    <row r="124" spans="1:59" s="174" customFormat="1" x14ac:dyDescent="0.2">
      <c r="A124" s="169">
        <v>4</v>
      </c>
      <c r="B124" s="170" t="s">
        <v>506</v>
      </c>
      <c r="C124" s="171" t="s">
        <v>557</v>
      </c>
      <c r="D124" s="172">
        <v>38.24</v>
      </c>
      <c r="E124" s="171" t="s">
        <v>173</v>
      </c>
      <c r="F124" s="171" t="s">
        <v>553</v>
      </c>
      <c r="G124" s="171" t="s">
        <v>175</v>
      </c>
      <c r="H124" s="171" t="s">
        <v>176</v>
      </c>
      <c r="I124" s="171" t="s">
        <v>177</v>
      </c>
      <c r="J124" s="171" t="s">
        <v>178</v>
      </c>
      <c r="K124" s="171" t="s">
        <v>179</v>
      </c>
      <c r="L124" s="171" t="s">
        <v>180</v>
      </c>
      <c r="M124" s="171" t="s">
        <v>180</v>
      </c>
      <c r="N124" s="169">
        <v>9635898</v>
      </c>
      <c r="O124" s="169">
        <v>1564</v>
      </c>
      <c r="P124" s="171" t="s">
        <v>180</v>
      </c>
      <c r="Q124" s="171" t="s">
        <v>180</v>
      </c>
      <c r="R124" s="171" t="s">
        <v>180</v>
      </c>
      <c r="S124" s="171" t="s">
        <v>180</v>
      </c>
      <c r="T124" s="171" t="s">
        <v>180</v>
      </c>
      <c r="U124" s="171" t="s">
        <v>181</v>
      </c>
      <c r="V124" s="170" t="s">
        <v>503</v>
      </c>
      <c r="W124" s="170" t="s">
        <v>180</v>
      </c>
      <c r="X124" s="171" t="s">
        <v>180</v>
      </c>
      <c r="Y124" s="173">
        <v>0</v>
      </c>
      <c r="Z124" s="171" t="s">
        <v>180</v>
      </c>
      <c r="AA124" s="169">
        <v>0</v>
      </c>
      <c r="AB124" s="171" t="s">
        <v>180</v>
      </c>
      <c r="AC124" s="171" t="s">
        <v>180</v>
      </c>
      <c r="AD124" s="171" t="s">
        <v>180</v>
      </c>
      <c r="AE124" s="171" t="s">
        <v>180</v>
      </c>
      <c r="AF124" s="171" t="s">
        <v>180</v>
      </c>
      <c r="AG124" s="172">
        <v>0</v>
      </c>
      <c r="AH124" s="171" t="s">
        <v>180</v>
      </c>
      <c r="AI124" s="171" t="s">
        <v>180</v>
      </c>
      <c r="AJ124" s="171" t="s">
        <v>180</v>
      </c>
      <c r="AK124" s="171" t="s">
        <v>180</v>
      </c>
      <c r="AL124" s="172">
        <v>38.24</v>
      </c>
      <c r="AM124" s="172">
        <v>38.24</v>
      </c>
      <c r="AN124" s="171" t="s">
        <v>182</v>
      </c>
      <c r="AO124" s="171" t="s">
        <v>180</v>
      </c>
      <c r="AP124" s="170" t="s">
        <v>180</v>
      </c>
      <c r="AQ124" s="172"/>
      <c r="AR124" s="171" t="s">
        <v>180</v>
      </c>
      <c r="AS124" s="171" t="s">
        <v>180</v>
      </c>
      <c r="AT124" s="171" t="s">
        <v>180</v>
      </c>
      <c r="AU124" s="171" t="s">
        <v>180</v>
      </c>
      <c r="AV124" s="171" t="s">
        <v>180</v>
      </c>
      <c r="AW124" s="170" t="s">
        <v>180</v>
      </c>
      <c r="AX124" s="171" t="s">
        <v>180</v>
      </c>
      <c r="AY124" s="171" t="s">
        <v>180</v>
      </c>
      <c r="AZ124" s="171" t="s">
        <v>180</v>
      </c>
      <c r="BA124" s="171" t="s">
        <v>180</v>
      </c>
      <c r="BB124" s="171" t="s">
        <v>180</v>
      </c>
      <c r="BC124" s="171" t="s">
        <v>180</v>
      </c>
      <c r="BD124" s="171" t="s">
        <v>180</v>
      </c>
      <c r="BE124" s="170" t="s">
        <v>180</v>
      </c>
      <c r="BF124" s="170" t="s">
        <v>180</v>
      </c>
      <c r="BG124" s="171" t="s">
        <v>183</v>
      </c>
    </row>
    <row r="125" spans="1:59" s="174" customFormat="1" x14ac:dyDescent="0.2">
      <c r="A125" s="169">
        <v>4</v>
      </c>
      <c r="B125" s="170" t="s">
        <v>506</v>
      </c>
      <c r="C125" s="171" t="s">
        <v>556</v>
      </c>
      <c r="D125" s="172">
        <v>10</v>
      </c>
      <c r="E125" s="171" t="s">
        <v>173</v>
      </c>
      <c r="F125" s="171" t="s">
        <v>553</v>
      </c>
      <c r="G125" s="171" t="s">
        <v>175</v>
      </c>
      <c r="H125" s="171" t="s">
        <v>176</v>
      </c>
      <c r="I125" s="171" t="s">
        <v>177</v>
      </c>
      <c r="J125" s="171" t="s">
        <v>178</v>
      </c>
      <c r="K125" s="171" t="s">
        <v>179</v>
      </c>
      <c r="L125" s="171" t="s">
        <v>180</v>
      </c>
      <c r="M125" s="171" t="s">
        <v>180</v>
      </c>
      <c r="N125" s="169">
        <v>9635898</v>
      </c>
      <c r="O125" s="169">
        <v>3204</v>
      </c>
      <c r="P125" s="171" t="s">
        <v>180</v>
      </c>
      <c r="Q125" s="171" t="s">
        <v>180</v>
      </c>
      <c r="R125" s="171" t="s">
        <v>180</v>
      </c>
      <c r="S125" s="171" t="s">
        <v>180</v>
      </c>
      <c r="T125" s="171" t="s">
        <v>180</v>
      </c>
      <c r="U125" s="171" t="s">
        <v>181</v>
      </c>
      <c r="V125" s="170" t="s">
        <v>503</v>
      </c>
      <c r="W125" s="170" t="s">
        <v>180</v>
      </c>
      <c r="X125" s="171" t="s">
        <v>180</v>
      </c>
      <c r="Y125" s="173">
        <v>0</v>
      </c>
      <c r="Z125" s="171" t="s">
        <v>180</v>
      </c>
      <c r="AA125" s="169">
        <v>0</v>
      </c>
      <c r="AB125" s="171" t="s">
        <v>180</v>
      </c>
      <c r="AC125" s="171" t="s">
        <v>180</v>
      </c>
      <c r="AD125" s="171" t="s">
        <v>180</v>
      </c>
      <c r="AE125" s="171" t="s">
        <v>180</v>
      </c>
      <c r="AF125" s="171" t="s">
        <v>180</v>
      </c>
      <c r="AG125" s="172">
        <v>0</v>
      </c>
      <c r="AH125" s="171" t="s">
        <v>180</v>
      </c>
      <c r="AI125" s="171" t="s">
        <v>180</v>
      </c>
      <c r="AJ125" s="171" t="s">
        <v>180</v>
      </c>
      <c r="AK125" s="171" t="s">
        <v>180</v>
      </c>
      <c r="AL125" s="172">
        <v>10</v>
      </c>
      <c r="AM125" s="172">
        <v>10</v>
      </c>
      <c r="AN125" s="171" t="s">
        <v>182</v>
      </c>
      <c r="AO125" s="171" t="s">
        <v>180</v>
      </c>
      <c r="AP125" s="170" t="s">
        <v>180</v>
      </c>
      <c r="AQ125" s="172"/>
      <c r="AR125" s="171" t="s">
        <v>180</v>
      </c>
      <c r="AS125" s="171" t="s">
        <v>180</v>
      </c>
      <c r="AT125" s="171" t="s">
        <v>180</v>
      </c>
      <c r="AU125" s="171" t="s">
        <v>180</v>
      </c>
      <c r="AV125" s="171" t="s">
        <v>180</v>
      </c>
      <c r="AW125" s="170" t="s">
        <v>180</v>
      </c>
      <c r="AX125" s="171" t="s">
        <v>180</v>
      </c>
      <c r="AY125" s="171" t="s">
        <v>180</v>
      </c>
      <c r="AZ125" s="171" t="s">
        <v>180</v>
      </c>
      <c r="BA125" s="171" t="s">
        <v>180</v>
      </c>
      <c r="BB125" s="171" t="s">
        <v>180</v>
      </c>
      <c r="BC125" s="171" t="s">
        <v>180</v>
      </c>
      <c r="BD125" s="171" t="s">
        <v>180</v>
      </c>
      <c r="BE125" s="170" t="s">
        <v>180</v>
      </c>
      <c r="BF125" s="170" t="s">
        <v>180</v>
      </c>
      <c r="BG125" s="171" t="s">
        <v>183</v>
      </c>
    </row>
    <row r="126" spans="1:59" s="174" customFormat="1" x14ac:dyDescent="0.2">
      <c r="A126" s="169">
        <v>4</v>
      </c>
      <c r="B126" s="170" t="s">
        <v>506</v>
      </c>
      <c r="C126" s="171" t="s">
        <v>555</v>
      </c>
      <c r="D126" s="172">
        <v>10</v>
      </c>
      <c r="E126" s="171" t="s">
        <v>173</v>
      </c>
      <c r="F126" s="171" t="s">
        <v>553</v>
      </c>
      <c r="G126" s="171" t="s">
        <v>175</v>
      </c>
      <c r="H126" s="171" t="s">
        <v>176</v>
      </c>
      <c r="I126" s="171" t="s">
        <v>177</v>
      </c>
      <c r="J126" s="171" t="s">
        <v>178</v>
      </c>
      <c r="K126" s="171" t="s">
        <v>179</v>
      </c>
      <c r="L126" s="171" t="s">
        <v>180</v>
      </c>
      <c r="M126" s="171" t="s">
        <v>180</v>
      </c>
      <c r="N126" s="169">
        <v>9635898</v>
      </c>
      <c r="O126" s="169">
        <v>3464</v>
      </c>
      <c r="P126" s="171" t="s">
        <v>180</v>
      </c>
      <c r="Q126" s="171" t="s">
        <v>180</v>
      </c>
      <c r="R126" s="171" t="s">
        <v>180</v>
      </c>
      <c r="S126" s="171" t="s">
        <v>180</v>
      </c>
      <c r="T126" s="171" t="s">
        <v>180</v>
      </c>
      <c r="U126" s="171" t="s">
        <v>181</v>
      </c>
      <c r="V126" s="170" t="s">
        <v>503</v>
      </c>
      <c r="W126" s="170" t="s">
        <v>180</v>
      </c>
      <c r="X126" s="171" t="s">
        <v>180</v>
      </c>
      <c r="Y126" s="173">
        <v>0</v>
      </c>
      <c r="Z126" s="171" t="s">
        <v>180</v>
      </c>
      <c r="AA126" s="169">
        <v>0</v>
      </c>
      <c r="AB126" s="171" t="s">
        <v>180</v>
      </c>
      <c r="AC126" s="171" t="s">
        <v>180</v>
      </c>
      <c r="AD126" s="171" t="s">
        <v>180</v>
      </c>
      <c r="AE126" s="171" t="s">
        <v>180</v>
      </c>
      <c r="AF126" s="171" t="s">
        <v>180</v>
      </c>
      <c r="AG126" s="172">
        <v>0</v>
      </c>
      <c r="AH126" s="171" t="s">
        <v>180</v>
      </c>
      <c r="AI126" s="171" t="s">
        <v>180</v>
      </c>
      <c r="AJ126" s="171" t="s">
        <v>180</v>
      </c>
      <c r="AK126" s="171" t="s">
        <v>180</v>
      </c>
      <c r="AL126" s="172">
        <v>10</v>
      </c>
      <c r="AM126" s="172">
        <v>10</v>
      </c>
      <c r="AN126" s="171" t="s">
        <v>182</v>
      </c>
      <c r="AO126" s="171" t="s">
        <v>180</v>
      </c>
      <c r="AP126" s="170" t="s">
        <v>180</v>
      </c>
      <c r="AQ126" s="172"/>
      <c r="AR126" s="171" t="s">
        <v>180</v>
      </c>
      <c r="AS126" s="171" t="s">
        <v>180</v>
      </c>
      <c r="AT126" s="171" t="s">
        <v>180</v>
      </c>
      <c r="AU126" s="171" t="s">
        <v>180</v>
      </c>
      <c r="AV126" s="171" t="s">
        <v>180</v>
      </c>
      <c r="AW126" s="170" t="s">
        <v>180</v>
      </c>
      <c r="AX126" s="171" t="s">
        <v>180</v>
      </c>
      <c r="AY126" s="171" t="s">
        <v>180</v>
      </c>
      <c r="AZ126" s="171" t="s">
        <v>180</v>
      </c>
      <c r="BA126" s="171" t="s">
        <v>180</v>
      </c>
      <c r="BB126" s="171" t="s">
        <v>180</v>
      </c>
      <c r="BC126" s="171" t="s">
        <v>180</v>
      </c>
      <c r="BD126" s="171" t="s">
        <v>180</v>
      </c>
      <c r="BE126" s="170" t="s">
        <v>180</v>
      </c>
      <c r="BF126" s="170" t="s">
        <v>180</v>
      </c>
      <c r="BG126" s="171" t="s">
        <v>183</v>
      </c>
    </row>
    <row r="127" spans="1:59" s="174" customFormat="1" x14ac:dyDescent="0.2">
      <c r="A127" s="169">
        <v>4</v>
      </c>
      <c r="B127" s="170" t="s">
        <v>506</v>
      </c>
      <c r="C127" s="171" t="s">
        <v>554</v>
      </c>
      <c r="D127" s="172">
        <v>10</v>
      </c>
      <c r="E127" s="171" t="s">
        <v>173</v>
      </c>
      <c r="F127" s="171" t="s">
        <v>553</v>
      </c>
      <c r="G127" s="171" t="s">
        <v>175</v>
      </c>
      <c r="H127" s="171" t="s">
        <v>176</v>
      </c>
      <c r="I127" s="171" t="s">
        <v>177</v>
      </c>
      <c r="J127" s="171" t="s">
        <v>178</v>
      </c>
      <c r="K127" s="171" t="s">
        <v>179</v>
      </c>
      <c r="L127" s="171" t="s">
        <v>180</v>
      </c>
      <c r="M127" s="171" t="s">
        <v>180</v>
      </c>
      <c r="N127" s="169">
        <v>9635898</v>
      </c>
      <c r="O127" s="169">
        <v>4673</v>
      </c>
      <c r="P127" s="171" t="s">
        <v>180</v>
      </c>
      <c r="Q127" s="171" t="s">
        <v>180</v>
      </c>
      <c r="R127" s="171" t="s">
        <v>180</v>
      </c>
      <c r="S127" s="171" t="s">
        <v>180</v>
      </c>
      <c r="T127" s="171" t="s">
        <v>180</v>
      </c>
      <c r="U127" s="171" t="s">
        <v>181</v>
      </c>
      <c r="V127" s="170" t="s">
        <v>503</v>
      </c>
      <c r="W127" s="170" t="s">
        <v>180</v>
      </c>
      <c r="X127" s="171" t="s">
        <v>180</v>
      </c>
      <c r="Y127" s="173">
        <v>0</v>
      </c>
      <c r="Z127" s="171" t="s">
        <v>180</v>
      </c>
      <c r="AA127" s="169">
        <v>0</v>
      </c>
      <c r="AB127" s="171" t="s">
        <v>180</v>
      </c>
      <c r="AC127" s="171" t="s">
        <v>180</v>
      </c>
      <c r="AD127" s="171" t="s">
        <v>180</v>
      </c>
      <c r="AE127" s="171" t="s">
        <v>180</v>
      </c>
      <c r="AF127" s="171" t="s">
        <v>180</v>
      </c>
      <c r="AG127" s="172">
        <v>0</v>
      </c>
      <c r="AH127" s="171" t="s">
        <v>180</v>
      </c>
      <c r="AI127" s="171" t="s">
        <v>180</v>
      </c>
      <c r="AJ127" s="171" t="s">
        <v>180</v>
      </c>
      <c r="AK127" s="171" t="s">
        <v>180</v>
      </c>
      <c r="AL127" s="172">
        <v>10</v>
      </c>
      <c r="AM127" s="172">
        <v>10</v>
      </c>
      <c r="AN127" s="171" t="s">
        <v>182</v>
      </c>
      <c r="AO127" s="171" t="s">
        <v>180</v>
      </c>
      <c r="AP127" s="170" t="s">
        <v>180</v>
      </c>
      <c r="AQ127" s="172"/>
      <c r="AR127" s="171" t="s">
        <v>180</v>
      </c>
      <c r="AS127" s="171" t="s">
        <v>180</v>
      </c>
      <c r="AT127" s="171" t="s">
        <v>180</v>
      </c>
      <c r="AU127" s="171" t="s">
        <v>180</v>
      </c>
      <c r="AV127" s="171" t="s">
        <v>180</v>
      </c>
      <c r="AW127" s="170" t="s">
        <v>180</v>
      </c>
      <c r="AX127" s="171" t="s">
        <v>180</v>
      </c>
      <c r="AY127" s="171" t="s">
        <v>180</v>
      </c>
      <c r="AZ127" s="171" t="s">
        <v>180</v>
      </c>
      <c r="BA127" s="171" t="s">
        <v>180</v>
      </c>
      <c r="BB127" s="171" t="s">
        <v>180</v>
      </c>
      <c r="BC127" s="171" t="s">
        <v>180</v>
      </c>
      <c r="BD127" s="171" t="s">
        <v>180</v>
      </c>
      <c r="BE127" s="170" t="s">
        <v>180</v>
      </c>
      <c r="BF127" s="170" t="s">
        <v>180</v>
      </c>
      <c r="BG127" s="171" t="s">
        <v>183</v>
      </c>
    </row>
    <row r="128" spans="1:59" s="174" customFormat="1" x14ac:dyDescent="0.2">
      <c r="A128" s="169">
        <v>4</v>
      </c>
      <c r="B128" s="170" t="s">
        <v>440</v>
      </c>
      <c r="C128" s="171" t="s">
        <v>478</v>
      </c>
      <c r="D128" s="172">
        <v>-10</v>
      </c>
      <c r="E128" s="171" t="s">
        <v>173</v>
      </c>
      <c r="F128" s="171" t="s">
        <v>476</v>
      </c>
      <c r="G128" s="171" t="s">
        <v>175</v>
      </c>
      <c r="H128" s="171" t="s">
        <v>176</v>
      </c>
      <c r="I128" s="171" t="s">
        <v>177</v>
      </c>
      <c r="J128" s="171" t="s">
        <v>178</v>
      </c>
      <c r="K128" s="171" t="s">
        <v>475</v>
      </c>
      <c r="L128" s="171" t="s">
        <v>180</v>
      </c>
      <c r="M128" s="171" t="s">
        <v>180</v>
      </c>
      <c r="N128" s="169">
        <v>9585807</v>
      </c>
      <c r="O128" s="169">
        <v>4477</v>
      </c>
      <c r="P128" s="171" t="s">
        <v>180</v>
      </c>
      <c r="Q128" s="171" t="s">
        <v>180</v>
      </c>
      <c r="R128" s="171" t="s">
        <v>180</v>
      </c>
      <c r="S128" s="171" t="s">
        <v>180</v>
      </c>
      <c r="T128" s="171" t="s">
        <v>180</v>
      </c>
      <c r="U128" s="171" t="s">
        <v>181</v>
      </c>
      <c r="V128" s="170" t="s">
        <v>474</v>
      </c>
      <c r="W128" s="170" t="s">
        <v>180</v>
      </c>
      <c r="X128" s="171" t="s">
        <v>180</v>
      </c>
      <c r="Y128" s="173">
        <v>0</v>
      </c>
      <c r="Z128" s="171" t="s">
        <v>180</v>
      </c>
      <c r="AA128" s="169">
        <v>0</v>
      </c>
      <c r="AB128" s="171" t="s">
        <v>180</v>
      </c>
      <c r="AC128" s="171" t="s">
        <v>180</v>
      </c>
      <c r="AD128" s="171" t="s">
        <v>180</v>
      </c>
      <c r="AE128" s="171" t="s">
        <v>180</v>
      </c>
      <c r="AF128" s="171" t="s">
        <v>180</v>
      </c>
      <c r="AG128" s="172">
        <v>0</v>
      </c>
      <c r="AH128" s="171" t="s">
        <v>180</v>
      </c>
      <c r="AI128" s="171" t="s">
        <v>180</v>
      </c>
      <c r="AJ128" s="171" t="s">
        <v>180</v>
      </c>
      <c r="AK128" s="171" t="s">
        <v>180</v>
      </c>
      <c r="AL128" s="172">
        <v>-10</v>
      </c>
      <c r="AM128" s="172">
        <v>-10</v>
      </c>
      <c r="AN128" s="171" t="s">
        <v>182</v>
      </c>
      <c r="AO128" s="171" t="s">
        <v>180</v>
      </c>
      <c r="AP128" s="170" t="s">
        <v>180</v>
      </c>
      <c r="AQ128" s="172"/>
      <c r="AR128" s="171" t="s">
        <v>180</v>
      </c>
      <c r="AS128" s="171" t="s">
        <v>180</v>
      </c>
      <c r="AT128" s="171" t="s">
        <v>180</v>
      </c>
      <c r="AU128" s="171" t="s">
        <v>180</v>
      </c>
      <c r="AV128" s="171" t="s">
        <v>180</v>
      </c>
      <c r="AW128" s="170" t="s">
        <v>180</v>
      </c>
      <c r="AX128" s="171" t="s">
        <v>180</v>
      </c>
      <c r="AY128" s="171" t="s">
        <v>180</v>
      </c>
      <c r="AZ128" s="171" t="s">
        <v>180</v>
      </c>
      <c r="BA128" s="171" t="s">
        <v>180</v>
      </c>
      <c r="BB128" s="171" t="s">
        <v>180</v>
      </c>
      <c r="BC128" s="171" t="s">
        <v>180</v>
      </c>
      <c r="BD128" s="171" t="s">
        <v>180</v>
      </c>
      <c r="BE128" s="170" t="s">
        <v>180</v>
      </c>
      <c r="BF128" s="170" t="s">
        <v>180</v>
      </c>
      <c r="BG128" s="171" t="s">
        <v>183</v>
      </c>
    </row>
    <row r="129" spans="1:59" s="174" customFormat="1" x14ac:dyDescent="0.2">
      <c r="A129" s="169">
        <v>4</v>
      </c>
      <c r="B129" s="170" t="s">
        <v>440</v>
      </c>
      <c r="C129" s="171" t="s">
        <v>477</v>
      </c>
      <c r="D129" s="172">
        <v>-10</v>
      </c>
      <c r="E129" s="171" t="s">
        <v>173</v>
      </c>
      <c r="F129" s="171" t="s">
        <v>476</v>
      </c>
      <c r="G129" s="171" t="s">
        <v>175</v>
      </c>
      <c r="H129" s="171" t="s">
        <v>176</v>
      </c>
      <c r="I129" s="171" t="s">
        <v>177</v>
      </c>
      <c r="J129" s="171" t="s">
        <v>178</v>
      </c>
      <c r="K129" s="171" t="s">
        <v>475</v>
      </c>
      <c r="L129" s="171" t="s">
        <v>180</v>
      </c>
      <c r="M129" s="171" t="s">
        <v>180</v>
      </c>
      <c r="N129" s="169">
        <v>9585807</v>
      </c>
      <c r="O129" s="169">
        <v>4480</v>
      </c>
      <c r="P129" s="171" t="s">
        <v>180</v>
      </c>
      <c r="Q129" s="171" t="s">
        <v>180</v>
      </c>
      <c r="R129" s="171" t="s">
        <v>180</v>
      </c>
      <c r="S129" s="171" t="s">
        <v>180</v>
      </c>
      <c r="T129" s="171" t="s">
        <v>180</v>
      </c>
      <c r="U129" s="171" t="s">
        <v>181</v>
      </c>
      <c r="V129" s="170" t="s">
        <v>474</v>
      </c>
      <c r="W129" s="170" t="s">
        <v>180</v>
      </c>
      <c r="X129" s="171" t="s">
        <v>180</v>
      </c>
      <c r="Y129" s="173">
        <v>0</v>
      </c>
      <c r="Z129" s="171" t="s">
        <v>180</v>
      </c>
      <c r="AA129" s="169">
        <v>0</v>
      </c>
      <c r="AB129" s="171" t="s">
        <v>180</v>
      </c>
      <c r="AC129" s="171" t="s">
        <v>180</v>
      </c>
      <c r="AD129" s="171" t="s">
        <v>180</v>
      </c>
      <c r="AE129" s="171" t="s">
        <v>180</v>
      </c>
      <c r="AF129" s="171" t="s">
        <v>180</v>
      </c>
      <c r="AG129" s="172">
        <v>0</v>
      </c>
      <c r="AH129" s="171" t="s">
        <v>180</v>
      </c>
      <c r="AI129" s="171" t="s">
        <v>180</v>
      </c>
      <c r="AJ129" s="171" t="s">
        <v>180</v>
      </c>
      <c r="AK129" s="171" t="s">
        <v>180</v>
      </c>
      <c r="AL129" s="172">
        <v>-10</v>
      </c>
      <c r="AM129" s="172">
        <v>-10</v>
      </c>
      <c r="AN129" s="171" t="s">
        <v>182</v>
      </c>
      <c r="AO129" s="171" t="s">
        <v>180</v>
      </c>
      <c r="AP129" s="170" t="s">
        <v>180</v>
      </c>
      <c r="AQ129" s="172"/>
      <c r="AR129" s="171" t="s">
        <v>180</v>
      </c>
      <c r="AS129" s="171" t="s">
        <v>180</v>
      </c>
      <c r="AT129" s="171" t="s">
        <v>180</v>
      </c>
      <c r="AU129" s="171" t="s">
        <v>180</v>
      </c>
      <c r="AV129" s="171" t="s">
        <v>180</v>
      </c>
      <c r="AW129" s="170" t="s">
        <v>180</v>
      </c>
      <c r="AX129" s="171" t="s">
        <v>180</v>
      </c>
      <c r="AY129" s="171" t="s">
        <v>180</v>
      </c>
      <c r="AZ129" s="171" t="s">
        <v>180</v>
      </c>
      <c r="BA129" s="171" t="s">
        <v>180</v>
      </c>
      <c r="BB129" s="171" t="s">
        <v>180</v>
      </c>
      <c r="BC129" s="171" t="s">
        <v>180</v>
      </c>
      <c r="BD129" s="171" t="s">
        <v>180</v>
      </c>
      <c r="BE129" s="170" t="s">
        <v>180</v>
      </c>
      <c r="BF129" s="170" t="s">
        <v>180</v>
      </c>
      <c r="BG129" s="171" t="s">
        <v>183</v>
      </c>
    </row>
    <row r="130" spans="1:59" s="180" customFormat="1" x14ac:dyDescent="0.2">
      <c r="A130" s="175">
        <v>4</v>
      </c>
      <c r="B130" s="176" t="s">
        <v>514</v>
      </c>
      <c r="C130" s="177" t="s">
        <v>463</v>
      </c>
      <c r="D130" s="178">
        <v>10</v>
      </c>
      <c r="E130" s="177" t="s">
        <v>197</v>
      </c>
      <c r="F130" s="177" t="s">
        <v>198</v>
      </c>
      <c r="G130" s="177" t="s">
        <v>199</v>
      </c>
      <c r="H130" s="177" t="s">
        <v>176</v>
      </c>
      <c r="I130" s="177" t="s">
        <v>177</v>
      </c>
      <c r="J130" s="177" t="s">
        <v>200</v>
      </c>
      <c r="K130" s="177" t="s">
        <v>179</v>
      </c>
      <c r="L130" s="177" t="s">
        <v>180</v>
      </c>
      <c r="M130" s="177" t="s">
        <v>180</v>
      </c>
      <c r="N130" s="175">
        <v>9632918</v>
      </c>
      <c r="O130" s="175">
        <v>315</v>
      </c>
      <c r="P130" s="177" t="s">
        <v>180</v>
      </c>
      <c r="Q130" s="177" t="s">
        <v>538</v>
      </c>
      <c r="R130" s="177" t="s">
        <v>180</v>
      </c>
      <c r="S130" s="177" t="s">
        <v>180</v>
      </c>
      <c r="T130" s="177" t="s">
        <v>180</v>
      </c>
      <c r="U130" s="177" t="s">
        <v>181</v>
      </c>
      <c r="V130" s="176" t="s">
        <v>511</v>
      </c>
      <c r="W130" s="176" t="s">
        <v>180</v>
      </c>
      <c r="X130" s="177" t="s">
        <v>180</v>
      </c>
      <c r="Y130" s="179">
        <v>0</v>
      </c>
      <c r="Z130" s="177" t="s">
        <v>180</v>
      </c>
      <c r="AA130" s="175">
        <v>0</v>
      </c>
      <c r="AB130" s="177" t="s">
        <v>180</v>
      </c>
      <c r="AC130" s="177" t="s">
        <v>180</v>
      </c>
      <c r="AD130" s="177" t="s">
        <v>180</v>
      </c>
      <c r="AE130" s="177" t="s">
        <v>180</v>
      </c>
      <c r="AF130" s="177" t="s">
        <v>180</v>
      </c>
      <c r="AG130" s="178">
        <v>0</v>
      </c>
      <c r="AH130" s="177" t="s">
        <v>180</v>
      </c>
      <c r="AI130" s="177" t="s">
        <v>203</v>
      </c>
      <c r="AJ130" s="177" t="s">
        <v>180</v>
      </c>
      <c r="AK130" s="177" t="s">
        <v>180</v>
      </c>
      <c r="AL130" s="178">
        <v>10</v>
      </c>
      <c r="AM130" s="178">
        <v>10</v>
      </c>
      <c r="AN130" s="177" t="s">
        <v>182</v>
      </c>
      <c r="AO130" s="177" t="s">
        <v>180</v>
      </c>
      <c r="AP130" s="176" t="s">
        <v>180</v>
      </c>
      <c r="AQ130" s="178"/>
      <c r="AR130" s="177" t="s">
        <v>204</v>
      </c>
      <c r="AS130" s="177" t="s">
        <v>205</v>
      </c>
      <c r="AT130" s="177" t="s">
        <v>206</v>
      </c>
      <c r="AU130" s="177" t="s">
        <v>537</v>
      </c>
      <c r="AV130" s="177" t="s">
        <v>208</v>
      </c>
      <c r="AW130" s="176" t="s">
        <v>511</v>
      </c>
      <c r="AX130" s="177" t="s">
        <v>552</v>
      </c>
      <c r="AY130" s="177" t="s">
        <v>210</v>
      </c>
      <c r="AZ130" s="177" t="s">
        <v>180</v>
      </c>
      <c r="BA130" s="177" t="s">
        <v>180</v>
      </c>
      <c r="BB130" s="177" t="s">
        <v>180</v>
      </c>
      <c r="BC130" s="177" t="s">
        <v>180</v>
      </c>
      <c r="BD130" s="177" t="s">
        <v>180</v>
      </c>
      <c r="BE130" s="176" t="s">
        <v>180</v>
      </c>
      <c r="BF130" s="176" t="s">
        <v>180</v>
      </c>
      <c r="BG130" s="177" t="s">
        <v>180</v>
      </c>
    </row>
    <row r="131" spans="1:59" s="180" customFormat="1" x14ac:dyDescent="0.2">
      <c r="A131" s="175">
        <v>4</v>
      </c>
      <c r="B131" s="176" t="s">
        <v>514</v>
      </c>
      <c r="C131" s="177" t="s">
        <v>256</v>
      </c>
      <c r="D131" s="178">
        <v>10</v>
      </c>
      <c r="E131" s="177" t="s">
        <v>197</v>
      </c>
      <c r="F131" s="177" t="s">
        <v>198</v>
      </c>
      <c r="G131" s="177" t="s">
        <v>199</v>
      </c>
      <c r="H131" s="177" t="s">
        <v>176</v>
      </c>
      <c r="I131" s="177" t="s">
        <v>177</v>
      </c>
      <c r="J131" s="177" t="s">
        <v>200</v>
      </c>
      <c r="K131" s="177" t="s">
        <v>179</v>
      </c>
      <c r="L131" s="177" t="s">
        <v>180</v>
      </c>
      <c r="M131" s="177" t="s">
        <v>180</v>
      </c>
      <c r="N131" s="175">
        <v>9632918</v>
      </c>
      <c r="O131" s="175">
        <v>316</v>
      </c>
      <c r="P131" s="177" t="s">
        <v>180</v>
      </c>
      <c r="Q131" s="177" t="s">
        <v>538</v>
      </c>
      <c r="R131" s="177" t="s">
        <v>180</v>
      </c>
      <c r="S131" s="177" t="s">
        <v>180</v>
      </c>
      <c r="T131" s="177" t="s">
        <v>180</v>
      </c>
      <c r="U131" s="177" t="s">
        <v>181</v>
      </c>
      <c r="V131" s="176" t="s">
        <v>511</v>
      </c>
      <c r="W131" s="176" t="s">
        <v>180</v>
      </c>
      <c r="X131" s="177" t="s">
        <v>180</v>
      </c>
      <c r="Y131" s="179">
        <v>0</v>
      </c>
      <c r="Z131" s="177" t="s">
        <v>180</v>
      </c>
      <c r="AA131" s="175">
        <v>0</v>
      </c>
      <c r="AB131" s="177" t="s">
        <v>180</v>
      </c>
      <c r="AC131" s="177" t="s">
        <v>180</v>
      </c>
      <c r="AD131" s="177" t="s">
        <v>180</v>
      </c>
      <c r="AE131" s="177" t="s">
        <v>180</v>
      </c>
      <c r="AF131" s="177" t="s">
        <v>180</v>
      </c>
      <c r="AG131" s="178">
        <v>0</v>
      </c>
      <c r="AH131" s="177" t="s">
        <v>180</v>
      </c>
      <c r="AI131" s="177" t="s">
        <v>203</v>
      </c>
      <c r="AJ131" s="177" t="s">
        <v>180</v>
      </c>
      <c r="AK131" s="177" t="s">
        <v>180</v>
      </c>
      <c r="AL131" s="178">
        <v>10</v>
      </c>
      <c r="AM131" s="178">
        <v>10</v>
      </c>
      <c r="AN131" s="177" t="s">
        <v>182</v>
      </c>
      <c r="AO131" s="177" t="s">
        <v>180</v>
      </c>
      <c r="AP131" s="176" t="s">
        <v>180</v>
      </c>
      <c r="AQ131" s="178"/>
      <c r="AR131" s="177" t="s">
        <v>204</v>
      </c>
      <c r="AS131" s="177" t="s">
        <v>205</v>
      </c>
      <c r="AT131" s="177" t="s">
        <v>206</v>
      </c>
      <c r="AU131" s="177" t="s">
        <v>537</v>
      </c>
      <c r="AV131" s="177" t="s">
        <v>208</v>
      </c>
      <c r="AW131" s="176" t="s">
        <v>511</v>
      </c>
      <c r="AX131" s="177" t="s">
        <v>551</v>
      </c>
      <c r="AY131" s="177" t="s">
        <v>210</v>
      </c>
      <c r="AZ131" s="177" t="s">
        <v>180</v>
      </c>
      <c r="BA131" s="177" t="s">
        <v>180</v>
      </c>
      <c r="BB131" s="177" t="s">
        <v>180</v>
      </c>
      <c r="BC131" s="177" t="s">
        <v>180</v>
      </c>
      <c r="BD131" s="177" t="s">
        <v>180</v>
      </c>
      <c r="BE131" s="176" t="s">
        <v>180</v>
      </c>
      <c r="BF131" s="176" t="s">
        <v>180</v>
      </c>
      <c r="BG131" s="177" t="s">
        <v>180</v>
      </c>
    </row>
    <row r="132" spans="1:59" s="180" customFormat="1" x14ac:dyDescent="0.2">
      <c r="A132" s="175">
        <v>4</v>
      </c>
      <c r="B132" s="176" t="s">
        <v>514</v>
      </c>
      <c r="C132" s="177" t="s">
        <v>550</v>
      </c>
      <c r="D132" s="178">
        <v>10.85</v>
      </c>
      <c r="E132" s="177" t="s">
        <v>197</v>
      </c>
      <c r="F132" s="177" t="s">
        <v>198</v>
      </c>
      <c r="G132" s="177" t="s">
        <v>199</v>
      </c>
      <c r="H132" s="177" t="s">
        <v>176</v>
      </c>
      <c r="I132" s="177" t="s">
        <v>177</v>
      </c>
      <c r="J132" s="177" t="s">
        <v>200</v>
      </c>
      <c r="K132" s="177" t="s">
        <v>179</v>
      </c>
      <c r="L132" s="177" t="s">
        <v>180</v>
      </c>
      <c r="M132" s="177" t="s">
        <v>180</v>
      </c>
      <c r="N132" s="175">
        <v>9632918</v>
      </c>
      <c r="O132" s="175">
        <v>317</v>
      </c>
      <c r="P132" s="177" t="s">
        <v>180</v>
      </c>
      <c r="Q132" s="177" t="s">
        <v>538</v>
      </c>
      <c r="R132" s="177" t="s">
        <v>180</v>
      </c>
      <c r="S132" s="177" t="s">
        <v>180</v>
      </c>
      <c r="T132" s="177" t="s">
        <v>180</v>
      </c>
      <c r="U132" s="177" t="s">
        <v>181</v>
      </c>
      <c r="V132" s="176" t="s">
        <v>511</v>
      </c>
      <c r="W132" s="176" t="s">
        <v>180</v>
      </c>
      <c r="X132" s="177" t="s">
        <v>180</v>
      </c>
      <c r="Y132" s="179">
        <v>0</v>
      </c>
      <c r="Z132" s="177" t="s">
        <v>180</v>
      </c>
      <c r="AA132" s="175">
        <v>0</v>
      </c>
      <c r="AB132" s="177" t="s">
        <v>180</v>
      </c>
      <c r="AC132" s="177" t="s">
        <v>180</v>
      </c>
      <c r="AD132" s="177" t="s">
        <v>180</v>
      </c>
      <c r="AE132" s="177" t="s">
        <v>180</v>
      </c>
      <c r="AF132" s="177" t="s">
        <v>180</v>
      </c>
      <c r="AG132" s="178">
        <v>0</v>
      </c>
      <c r="AH132" s="177" t="s">
        <v>180</v>
      </c>
      <c r="AI132" s="177" t="s">
        <v>203</v>
      </c>
      <c r="AJ132" s="177" t="s">
        <v>180</v>
      </c>
      <c r="AK132" s="177" t="s">
        <v>180</v>
      </c>
      <c r="AL132" s="178">
        <v>10.85</v>
      </c>
      <c r="AM132" s="178">
        <v>10.85</v>
      </c>
      <c r="AN132" s="177" t="s">
        <v>182</v>
      </c>
      <c r="AO132" s="177" t="s">
        <v>180</v>
      </c>
      <c r="AP132" s="176" t="s">
        <v>180</v>
      </c>
      <c r="AQ132" s="178"/>
      <c r="AR132" s="177" t="s">
        <v>204</v>
      </c>
      <c r="AS132" s="177" t="s">
        <v>205</v>
      </c>
      <c r="AT132" s="177" t="s">
        <v>206</v>
      </c>
      <c r="AU132" s="177" t="s">
        <v>537</v>
      </c>
      <c r="AV132" s="177" t="s">
        <v>208</v>
      </c>
      <c r="AW132" s="176" t="s">
        <v>511</v>
      </c>
      <c r="AX132" s="177" t="s">
        <v>549</v>
      </c>
      <c r="AY132" s="177" t="s">
        <v>210</v>
      </c>
      <c r="AZ132" s="177" t="s">
        <v>180</v>
      </c>
      <c r="BA132" s="177" t="s">
        <v>180</v>
      </c>
      <c r="BB132" s="177" t="s">
        <v>180</v>
      </c>
      <c r="BC132" s="177" t="s">
        <v>180</v>
      </c>
      <c r="BD132" s="177" t="s">
        <v>180</v>
      </c>
      <c r="BE132" s="176" t="s">
        <v>180</v>
      </c>
      <c r="BF132" s="176" t="s">
        <v>180</v>
      </c>
      <c r="BG132" s="177" t="s">
        <v>180</v>
      </c>
    </row>
    <row r="133" spans="1:59" s="180" customFormat="1" x14ac:dyDescent="0.2">
      <c r="A133" s="175">
        <v>4</v>
      </c>
      <c r="B133" s="176" t="s">
        <v>514</v>
      </c>
      <c r="C133" s="177" t="s">
        <v>548</v>
      </c>
      <c r="D133" s="178">
        <v>294.52999999999997</v>
      </c>
      <c r="E133" s="177" t="s">
        <v>197</v>
      </c>
      <c r="F133" s="177" t="s">
        <v>198</v>
      </c>
      <c r="G133" s="177" t="s">
        <v>199</v>
      </c>
      <c r="H133" s="177" t="s">
        <v>176</v>
      </c>
      <c r="I133" s="177" t="s">
        <v>177</v>
      </c>
      <c r="J133" s="177" t="s">
        <v>200</v>
      </c>
      <c r="K133" s="177" t="s">
        <v>179</v>
      </c>
      <c r="L133" s="177" t="s">
        <v>180</v>
      </c>
      <c r="M133" s="177" t="s">
        <v>180</v>
      </c>
      <c r="N133" s="175">
        <v>9632918</v>
      </c>
      <c r="O133" s="175">
        <v>318</v>
      </c>
      <c r="P133" s="177" t="s">
        <v>180</v>
      </c>
      <c r="Q133" s="177" t="s">
        <v>538</v>
      </c>
      <c r="R133" s="177" t="s">
        <v>180</v>
      </c>
      <c r="S133" s="177" t="s">
        <v>180</v>
      </c>
      <c r="T133" s="177" t="s">
        <v>180</v>
      </c>
      <c r="U133" s="177" t="s">
        <v>181</v>
      </c>
      <c r="V133" s="176" t="s">
        <v>511</v>
      </c>
      <c r="W133" s="176" t="s">
        <v>180</v>
      </c>
      <c r="X133" s="177" t="s">
        <v>180</v>
      </c>
      <c r="Y133" s="179">
        <v>0</v>
      </c>
      <c r="Z133" s="177" t="s">
        <v>180</v>
      </c>
      <c r="AA133" s="175">
        <v>0</v>
      </c>
      <c r="AB133" s="177" t="s">
        <v>180</v>
      </c>
      <c r="AC133" s="177" t="s">
        <v>180</v>
      </c>
      <c r="AD133" s="177" t="s">
        <v>180</v>
      </c>
      <c r="AE133" s="177" t="s">
        <v>180</v>
      </c>
      <c r="AF133" s="177" t="s">
        <v>180</v>
      </c>
      <c r="AG133" s="178">
        <v>0</v>
      </c>
      <c r="AH133" s="177" t="s">
        <v>180</v>
      </c>
      <c r="AI133" s="177" t="s">
        <v>203</v>
      </c>
      <c r="AJ133" s="177" t="s">
        <v>180</v>
      </c>
      <c r="AK133" s="177" t="s">
        <v>180</v>
      </c>
      <c r="AL133" s="178">
        <v>294.52999999999997</v>
      </c>
      <c r="AM133" s="178">
        <v>294.52999999999997</v>
      </c>
      <c r="AN133" s="177" t="s">
        <v>182</v>
      </c>
      <c r="AO133" s="177" t="s">
        <v>180</v>
      </c>
      <c r="AP133" s="176" t="s">
        <v>180</v>
      </c>
      <c r="AQ133" s="178"/>
      <c r="AR133" s="177" t="s">
        <v>204</v>
      </c>
      <c r="AS133" s="177" t="s">
        <v>205</v>
      </c>
      <c r="AT133" s="177" t="s">
        <v>206</v>
      </c>
      <c r="AU133" s="177" t="s">
        <v>537</v>
      </c>
      <c r="AV133" s="177" t="s">
        <v>208</v>
      </c>
      <c r="AW133" s="176" t="s">
        <v>511</v>
      </c>
      <c r="AX133" s="177" t="s">
        <v>547</v>
      </c>
      <c r="AY133" s="177" t="s">
        <v>210</v>
      </c>
      <c r="AZ133" s="177" t="s">
        <v>180</v>
      </c>
      <c r="BA133" s="177" t="s">
        <v>180</v>
      </c>
      <c r="BB133" s="177" t="s">
        <v>180</v>
      </c>
      <c r="BC133" s="177" t="s">
        <v>180</v>
      </c>
      <c r="BD133" s="177" t="s">
        <v>180</v>
      </c>
      <c r="BE133" s="176" t="s">
        <v>180</v>
      </c>
      <c r="BF133" s="176" t="s">
        <v>180</v>
      </c>
      <c r="BG133" s="177" t="s">
        <v>180</v>
      </c>
    </row>
    <row r="134" spans="1:59" s="180" customFormat="1" x14ac:dyDescent="0.2">
      <c r="A134" s="175">
        <v>4</v>
      </c>
      <c r="B134" s="176" t="s">
        <v>514</v>
      </c>
      <c r="C134" s="177" t="s">
        <v>546</v>
      </c>
      <c r="D134" s="178">
        <v>10.85</v>
      </c>
      <c r="E134" s="177" t="s">
        <v>197</v>
      </c>
      <c r="F134" s="177" t="s">
        <v>198</v>
      </c>
      <c r="G134" s="177" t="s">
        <v>199</v>
      </c>
      <c r="H134" s="177" t="s">
        <v>176</v>
      </c>
      <c r="I134" s="177" t="s">
        <v>177</v>
      </c>
      <c r="J134" s="177" t="s">
        <v>200</v>
      </c>
      <c r="K134" s="177" t="s">
        <v>179</v>
      </c>
      <c r="L134" s="177" t="s">
        <v>180</v>
      </c>
      <c r="M134" s="177" t="s">
        <v>180</v>
      </c>
      <c r="N134" s="175">
        <v>9632918</v>
      </c>
      <c r="O134" s="175">
        <v>319</v>
      </c>
      <c r="P134" s="177" t="s">
        <v>180</v>
      </c>
      <c r="Q134" s="177" t="s">
        <v>538</v>
      </c>
      <c r="R134" s="177" t="s">
        <v>180</v>
      </c>
      <c r="S134" s="177" t="s">
        <v>180</v>
      </c>
      <c r="T134" s="177" t="s">
        <v>180</v>
      </c>
      <c r="U134" s="177" t="s">
        <v>181</v>
      </c>
      <c r="V134" s="176" t="s">
        <v>511</v>
      </c>
      <c r="W134" s="176" t="s">
        <v>180</v>
      </c>
      <c r="X134" s="177" t="s">
        <v>180</v>
      </c>
      <c r="Y134" s="179">
        <v>0</v>
      </c>
      <c r="Z134" s="177" t="s">
        <v>180</v>
      </c>
      <c r="AA134" s="175">
        <v>0</v>
      </c>
      <c r="AB134" s="177" t="s">
        <v>180</v>
      </c>
      <c r="AC134" s="177" t="s">
        <v>180</v>
      </c>
      <c r="AD134" s="177" t="s">
        <v>180</v>
      </c>
      <c r="AE134" s="177" t="s">
        <v>180</v>
      </c>
      <c r="AF134" s="177" t="s">
        <v>180</v>
      </c>
      <c r="AG134" s="178">
        <v>0</v>
      </c>
      <c r="AH134" s="177" t="s">
        <v>180</v>
      </c>
      <c r="AI134" s="177" t="s">
        <v>203</v>
      </c>
      <c r="AJ134" s="177" t="s">
        <v>180</v>
      </c>
      <c r="AK134" s="177" t="s">
        <v>180</v>
      </c>
      <c r="AL134" s="178">
        <v>10.85</v>
      </c>
      <c r="AM134" s="178">
        <v>10.85</v>
      </c>
      <c r="AN134" s="177" t="s">
        <v>182</v>
      </c>
      <c r="AO134" s="177" t="s">
        <v>180</v>
      </c>
      <c r="AP134" s="176" t="s">
        <v>180</v>
      </c>
      <c r="AQ134" s="178"/>
      <c r="AR134" s="177" t="s">
        <v>204</v>
      </c>
      <c r="AS134" s="177" t="s">
        <v>205</v>
      </c>
      <c r="AT134" s="177" t="s">
        <v>206</v>
      </c>
      <c r="AU134" s="177" t="s">
        <v>537</v>
      </c>
      <c r="AV134" s="177" t="s">
        <v>208</v>
      </c>
      <c r="AW134" s="176" t="s">
        <v>511</v>
      </c>
      <c r="AX134" s="177" t="s">
        <v>545</v>
      </c>
      <c r="AY134" s="177" t="s">
        <v>210</v>
      </c>
      <c r="AZ134" s="177" t="s">
        <v>180</v>
      </c>
      <c r="BA134" s="177" t="s">
        <v>180</v>
      </c>
      <c r="BB134" s="177" t="s">
        <v>180</v>
      </c>
      <c r="BC134" s="177" t="s">
        <v>180</v>
      </c>
      <c r="BD134" s="177" t="s">
        <v>180</v>
      </c>
      <c r="BE134" s="176" t="s">
        <v>180</v>
      </c>
      <c r="BF134" s="176" t="s">
        <v>180</v>
      </c>
      <c r="BG134" s="177" t="s">
        <v>180</v>
      </c>
    </row>
    <row r="135" spans="1:59" s="180" customFormat="1" x14ac:dyDescent="0.2">
      <c r="A135" s="175">
        <v>4</v>
      </c>
      <c r="B135" s="176" t="s">
        <v>514</v>
      </c>
      <c r="C135" s="177" t="s">
        <v>544</v>
      </c>
      <c r="D135" s="178">
        <v>219.83</v>
      </c>
      <c r="E135" s="177" t="s">
        <v>197</v>
      </c>
      <c r="F135" s="177" t="s">
        <v>198</v>
      </c>
      <c r="G135" s="177" t="s">
        <v>199</v>
      </c>
      <c r="H135" s="177" t="s">
        <v>176</v>
      </c>
      <c r="I135" s="177" t="s">
        <v>177</v>
      </c>
      <c r="J135" s="177" t="s">
        <v>200</v>
      </c>
      <c r="K135" s="177" t="s">
        <v>179</v>
      </c>
      <c r="L135" s="177" t="s">
        <v>180</v>
      </c>
      <c r="M135" s="177" t="s">
        <v>180</v>
      </c>
      <c r="N135" s="175">
        <v>9632918</v>
      </c>
      <c r="O135" s="175">
        <v>320</v>
      </c>
      <c r="P135" s="177" t="s">
        <v>180</v>
      </c>
      <c r="Q135" s="177" t="s">
        <v>538</v>
      </c>
      <c r="R135" s="177" t="s">
        <v>180</v>
      </c>
      <c r="S135" s="177" t="s">
        <v>180</v>
      </c>
      <c r="T135" s="177" t="s">
        <v>180</v>
      </c>
      <c r="U135" s="177" t="s">
        <v>181</v>
      </c>
      <c r="V135" s="176" t="s">
        <v>511</v>
      </c>
      <c r="W135" s="176" t="s">
        <v>180</v>
      </c>
      <c r="X135" s="177" t="s">
        <v>180</v>
      </c>
      <c r="Y135" s="179">
        <v>0</v>
      </c>
      <c r="Z135" s="177" t="s">
        <v>180</v>
      </c>
      <c r="AA135" s="175">
        <v>0</v>
      </c>
      <c r="AB135" s="177" t="s">
        <v>180</v>
      </c>
      <c r="AC135" s="177" t="s">
        <v>180</v>
      </c>
      <c r="AD135" s="177" t="s">
        <v>180</v>
      </c>
      <c r="AE135" s="177" t="s">
        <v>180</v>
      </c>
      <c r="AF135" s="177" t="s">
        <v>180</v>
      </c>
      <c r="AG135" s="178">
        <v>0</v>
      </c>
      <c r="AH135" s="177" t="s">
        <v>180</v>
      </c>
      <c r="AI135" s="177" t="s">
        <v>203</v>
      </c>
      <c r="AJ135" s="177" t="s">
        <v>180</v>
      </c>
      <c r="AK135" s="177" t="s">
        <v>180</v>
      </c>
      <c r="AL135" s="178">
        <v>219.83</v>
      </c>
      <c r="AM135" s="178">
        <v>219.83</v>
      </c>
      <c r="AN135" s="177" t="s">
        <v>182</v>
      </c>
      <c r="AO135" s="177" t="s">
        <v>180</v>
      </c>
      <c r="AP135" s="176" t="s">
        <v>180</v>
      </c>
      <c r="AQ135" s="178"/>
      <c r="AR135" s="177" t="s">
        <v>204</v>
      </c>
      <c r="AS135" s="177" t="s">
        <v>205</v>
      </c>
      <c r="AT135" s="177" t="s">
        <v>206</v>
      </c>
      <c r="AU135" s="177" t="s">
        <v>537</v>
      </c>
      <c r="AV135" s="177" t="s">
        <v>208</v>
      </c>
      <c r="AW135" s="176" t="s">
        <v>511</v>
      </c>
      <c r="AX135" s="177" t="s">
        <v>543</v>
      </c>
      <c r="AY135" s="177" t="s">
        <v>210</v>
      </c>
      <c r="AZ135" s="177" t="s">
        <v>180</v>
      </c>
      <c r="BA135" s="177" t="s">
        <v>180</v>
      </c>
      <c r="BB135" s="177" t="s">
        <v>180</v>
      </c>
      <c r="BC135" s="177" t="s">
        <v>180</v>
      </c>
      <c r="BD135" s="177" t="s">
        <v>180</v>
      </c>
      <c r="BE135" s="176" t="s">
        <v>180</v>
      </c>
      <c r="BF135" s="176" t="s">
        <v>180</v>
      </c>
      <c r="BG135" s="177" t="s">
        <v>180</v>
      </c>
    </row>
    <row r="136" spans="1:59" s="180" customFormat="1" x14ac:dyDescent="0.2">
      <c r="A136" s="175">
        <v>4</v>
      </c>
      <c r="B136" s="176" t="s">
        <v>514</v>
      </c>
      <c r="C136" s="177" t="s">
        <v>542</v>
      </c>
      <c r="D136" s="178">
        <v>10.85</v>
      </c>
      <c r="E136" s="177" t="s">
        <v>197</v>
      </c>
      <c r="F136" s="177" t="s">
        <v>198</v>
      </c>
      <c r="G136" s="177" t="s">
        <v>199</v>
      </c>
      <c r="H136" s="177" t="s">
        <v>176</v>
      </c>
      <c r="I136" s="177" t="s">
        <v>177</v>
      </c>
      <c r="J136" s="177" t="s">
        <v>200</v>
      </c>
      <c r="K136" s="177" t="s">
        <v>179</v>
      </c>
      <c r="L136" s="177" t="s">
        <v>180</v>
      </c>
      <c r="M136" s="177" t="s">
        <v>180</v>
      </c>
      <c r="N136" s="175">
        <v>9632918</v>
      </c>
      <c r="O136" s="175">
        <v>321</v>
      </c>
      <c r="P136" s="177" t="s">
        <v>180</v>
      </c>
      <c r="Q136" s="177" t="s">
        <v>538</v>
      </c>
      <c r="R136" s="177" t="s">
        <v>180</v>
      </c>
      <c r="S136" s="177" t="s">
        <v>180</v>
      </c>
      <c r="T136" s="177" t="s">
        <v>180</v>
      </c>
      <c r="U136" s="177" t="s">
        <v>181</v>
      </c>
      <c r="V136" s="176" t="s">
        <v>511</v>
      </c>
      <c r="W136" s="176" t="s">
        <v>180</v>
      </c>
      <c r="X136" s="177" t="s">
        <v>180</v>
      </c>
      <c r="Y136" s="179">
        <v>0</v>
      </c>
      <c r="Z136" s="177" t="s">
        <v>180</v>
      </c>
      <c r="AA136" s="175">
        <v>0</v>
      </c>
      <c r="AB136" s="177" t="s">
        <v>180</v>
      </c>
      <c r="AC136" s="177" t="s">
        <v>180</v>
      </c>
      <c r="AD136" s="177" t="s">
        <v>180</v>
      </c>
      <c r="AE136" s="177" t="s">
        <v>180</v>
      </c>
      <c r="AF136" s="177" t="s">
        <v>180</v>
      </c>
      <c r="AG136" s="178">
        <v>0</v>
      </c>
      <c r="AH136" s="177" t="s">
        <v>180</v>
      </c>
      <c r="AI136" s="177" t="s">
        <v>203</v>
      </c>
      <c r="AJ136" s="177" t="s">
        <v>180</v>
      </c>
      <c r="AK136" s="177" t="s">
        <v>180</v>
      </c>
      <c r="AL136" s="178">
        <v>10.85</v>
      </c>
      <c r="AM136" s="178">
        <v>10.85</v>
      </c>
      <c r="AN136" s="177" t="s">
        <v>182</v>
      </c>
      <c r="AO136" s="177" t="s">
        <v>180</v>
      </c>
      <c r="AP136" s="176" t="s">
        <v>180</v>
      </c>
      <c r="AQ136" s="178"/>
      <c r="AR136" s="177" t="s">
        <v>204</v>
      </c>
      <c r="AS136" s="177" t="s">
        <v>205</v>
      </c>
      <c r="AT136" s="177" t="s">
        <v>206</v>
      </c>
      <c r="AU136" s="177" t="s">
        <v>537</v>
      </c>
      <c r="AV136" s="177" t="s">
        <v>208</v>
      </c>
      <c r="AW136" s="176" t="s">
        <v>511</v>
      </c>
      <c r="AX136" s="177" t="s">
        <v>541</v>
      </c>
      <c r="AY136" s="177" t="s">
        <v>210</v>
      </c>
      <c r="AZ136" s="177" t="s">
        <v>180</v>
      </c>
      <c r="BA136" s="177" t="s">
        <v>180</v>
      </c>
      <c r="BB136" s="177" t="s">
        <v>180</v>
      </c>
      <c r="BC136" s="177" t="s">
        <v>180</v>
      </c>
      <c r="BD136" s="177" t="s">
        <v>180</v>
      </c>
      <c r="BE136" s="176" t="s">
        <v>180</v>
      </c>
      <c r="BF136" s="176" t="s">
        <v>180</v>
      </c>
      <c r="BG136" s="177" t="s">
        <v>180</v>
      </c>
    </row>
    <row r="137" spans="1:59" s="180" customFormat="1" x14ac:dyDescent="0.2">
      <c r="A137" s="175">
        <v>4</v>
      </c>
      <c r="B137" s="176" t="s">
        <v>514</v>
      </c>
      <c r="C137" s="177" t="s">
        <v>540</v>
      </c>
      <c r="D137" s="178">
        <v>569.70000000000005</v>
      </c>
      <c r="E137" s="177" t="s">
        <v>197</v>
      </c>
      <c r="F137" s="177" t="s">
        <v>198</v>
      </c>
      <c r="G137" s="177" t="s">
        <v>199</v>
      </c>
      <c r="H137" s="177" t="s">
        <v>176</v>
      </c>
      <c r="I137" s="177" t="s">
        <v>177</v>
      </c>
      <c r="J137" s="177" t="s">
        <v>200</v>
      </c>
      <c r="K137" s="177" t="s">
        <v>179</v>
      </c>
      <c r="L137" s="177" t="s">
        <v>180</v>
      </c>
      <c r="M137" s="177" t="s">
        <v>180</v>
      </c>
      <c r="N137" s="175">
        <v>9632918</v>
      </c>
      <c r="O137" s="175">
        <v>322</v>
      </c>
      <c r="P137" s="177" t="s">
        <v>180</v>
      </c>
      <c r="Q137" s="177" t="s">
        <v>538</v>
      </c>
      <c r="R137" s="177" t="s">
        <v>180</v>
      </c>
      <c r="S137" s="177" t="s">
        <v>180</v>
      </c>
      <c r="T137" s="177" t="s">
        <v>180</v>
      </c>
      <c r="U137" s="177" t="s">
        <v>181</v>
      </c>
      <c r="V137" s="176" t="s">
        <v>511</v>
      </c>
      <c r="W137" s="176" t="s">
        <v>180</v>
      </c>
      <c r="X137" s="177" t="s">
        <v>180</v>
      </c>
      <c r="Y137" s="179">
        <v>0</v>
      </c>
      <c r="Z137" s="177" t="s">
        <v>180</v>
      </c>
      <c r="AA137" s="175">
        <v>0</v>
      </c>
      <c r="AB137" s="177" t="s">
        <v>180</v>
      </c>
      <c r="AC137" s="177" t="s">
        <v>180</v>
      </c>
      <c r="AD137" s="177" t="s">
        <v>180</v>
      </c>
      <c r="AE137" s="177" t="s">
        <v>180</v>
      </c>
      <c r="AF137" s="177" t="s">
        <v>180</v>
      </c>
      <c r="AG137" s="178">
        <v>0</v>
      </c>
      <c r="AH137" s="177" t="s">
        <v>180</v>
      </c>
      <c r="AI137" s="177" t="s">
        <v>203</v>
      </c>
      <c r="AJ137" s="177" t="s">
        <v>180</v>
      </c>
      <c r="AK137" s="177" t="s">
        <v>180</v>
      </c>
      <c r="AL137" s="178">
        <v>569.70000000000005</v>
      </c>
      <c r="AM137" s="178">
        <v>569.70000000000005</v>
      </c>
      <c r="AN137" s="177" t="s">
        <v>182</v>
      </c>
      <c r="AO137" s="177" t="s">
        <v>180</v>
      </c>
      <c r="AP137" s="176" t="s">
        <v>180</v>
      </c>
      <c r="AQ137" s="178"/>
      <c r="AR137" s="177" t="s">
        <v>204</v>
      </c>
      <c r="AS137" s="177" t="s">
        <v>205</v>
      </c>
      <c r="AT137" s="177" t="s">
        <v>206</v>
      </c>
      <c r="AU137" s="177" t="s">
        <v>537</v>
      </c>
      <c r="AV137" s="177" t="s">
        <v>208</v>
      </c>
      <c r="AW137" s="176" t="s">
        <v>511</v>
      </c>
      <c r="AX137" s="177" t="s">
        <v>539</v>
      </c>
      <c r="AY137" s="177" t="s">
        <v>210</v>
      </c>
      <c r="AZ137" s="177" t="s">
        <v>180</v>
      </c>
      <c r="BA137" s="177" t="s">
        <v>180</v>
      </c>
      <c r="BB137" s="177" t="s">
        <v>180</v>
      </c>
      <c r="BC137" s="177" t="s">
        <v>180</v>
      </c>
      <c r="BD137" s="177" t="s">
        <v>180</v>
      </c>
      <c r="BE137" s="176" t="s">
        <v>180</v>
      </c>
      <c r="BF137" s="176" t="s">
        <v>180</v>
      </c>
      <c r="BG137" s="177" t="s">
        <v>180</v>
      </c>
    </row>
    <row r="138" spans="1:59" s="180" customFormat="1" x14ac:dyDescent="0.2">
      <c r="A138" s="175">
        <v>4</v>
      </c>
      <c r="B138" s="176" t="s">
        <v>514</v>
      </c>
      <c r="C138" s="177" t="s">
        <v>250</v>
      </c>
      <c r="D138" s="178">
        <v>-94.78</v>
      </c>
      <c r="E138" s="177" t="s">
        <v>197</v>
      </c>
      <c r="F138" s="177" t="s">
        <v>198</v>
      </c>
      <c r="G138" s="177" t="s">
        <v>199</v>
      </c>
      <c r="H138" s="177" t="s">
        <v>176</v>
      </c>
      <c r="I138" s="177" t="s">
        <v>177</v>
      </c>
      <c r="J138" s="177" t="s">
        <v>200</v>
      </c>
      <c r="K138" s="177" t="s">
        <v>179</v>
      </c>
      <c r="L138" s="177" t="s">
        <v>180</v>
      </c>
      <c r="M138" s="177" t="s">
        <v>180</v>
      </c>
      <c r="N138" s="175">
        <v>9632918</v>
      </c>
      <c r="O138" s="175">
        <v>323</v>
      </c>
      <c r="P138" s="177" t="s">
        <v>180</v>
      </c>
      <c r="Q138" s="177" t="s">
        <v>538</v>
      </c>
      <c r="R138" s="177" t="s">
        <v>180</v>
      </c>
      <c r="S138" s="177" t="s">
        <v>180</v>
      </c>
      <c r="T138" s="177" t="s">
        <v>180</v>
      </c>
      <c r="U138" s="177" t="s">
        <v>181</v>
      </c>
      <c r="V138" s="176" t="s">
        <v>511</v>
      </c>
      <c r="W138" s="176" t="s">
        <v>180</v>
      </c>
      <c r="X138" s="177" t="s">
        <v>180</v>
      </c>
      <c r="Y138" s="179">
        <v>0</v>
      </c>
      <c r="Z138" s="177" t="s">
        <v>180</v>
      </c>
      <c r="AA138" s="175">
        <v>0</v>
      </c>
      <c r="AB138" s="177" t="s">
        <v>180</v>
      </c>
      <c r="AC138" s="177" t="s">
        <v>180</v>
      </c>
      <c r="AD138" s="177" t="s">
        <v>180</v>
      </c>
      <c r="AE138" s="177" t="s">
        <v>180</v>
      </c>
      <c r="AF138" s="177" t="s">
        <v>180</v>
      </c>
      <c r="AG138" s="178">
        <v>0</v>
      </c>
      <c r="AH138" s="177" t="s">
        <v>180</v>
      </c>
      <c r="AI138" s="177" t="s">
        <v>203</v>
      </c>
      <c r="AJ138" s="177" t="s">
        <v>180</v>
      </c>
      <c r="AK138" s="177" t="s">
        <v>180</v>
      </c>
      <c r="AL138" s="178">
        <v>-94.78</v>
      </c>
      <c r="AM138" s="178">
        <v>-94.78</v>
      </c>
      <c r="AN138" s="177" t="s">
        <v>182</v>
      </c>
      <c r="AO138" s="177" t="s">
        <v>180</v>
      </c>
      <c r="AP138" s="176" t="s">
        <v>180</v>
      </c>
      <c r="AQ138" s="178"/>
      <c r="AR138" s="177" t="s">
        <v>204</v>
      </c>
      <c r="AS138" s="177" t="s">
        <v>205</v>
      </c>
      <c r="AT138" s="177" t="s">
        <v>206</v>
      </c>
      <c r="AU138" s="177" t="s">
        <v>537</v>
      </c>
      <c r="AV138" s="177" t="s">
        <v>208</v>
      </c>
      <c r="AW138" s="176" t="s">
        <v>511</v>
      </c>
      <c r="AX138" s="177" t="s">
        <v>536</v>
      </c>
      <c r="AY138" s="177" t="s">
        <v>210</v>
      </c>
      <c r="AZ138" s="177" t="s">
        <v>180</v>
      </c>
      <c r="BA138" s="177" t="s">
        <v>180</v>
      </c>
      <c r="BB138" s="177" t="s">
        <v>180</v>
      </c>
      <c r="BC138" s="177" t="s">
        <v>180</v>
      </c>
      <c r="BD138" s="177" t="s">
        <v>180</v>
      </c>
      <c r="BE138" s="176" t="s">
        <v>180</v>
      </c>
      <c r="BF138" s="176" t="s">
        <v>180</v>
      </c>
      <c r="BG138" s="177" t="s">
        <v>180</v>
      </c>
    </row>
    <row r="139" spans="1:59" s="186" customFormat="1" x14ac:dyDescent="0.2">
      <c r="A139" s="181">
        <v>4</v>
      </c>
      <c r="B139" s="182" t="s">
        <v>514</v>
      </c>
      <c r="C139" s="183" t="s">
        <v>244</v>
      </c>
      <c r="D139" s="184">
        <v>5.5</v>
      </c>
      <c r="E139" s="183" t="s">
        <v>197</v>
      </c>
      <c r="F139" s="183" t="s">
        <v>198</v>
      </c>
      <c r="G139" s="183" t="s">
        <v>199</v>
      </c>
      <c r="H139" s="183" t="s">
        <v>176</v>
      </c>
      <c r="I139" s="183" t="s">
        <v>177</v>
      </c>
      <c r="J139" s="183" t="s">
        <v>268</v>
      </c>
      <c r="K139" s="183" t="s">
        <v>179</v>
      </c>
      <c r="L139" s="183" t="s">
        <v>180</v>
      </c>
      <c r="M139" s="183" t="s">
        <v>180</v>
      </c>
      <c r="N139" s="181">
        <v>9632919</v>
      </c>
      <c r="O139" s="181">
        <v>631</v>
      </c>
      <c r="P139" s="183" t="s">
        <v>180</v>
      </c>
      <c r="Q139" s="183" t="s">
        <v>522</v>
      </c>
      <c r="R139" s="183" t="s">
        <v>180</v>
      </c>
      <c r="S139" s="183" t="s">
        <v>180</v>
      </c>
      <c r="T139" s="183" t="s">
        <v>180</v>
      </c>
      <c r="U139" s="183" t="s">
        <v>181</v>
      </c>
      <c r="V139" s="182" t="s">
        <v>511</v>
      </c>
      <c r="W139" s="182" t="s">
        <v>180</v>
      </c>
      <c r="X139" s="183" t="s">
        <v>180</v>
      </c>
      <c r="Y139" s="185">
        <v>0</v>
      </c>
      <c r="Z139" s="183" t="s">
        <v>180</v>
      </c>
      <c r="AA139" s="181">
        <v>0</v>
      </c>
      <c r="AB139" s="183" t="s">
        <v>180</v>
      </c>
      <c r="AC139" s="183" t="s">
        <v>180</v>
      </c>
      <c r="AD139" s="183" t="s">
        <v>180</v>
      </c>
      <c r="AE139" s="183" t="s">
        <v>180</v>
      </c>
      <c r="AF139" s="183" t="s">
        <v>180</v>
      </c>
      <c r="AG139" s="184">
        <v>0</v>
      </c>
      <c r="AH139" s="183" t="s">
        <v>180</v>
      </c>
      <c r="AI139" s="183" t="s">
        <v>203</v>
      </c>
      <c r="AJ139" s="183" t="s">
        <v>180</v>
      </c>
      <c r="AK139" s="183" t="s">
        <v>180</v>
      </c>
      <c r="AL139" s="184">
        <v>5.5</v>
      </c>
      <c r="AM139" s="184">
        <v>5.5</v>
      </c>
      <c r="AN139" s="183" t="s">
        <v>182</v>
      </c>
      <c r="AO139" s="183" t="s">
        <v>180</v>
      </c>
      <c r="AP139" s="182" t="s">
        <v>180</v>
      </c>
      <c r="AQ139" s="184"/>
      <c r="AR139" s="183" t="s">
        <v>204</v>
      </c>
      <c r="AS139" s="183" t="s">
        <v>205</v>
      </c>
      <c r="AT139" s="183" t="s">
        <v>206</v>
      </c>
      <c r="AU139" s="183" t="s">
        <v>521</v>
      </c>
      <c r="AV139" s="183" t="s">
        <v>208</v>
      </c>
      <c r="AW139" s="182" t="s">
        <v>511</v>
      </c>
      <c r="AX139" s="183" t="s">
        <v>535</v>
      </c>
      <c r="AY139" s="183" t="s">
        <v>210</v>
      </c>
      <c r="AZ139" s="183" t="s">
        <v>180</v>
      </c>
      <c r="BA139" s="183" t="s">
        <v>180</v>
      </c>
      <c r="BB139" s="183" t="s">
        <v>180</v>
      </c>
      <c r="BC139" s="183" t="s">
        <v>180</v>
      </c>
      <c r="BD139" s="183" t="s">
        <v>180</v>
      </c>
      <c r="BE139" s="182" t="s">
        <v>180</v>
      </c>
      <c r="BF139" s="182" t="s">
        <v>180</v>
      </c>
      <c r="BG139" s="183" t="s">
        <v>180</v>
      </c>
    </row>
    <row r="140" spans="1:59" s="186" customFormat="1" x14ac:dyDescent="0.2">
      <c r="A140" s="181">
        <v>4</v>
      </c>
      <c r="B140" s="182" t="s">
        <v>514</v>
      </c>
      <c r="C140" s="183" t="s">
        <v>534</v>
      </c>
      <c r="D140" s="184">
        <v>21.74</v>
      </c>
      <c r="E140" s="183" t="s">
        <v>197</v>
      </c>
      <c r="F140" s="183" t="s">
        <v>198</v>
      </c>
      <c r="G140" s="183" t="s">
        <v>199</v>
      </c>
      <c r="H140" s="183" t="s">
        <v>176</v>
      </c>
      <c r="I140" s="183" t="s">
        <v>177</v>
      </c>
      <c r="J140" s="183" t="s">
        <v>268</v>
      </c>
      <c r="K140" s="183" t="s">
        <v>179</v>
      </c>
      <c r="L140" s="183" t="s">
        <v>180</v>
      </c>
      <c r="M140" s="183" t="s">
        <v>180</v>
      </c>
      <c r="N140" s="181">
        <v>9632919</v>
      </c>
      <c r="O140" s="181">
        <v>632</v>
      </c>
      <c r="P140" s="183" t="s">
        <v>180</v>
      </c>
      <c r="Q140" s="183" t="s">
        <v>522</v>
      </c>
      <c r="R140" s="183" t="s">
        <v>180</v>
      </c>
      <c r="S140" s="183" t="s">
        <v>180</v>
      </c>
      <c r="T140" s="183" t="s">
        <v>180</v>
      </c>
      <c r="U140" s="183" t="s">
        <v>181</v>
      </c>
      <c r="V140" s="182" t="s">
        <v>511</v>
      </c>
      <c r="W140" s="182" t="s">
        <v>180</v>
      </c>
      <c r="X140" s="183" t="s">
        <v>180</v>
      </c>
      <c r="Y140" s="185">
        <v>0</v>
      </c>
      <c r="Z140" s="183" t="s">
        <v>180</v>
      </c>
      <c r="AA140" s="181">
        <v>0</v>
      </c>
      <c r="AB140" s="183" t="s">
        <v>180</v>
      </c>
      <c r="AC140" s="183" t="s">
        <v>180</v>
      </c>
      <c r="AD140" s="183" t="s">
        <v>180</v>
      </c>
      <c r="AE140" s="183" t="s">
        <v>180</v>
      </c>
      <c r="AF140" s="183" t="s">
        <v>180</v>
      </c>
      <c r="AG140" s="184">
        <v>0</v>
      </c>
      <c r="AH140" s="183" t="s">
        <v>180</v>
      </c>
      <c r="AI140" s="183" t="s">
        <v>203</v>
      </c>
      <c r="AJ140" s="183" t="s">
        <v>180</v>
      </c>
      <c r="AK140" s="183" t="s">
        <v>180</v>
      </c>
      <c r="AL140" s="184">
        <v>21.74</v>
      </c>
      <c r="AM140" s="184">
        <v>21.74</v>
      </c>
      <c r="AN140" s="183" t="s">
        <v>182</v>
      </c>
      <c r="AO140" s="183" t="s">
        <v>180</v>
      </c>
      <c r="AP140" s="182" t="s">
        <v>180</v>
      </c>
      <c r="AQ140" s="184"/>
      <c r="AR140" s="183" t="s">
        <v>204</v>
      </c>
      <c r="AS140" s="183" t="s">
        <v>205</v>
      </c>
      <c r="AT140" s="183" t="s">
        <v>206</v>
      </c>
      <c r="AU140" s="183" t="s">
        <v>521</v>
      </c>
      <c r="AV140" s="183" t="s">
        <v>208</v>
      </c>
      <c r="AW140" s="182" t="s">
        <v>511</v>
      </c>
      <c r="AX140" s="183" t="s">
        <v>533</v>
      </c>
      <c r="AY140" s="183" t="s">
        <v>210</v>
      </c>
      <c r="AZ140" s="183" t="s">
        <v>180</v>
      </c>
      <c r="BA140" s="183" t="s">
        <v>180</v>
      </c>
      <c r="BB140" s="183" t="s">
        <v>180</v>
      </c>
      <c r="BC140" s="183" t="s">
        <v>180</v>
      </c>
      <c r="BD140" s="183" t="s">
        <v>180</v>
      </c>
      <c r="BE140" s="182" t="s">
        <v>180</v>
      </c>
      <c r="BF140" s="182" t="s">
        <v>180</v>
      </c>
      <c r="BG140" s="183" t="s">
        <v>180</v>
      </c>
    </row>
    <row r="141" spans="1:59" s="186" customFormat="1" x14ac:dyDescent="0.2">
      <c r="A141" s="181">
        <v>4</v>
      </c>
      <c r="B141" s="182" t="s">
        <v>514</v>
      </c>
      <c r="C141" s="183" t="s">
        <v>532</v>
      </c>
      <c r="D141" s="184">
        <v>164.35</v>
      </c>
      <c r="E141" s="183" t="s">
        <v>197</v>
      </c>
      <c r="F141" s="183" t="s">
        <v>198</v>
      </c>
      <c r="G141" s="183" t="s">
        <v>199</v>
      </c>
      <c r="H141" s="183" t="s">
        <v>176</v>
      </c>
      <c r="I141" s="183" t="s">
        <v>177</v>
      </c>
      <c r="J141" s="183" t="s">
        <v>268</v>
      </c>
      <c r="K141" s="183" t="s">
        <v>179</v>
      </c>
      <c r="L141" s="183" t="s">
        <v>180</v>
      </c>
      <c r="M141" s="183" t="s">
        <v>180</v>
      </c>
      <c r="N141" s="181">
        <v>9632919</v>
      </c>
      <c r="O141" s="181">
        <v>633</v>
      </c>
      <c r="P141" s="183" t="s">
        <v>180</v>
      </c>
      <c r="Q141" s="183" t="s">
        <v>522</v>
      </c>
      <c r="R141" s="183" t="s">
        <v>180</v>
      </c>
      <c r="S141" s="183" t="s">
        <v>180</v>
      </c>
      <c r="T141" s="183" t="s">
        <v>180</v>
      </c>
      <c r="U141" s="183" t="s">
        <v>181</v>
      </c>
      <c r="V141" s="182" t="s">
        <v>511</v>
      </c>
      <c r="W141" s="182" t="s">
        <v>180</v>
      </c>
      <c r="X141" s="183" t="s">
        <v>180</v>
      </c>
      <c r="Y141" s="185">
        <v>0</v>
      </c>
      <c r="Z141" s="183" t="s">
        <v>180</v>
      </c>
      <c r="AA141" s="181">
        <v>0</v>
      </c>
      <c r="AB141" s="183" t="s">
        <v>180</v>
      </c>
      <c r="AC141" s="183" t="s">
        <v>180</v>
      </c>
      <c r="AD141" s="183" t="s">
        <v>180</v>
      </c>
      <c r="AE141" s="183" t="s">
        <v>180</v>
      </c>
      <c r="AF141" s="183" t="s">
        <v>180</v>
      </c>
      <c r="AG141" s="184">
        <v>0</v>
      </c>
      <c r="AH141" s="183" t="s">
        <v>180</v>
      </c>
      <c r="AI141" s="183" t="s">
        <v>203</v>
      </c>
      <c r="AJ141" s="183" t="s">
        <v>180</v>
      </c>
      <c r="AK141" s="183" t="s">
        <v>180</v>
      </c>
      <c r="AL141" s="184">
        <v>164.35</v>
      </c>
      <c r="AM141" s="184">
        <v>164.35</v>
      </c>
      <c r="AN141" s="183" t="s">
        <v>182</v>
      </c>
      <c r="AO141" s="183" t="s">
        <v>180</v>
      </c>
      <c r="AP141" s="182" t="s">
        <v>180</v>
      </c>
      <c r="AQ141" s="184"/>
      <c r="AR141" s="183" t="s">
        <v>204</v>
      </c>
      <c r="AS141" s="183" t="s">
        <v>205</v>
      </c>
      <c r="AT141" s="183" t="s">
        <v>206</v>
      </c>
      <c r="AU141" s="183" t="s">
        <v>521</v>
      </c>
      <c r="AV141" s="183" t="s">
        <v>208</v>
      </c>
      <c r="AW141" s="182" t="s">
        <v>511</v>
      </c>
      <c r="AX141" s="183" t="s">
        <v>531</v>
      </c>
      <c r="AY141" s="183" t="s">
        <v>210</v>
      </c>
      <c r="AZ141" s="183" t="s">
        <v>180</v>
      </c>
      <c r="BA141" s="183" t="s">
        <v>180</v>
      </c>
      <c r="BB141" s="183" t="s">
        <v>180</v>
      </c>
      <c r="BC141" s="183" t="s">
        <v>180</v>
      </c>
      <c r="BD141" s="183" t="s">
        <v>180</v>
      </c>
      <c r="BE141" s="182" t="s">
        <v>180</v>
      </c>
      <c r="BF141" s="182" t="s">
        <v>180</v>
      </c>
      <c r="BG141" s="183" t="s">
        <v>180</v>
      </c>
    </row>
    <row r="142" spans="1:59" s="186" customFormat="1" x14ac:dyDescent="0.2">
      <c r="A142" s="181">
        <v>4</v>
      </c>
      <c r="B142" s="182" t="s">
        <v>514</v>
      </c>
      <c r="C142" s="183" t="s">
        <v>260</v>
      </c>
      <c r="D142" s="184">
        <v>10</v>
      </c>
      <c r="E142" s="183" t="s">
        <v>197</v>
      </c>
      <c r="F142" s="183" t="s">
        <v>198</v>
      </c>
      <c r="G142" s="183" t="s">
        <v>199</v>
      </c>
      <c r="H142" s="183" t="s">
        <v>176</v>
      </c>
      <c r="I142" s="183" t="s">
        <v>177</v>
      </c>
      <c r="J142" s="183" t="s">
        <v>268</v>
      </c>
      <c r="K142" s="183" t="s">
        <v>179</v>
      </c>
      <c r="L142" s="183" t="s">
        <v>180</v>
      </c>
      <c r="M142" s="183" t="s">
        <v>180</v>
      </c>
      <c r="N142" s="181">
        <v>9632919</v>
      </c>
      <c r="O142" s="181">
        <v>634</v>
      </c>
      <c r="P142" s="183" t="s">
        <v>180</v>
      </c>
      <c r="Q142" s="183" t="s">
        <v>522</v>
      </c>
      <c r="R142" s="183" t="s">
        <v>180</v>
      </c>
      <c r="S142" s="183" t="s">
        <v>180</v>
      </c>
      <c r="T142" s="183" t="s">
        <v>180</v>
      </c>
      <c r="U142" s="183" t="s">
        <v>181</v>
      </c>
      <c r="V142" s="182" t="s">
        <v>511</v>
      </c>
      <c r="W142" s="182" t="s">
        <v>180</v>
      </c>
      <c r="X142" s="183" t="s">
        <v>180</v>
      </c>
      <c r="Y142" s="185">
        <v>0</v>
      </c>
      <c r="Z142" s="183" t="s">
        <v>180</v>
      </c>
      <c r="AA142" s="181">
        <v>0</v>
      </c>
      <c r="AB142" s="183" t="s">
        <v>180</v>
      </c>
      <c r="AC142" s="183" t="s">
        <v>180</v>
      </c>
      <c r="AD142" s="183" t="s">
        <v>180</v>
      </c>
      <c r="AE142" s="183" t="s">
        <v>180</v>
      </c>
      <c r="AF142" s="183" t="s">
        <v>180</v>
      </c>
      <c r="AG142" s="184">
        <v>0</v>
      </c>
      <c r="AH142" s="183" t="s">
        <v>180</v>
      </c>
      <c r="AI142" s="183" t="s">
        <v>203</v>
      </c>
      <c r="AJ142" s="183" t="s">
        <v>180</v>
      </c>
      <c r="AK142" s="183" t="s">
        <v>180</v>
      </c>
      <c r="AL142" s="184">
        <v>10</v>
      </c>
      <c r="AM142" s="184">
        <v>10</v>
      </c>
      <c r="AN142" s="183" t="s">
        <v>182</v>
      </c>
      <c r="AO142" s="183" t="s">
        <v>180</v>
      </c>
      <c r="AP142" s="182" t="s">
        <v>180</v>
      </c>
      <c r="AQ142" s="184"/>
      <c r="AR142" s="183" t="s">
        <v>204</v>
      </c>
      <c r="AS142" s="183" t="s">
        <v>205</v>
      </c>
      <c r="AT142" s="183" t="s">
        <v>206</v>
      </c>
      <c r="AU142" s="183" t="s">
        <v>521</v>
      </c>
      <c r="AV142" s="183" t="s">
        <v>208</v>
      </c>
      <c r="AW142" s="182" t="s">
        <v>511</v>
      </c>
      <c r="AX142" s="183" t="s">
        <v>530</v>
      </c>
      <c r="AY142" s="183" t="s">
        <v>210</v>
      </c>
      <c r="AZ142" s="183" t="s">
        <v>180</v>
      </c>
      <c r="BA142" s="183" t="s">
        <v>180</v>
      </c>
      <c r="BB142" s="183" t="s">
        <v>180</v>
      </c>
      <c r="BC142" s="183" t="s">
        <v>180</v>
      </c>
      <c r="BD142" s="183" t="s">
        <v>180</v>
      </c>
      <c r="BE142" s="182" t="s">
        <v>180</v>
      </c>
      <c r="BF142" s="182" t="s">
        <v>180</v>
      </c>
      <c r="BG142" s="183" t="s">
        <v>180</v>
      </c>
    </row>
    <row r="143" spans="1:59" s="186" customFormat="1" x14ac:dyDescent="0.2">
      <c r="A143" s="181">
        <v>4</v>
      </c>
      <c r="B143" s="182" t="s">
        <v>514</v>
      </c>
      <c r="C143" s="183" t="s">
        <v>248</v>
      </c>
      <c r="D143" s="184">
        <v>5.5</v>
      </c>
      <c r="E143" s="183" t="s">
        <v>197</v>
      </c>
      <c r="F143" s="183" t="s">
        <v>198</v>
      </c>
      <c r="G143" s="183" t="s">
        <v>199</v>
      </c>
      <c r="H143" s="183" t="s">
        <v>176</v>
      </c>
      <c r="I143" s="183" t="s">
        <v>177</v>
      </c>
      <c r="J143" s="183" t="s">
        <v>268</v>
      </c>
      <c r="K143" s="183" t="s">
        <v>179</v>
      </c>
      <c r="L143" s="183" t="s">
        <v>180</v>
      </c>
      <c r="M143" s="183" t="s">
        <v>180</v>
      </c>
      <c r="N143" s="181">
        <v>9632919</v>
      </c>
      <c r="O143" s="181">
        <v>635</v>
      </c>
      <c r="P143" s="183" t="s">
        <v>180</v>
      </c>
      <c r="Q143" s="183" t="s">
        <v>522</v>
      </c>
      <c r="R143" s="183" t="s">
        <v>180</v>
      </c>
      <c r="S143" s="183" t="s">
        <v>180</v>
      </c>
      <c r="T143" s="183" t="s">
        <v>180</v>
      </c>
      <c r="U143" s="183" t="s">
        <v>181</v>
      </c>
      <c r="V143" s="182" t="s">
        <v>511</v>
      </c>
      <c r="W143" s="182" t="s">
        <v>180</v>
      </c>
      <c r="X143" s="183" t="s">
        <v>180</v>
      </c>
      <c r="Y143" s="185">
        <v>0</v>
      </c>
      <c r="Z143" s="183" t="s">
        <v>180</v>
      </c>
      <c r="AA143" s="181">
        <v>0</v>
      </c>
      <c r="AB143" s="183" t="s">
        <v>180</v>
      </c>
      <c r="AC143" s="183" t="s">
        <v>180</v>
      </c>
      <c r="AD143" s="183" t="s">
        <v>180</v>
      </c>
      <c r="AE143" s="183" t="s">
        <v>180</v>
      </c>
      <c r="AF143" s="183" t="s">
        <v>180</v>
      </c>
      <c r="AG143" s="184">
        <v>0</v>
      </c>
      <c r="AH143" s="183" t="s">
        <v>180</v>
      </c>
      <c r="AI143" s="183" t="s">
        <v>203</v>
      </c>
      <c r="AJ143" s="183" t="s">
        <v>180</v>
      </c>
      <c r="AK143" s="183" t="s">
        <v>180</v>
      </c>
      <c r="AL143" s="184">
        <v>5.5</v>
      </c>
      <c r="AM143" s="184">
        <v>5.5</v>
      </c>
      <c r="AN143" s="183" t="s">
        <v>182</v>
      </c>
      <c r="AO143" s="183" t="s">
        <v>180</v>
      </c>
      <c r="AP143" s="182" t="s">
        <v>180</v>
      </c>
      <c r="AQ143" s="184"/>
      <c r="AR143" s="183" t="s">
        <v>204</v>
      </c>
      <c r="AS143" s="183" t="s">
        <v>205</v>
      </c>
      <c r="AT143" s="183" t="s">
        <v>206</v>
      </c>
      <c r="AU143" s="183" t="s">
        <v>521</v>
      </c>
      <c r="AV143" s="183" t="s">
        <v>208</v>
      </c>
      <c r="AW143" s="182" t="s">
        <v>511</v>
      </c>
      <c r="AX143" s="183" t="s">
        <v>529</v>
      </c>
      <c r="AY143" s="183" t="s">
        <v>210</v>
      </c>
      <c r="AZ143" s="183" t="s">
        <v>180</v>
      </c>
      <c r="BA143" s="183" t="s">
        <v>180</v>
      </c>
      <c r="BB143" s="183" t="s">
        <v>180</v>
      </c>
      <c r="BC143" s="183" t="s">
        <v>180</v>
      </c>
      <c r="BD143" s="183" t="s">
        <v>180</v>
      </c>
      <c r="BE143" s="182" t="s">
        <v>180</v>
      </c>
      <c r="BF143" s="182" t="s">
        <v>180</v>
      </c>
      <c r="BG143" s="183" t="s">
        <v>180</v>
      </c>
    </row>
    <row r="144" spans="1:59" s="186" customFormat="1" x14ac:dyDescent="0.2">
      <c r="A144" s="181">
        <v>4</v>
      </c>
      <c r="B144" s="182" t="s">
        <v>514</v>
      </c>
      <c r="C144" s="183" t="s">
        <v>244</v>
      </c>
      <c r="D144" s="184">
        <v>0.5</v>
      </c>
      <c r="E144" s="183" t="s">
        <v>197</v>
      </c>
      <c r="F144" s="183" t="s">
        <v>198</v>
      </c>
      <c r="G144" s="183" t="s">
        <v>199</v>
      </c>
      <c r="H144" s="183" t="s">
        <v>176</v>
      </c>
      <c r="I144" s="183" t="s">
        <v>177</v>
      </c>
      <c r="J144" s="183" t="s">
        <v>268</v>
      </c>
      <c r="K144" s="183" t="s">
        <v>179</v>
      </c>
      <c r="L144" s="183" t="s">
        <v>180</v>
      </c>
      <c r="M144" s="183" t="s">
        <v>180</v>
      </c>
      <c r="N144" s="181">
        <v>9632919</v>
      </c>
      <c r="O144" s="181">
        <v>636</v>
      </c>
      <c r="P144" s="183" t="s">
        <v>180</v>
      </c>
      <c r="Q144" s="183" t="s">
        <v>522</v>
      </c>
      <c r="R144" s="183" t="s">
        <v>180</v>
      </c>
      <c r="S144" s="183" t="s">
        <v>180</v>
      </c>
      <c r="T144" s="183" t="s">
        <v>180</v>
      </c>
      <c r="U144" s="183" t="s">
        <v>181</v>
      </c>
      <c r="V144" s="182" t="s">
        <v>511</v>
      </c>
      <c r="W144" s="182" t="s">
        <v>180</v>
      </c>
      <c r="X144" s="183" t="s">
        <v>180</v>
      </c>
      <c r="Y144" s="185">
        <v>0</v>
      </c>
      <c r="Z144" s="183" t="s">
        <v>180</v>
      </c>
      <c r="AA144" s="181">
        <v>0</v>
      </c>
      <c r="AB144" s="183" t="s">
        <v>180</v>
      </c>
      <c r="AC144" s="183" t="s">
        <v>180</v>
      </c>
      <c r="AD144" s="183" t="s">
        <v>180</v>
      </c>
      <c r="AE144" s="183" t="s">
        <v>180</v>
      </c>
      <c r="AF144" s="183" t="s">
        <v>180</v>
      </c>
      <c r="AG144" s="184">
        <v>0</v>
      </c>
      <c r="AH144" s="183" t="s">
        <v>180</v>
      </c>
      <c r="AI144" s="183" t="s">
        <v>203</v>
      </c>
      <c r="AJ144" s="183" t="s">
        <v>180</v>
      </c>
      <c r="AK144" s="183" t="s">
        <v>180</v>
      </c>
      <c r="AL144" s="184">
        <v>0.5</v>
      </c>
      <c r="AM144" s="184">
        <v>0.5</v>
      </c>
      <c r="AN144" s="183" t="s">
        <v>182</v>
      </c>
      <c r="AO144" s="183" t="s">
        <v>180</v>
      </c>
      <c r="AP144" s="182" t="s">
        <v>180</v>
      </c>
      <c r="AQ144" s="184"/>
      <c r="AR144" s="183" t="s">
        <v>204</v>
      </c>
      <c r="AS144" s="183" t="s">
        <v>205</v>
      </c>
      <c r="AT144" s="183" t="s">
        <v>206</v>
      </c>
      <c r="AU144" s="183" t="s">
        <v>521</v>
      </c>
      <c r="AV144" s="183" t="s">
        <v>208</v>
      </c>
      <c r="AW144" s="182" t="s">
        <v>511</v>
      </c>
      <c r="AX144" s="183" t="s">
        <v>528</v>
      </c>
      <c r="AY144" s="183" t="s">
        <v>210</v>
      </c>
      <c r="AZ144" s="183" t="s">
        <v>180</v>
      </c>
      <c r="BA144" s="183" t="s">
        <v>180</v>
      </c>
      <c r="BB144" s="183" t="s">
        <v>180</v>
      </c>
      <c r="BC144" s="183" t="s">
        <v>180</v>
      </c>
      <c r="BD144" s="183" t="s">
        <v>180</v>
      </c>
      <c r="BE144" s="182" t="s">
        <v>180</v>
      </c>
      <c r="BF144" s="182" t="s">
        <v>180</v>
      </c>
      <c r="BG144" s="183" t="s">
        <v>180</v>
      </c>
    </row>
    <row r="145" spans="1:59" s="186" customFormat="1" x14ac:dyDescent="0.2">
      <c r="A145" s="181">
        <v>4</v>
      </c>
      <c r="B145" s="182" t="s">
        <v>514</v>
      </c>
      <c r="C145" s="183" t="s">
        <v>256</v>
      </c>
      <c r="D145" s="184">
        <v>5.5</v>
      </c>
      <c r="E145" s="183" t="s">
        <v>197</v>
      </c>
      <c r="F145" s="183" t="s">
        <v>198</v>
      </c>
      <c r="G145" s="183" t="s">
        <v>199</v>
      </c>
      <c r="H145" s="183" t="s">
        <v>176</v>
      </c>
      <c r="I145" s="183" t="s">
        <v>177</v>
      </c>
      <c r="J145" s="183" t="s">
        <v>268</v>
      </c>
      <c r="K145" s="183" t="s">
        <v>179</v>
      </c>
      <c r="L145" s="183" t="s">
        <v>180</v>
      </c>
      <c r="M145" s="183" t="s">
        <v>180</v>
      </c>
      <c r="N145" s="181">
        <v>9632919</v>
      </c>
      <c r="O145" s="181">
        <v>637</v>
      </c>
      <c r="P145" s="183" t="s">
        <v>180</v>
      </c>
      <c r="Q145" s="183" t="s">
        <v>522</v>
      </c>
      <c r="R145" s="183" t="s">
        <v>180</v>
      </c>
      <c r="S145" s="183" t="s">
        <v>180</v>
      </c>
      <c r="T145" s="183" t="s">
        <v>180</v>
      </c>
      <c r="U145" s="183" t="s">
        <v>181</v>
      </c>
      <c r="V145" s="182" t="s">
        <v>511</v>
      </c>
      <c r="W145" s="182" t="s">
        <v>180</v>
      </c>
      <c r="X145" s="183" t="s">
        <v>180</v>
      </c>
      <c r="Y145" s="185">
        <v>0</v>
      </c>
      <c r="Z145" s="183" t="s">
        <v>180</v>
      </c>
      <c r="AA145" s="181">
        <v>0</v>
      </c>
      <c r="AB145" s="183" t="s">
        <v>180</v>
      </c>
      <c r="AC145" s="183" t="s">
        <v>180</v>
      </c>
      <c r="AD145" s="183" t="s">
        <v>180</v>
      </c>
      <c r="AE145" s="183" t="s">
        <v>180</v>
      </c>
      <c r="AF145" s="183" t="s">
        <v>180</v>
      </c>
      <c r="AG145" s="184">
        <v>0</v>
      </c>
      <c r="AH145" s="183" t="s">
        <v>180</v>
      </c>
      <c r="AI145" s="183" t="s">
        <v>203</v>
      </c>
      <c r="AJ145" s="183" t="s">
        <v>180</v>
      </c>
      <c r="AK145" s="183" t="s">
        <v>180</v>
      </c>
      <c r="AL145" s="184">
        <v>5.5</v>
      </c>
      <c r="AM145" s="184">
        <v>5.5</v>
      </c>
      <c r="AN145" s="183" t="s">
        <v>182</v>
      </c>
      <c r="AO145" s="183" t="s">
        <v>180</v>
      </c>
      <c r="AP145" s="182" t="s">
        <v>180</v>
      </c>
      <c r="AQ145" s="184"/>
      <c r="AR145" s="183" t="s">
        <v>204</v>
      </c>
      <c r="AS145" s="183" t="s">
        <v>205</v>
      </c>
      <c r="AT145" s="183" t="s">
        <v>206</v>
      </c>
      <c r="AU145" s="183" t="s">
        <v>521</v>
      </c>
      <c r="AV145" s="183" t="s">
        <v>208</v>
      </c>
      <c r="AW145" s="182" t="s">
        <v>511</v>
      </c>
      <c r="AX145" s="183" t="s">
        <v>527</v>
      </c>
      <c r="AY145" s="183" t="s">
        <v>210</v>
      </c>
      <c r="AZ145" s="183" t="s">
        <v>180</v>
      </c>
      <c r="BA145" s="183" t="s">
        <v>180</v>
      </c>
      <c r="BB145" s="183" t="s">
        <v>180</v>
      </c>
      <c r="BC145" s="183" t="s">
        <v>180</v>
      </c>
      <c r="BD145" s="183" t="s">
        <v>180</v>
      </c>
      <c r="BE145" s="182" t="s">
        <v>180</v>
      </c>
      <c r="BF145" s="182" t="s">
        <v>180</v>
      </c>
      <c r="BG145" s="183" t="s">
        <v>180</v>
      </c>
    </row>
    <row r="146" spans="1:59" s="186" customFormat="1" x14ac:dyDescent="0.2">
      <c r="A146" s="181">
        <v>4</v>
      </c>
      <c r="B146" s="182" t="s">
        <v>514</v>
      </c>
      <c r="C146" s="183" t="s">
        <v>526</v>
      </c>
      <c r="D146" s="184">
        <v>152.16999999999999</v>
      </c>
      <c r="E146" s="183" t="s">
        <v>197</v>
      </c>
      <c r="F146" s="183" t="s">
        <v>198</v>
      </c>
      <c r="G146" s="183" t="s">
        <v>199</v>
      </c>
      <c r="H146" s="183" t="s">
        <v>176</v>
      </c>
      <c r="I146" s="183" t="s">
        <v>177</v>
      </c>
      <c r="J146" s="183" t="s">
        <v>268</v>
      </c>
      <c r="K146" s="183" t="s">
        <v>179</v>
      </c>
      <c r="L146" s="183" t="s">
        <v>180</v>
      </c>
      <c r="M146" s="183" t="s">
        <v>180</v>
      </c>
      <c r="N146" s="181">
        <v>9632919</v>
      </c>
      <c r="O146" s="181">
        <v>638</v>
      </c>
      <c r="P146" s="183" t="s">
        <v>180</v>
      </c>
      <c r="Q146" s="183" t="s">
        <v>522</v>
      </c>
      <c r="R146" s="183" t="s">
        <v>180</v>
      </c>
      <c r="S146" s="183" t="s">
        <v>180</v>
      </c>
      <c r="T146" s="183" t="s">
        <v>180</v>
      </c>
      <c r="U146" s="183" t="s">
        <v>181</v>
      </c>
      <c r="V146" s="182" t="s">
        <v>511</v>
      </c>
      <c r="W146" s="182" t="s">
        <v>180</v>
      </c>
      <c r="X146" s="183" t="s">
        <v>180</v>
      </c>
      <c r="Y146" s="185">
        <v>0</v>
      </c>
      <c r="Z146" s="183" t="s">
        <v>180</v>
      </c>
      <c r="AA146" s="181">
        <v>0</v>
      </c>
      <c r="AB146" s="183" t="s">
        <v>180</v>
      </c>
      <c r="AC146" s="183" t="s">
        <v>180</v>
      </c>
      <c r="AD146" s="183" t="s">
        <v>180</v>
      </c>
      <c r="AE146" s="183" t="s">
        <v>180</v>
      </c>
      <c r="AF146" s="183" t="s">
        <v>180</v>
      </c>
      <c r="AG146" s="184">
        <v>0</v>
      </c>
      <c r="AH146" s="183" t="s">
        <v>180</v>
      </c>
      <c r="AI146" s="183" t="s">
        <v>203</v>
      </c>
      <c r="AJ146" s="183" t="s">
        <v>180</v>
      </c>
      <c r="AK146" s="183" t="s">
        <v>180</v>
      </c>
      <c r="AL146" s="184">
        <v>152.16999999999999</v>
      </c>
      <c r="AM146" s="184">
        <v>152.16999999999999</v>
      </c>
      <c r="AN146" s="183" t="s">
        <v>182</v>
      </c>
      <c r="AO146" s="183" t="s">
        <v>180</v>
      </c>
      <c r="AP146" s="182" t="s">
        <v>180</v>
      </c>
      <c r="AQ146" s="184"/>
      <c r="AR146" s="183" t="s">
        <v>204</v>
      </c>
      <c r="AS146" s="183" t="s">
        <v>205</v>
      </c>
      <c r="AT146" s="183" t="s">
        <v>206</v>
      </c>
      <c r="AU146" s="183" t="s">
        <v>521</v>
      </c>
      <c r="AV146" s="183" t="s">
        <v>208</v>
      </c>
      <c r="AW146" s="182" t="s">
        <v>511</v>
      </c>
      <c r="AX146" s="183" t="s">
        <v>525</v>
      </c>
      <c r="AY146" s="183" t="s">
        <v>210</v>
      </c>
      <c r="AZ146" s="183" t="s">
        <v>180</v>
      </c>
      <c r="BA146" s="183" t="s">
        <v>180</v>
      </c>
      <c r="BB146" s="183" t="s">
        <v>180</v>
      </c>
      <c r="BC146" s="183" t="s">
        <v>180</v>
      </c>
      <c r="BD146" s="183" t="s">
        <v>180</v>
      </c>
      <c r="BE146" s="182" t="s">
        <v>180</v>
      </c>
      <c r="BF146" s="182" t="s">
        <v>180</v>
      </c>
      <c r="BG146" s="183" t="s">
        <v>180</v>
      </c>
    </row>
    <row r="147" spans="1:59" s="186" customFormat="1" x14ac:dyDescent="0.2">
      <c r="A147" s="181">
        <v>4</v>
      </c>
      <c r="B147" s="182" t="s">
        <v>514</v>
      </c>
      <c r="C147" s="183" t="s">
        <v>256</v>
      </c>
      <c r="D147" s="184">
        <v>5.5</v>
      </c>
      <c r="E147" s="183" t="s">
        <v>197</v>
      </c>
      <c r="F147" s="183" t="s">
        <v>198</v>
      </c>
      <c r="G147" s="183" t="s">
        <v>199</v>
      </c>
      <c r="H147" s="183" t="s">
        <v>176</v>
      </c>
      <c r="I147" s="183" t="s">
        <v>177</v>
      </c>
      <c r="J147" s="183" t="s">
        <v>268</v>
      </c>
      <c r="K147" s="183" t="s">
        <v>179</v>
      </c>
      <c r="L147" s="183" t="s">
        <v>180</v>
      </c>
      <c r="M147" s="183" t="s">
        <v>180</v>
      </c>
      <c r="N147" s="181">
        <v>9632919</v>
      </c>
      <c r="O147" s="181">
        <v>639</v>
      </c>
      <c r="P147" s="183" t="s">
        <v>180</v>
      </c>
      <c r="Q147" s="183" t="s">
        <v>522</v>
      </c>
      <c r="R147" s="183" t="s">
        <v>180</v>
      </c>
      <c r="S147" s="183" t="s">
        <v>180</v>
      </c>
      <c r="T147" s="183" t="s">
        <v>180</v>
      </c>
      <c r="U147" s="183" t="s">
        <v>181</v>
      </c>
      <c r="V147" s="182" t="s">
        <v>511</v>
      </c>
      <c r="W147" s="182" t="s">
        <v>180</v>
      </c>
      <c r="X147" s="183" t="s">
        <v>180</v>
      </c>
      <c r="Y147" s="185">
        <v>0</v>
      </c>
      <c r="Z147" s="183" t="s">
        <v>180</v>
      </c>
      <c r="AA147" s="181">
        <v>0</v>
      </c>
      <c r="AB147" s="183" t="s">
        <v>180</v>
      </c>
      <c r="AC147" s="183" t="s">
        <v>180</v>
      </c>
      <c r="AD147" s="183" t="s">
        <v>180</v>
      </c>
      <c r="AE147" s="183" t="s">
        <v>180</v>
      </c>
      <c r="AF147" s="183" t="s">
        <v>180</v>
      </c>
      <c r="AG147" s="184">
        <v>0</v>
      </c>
      <c r="AH147" s="183" t="s">
        <v>180</v>
      </c>
      <c r="AI147" s="183" t="s">
        <v>203</v>
      </c>
      <c r="AJ147" s="183" t="s">
        <v>180</v>
      </c>
      <c r="AK147" s="183" t="s">
        <v>180</v>
      </c>
      <c r="AL147" s="184">
        <v>5.5</v>
      </c>
      <c r="AM147" s="184">
        <v>5.5</v>
      </c>
      <c r="AN147" s="183" t="s">
        <v>182</v>
      </c>
      <c r="AO147" s="183" t="s">
        <v>180</v>
      </c>
      <c r="AP147" s="182" t="s">
        <v>180</v>
      </c>
      <c r="AQ147" s="184"/>
      <c r="AR147" s="183" t="s">
        <v>204</v>
      </c>
      <c r="AS147" s="183" t="s">
        <v>205</v>
      </c>
      <c r="AT147" s="183" t="s">
        <v>206</v>
      </c>
      <c r="AU147" s="183" t="s">
        <v>521</v>
      </c>
      <c r="AV147" s="183" t="s">
        <v>208</v>
      </c>
      <c r="AW147" s="182" t="s">
        <v>511</v>
      </c>
      <c r="AX147" s="183" t="s">
        <v>524</v>
      </c>
      <c r="AY147" s="183" t="s">
        <v>210</v>
      </c>
      <c r="AZ147" s="183" t="s">
        <v>180</v>
      </c>
      <c r="BA147" s="183" t="s">
        <v>180</v>
      </c>
      <c r="BB147" s="183" t="s">
        <v>180</v>
      </c>
      <c r="BC147" s="183" t="s">
        <v>180</v>
      </c>
      <c r="BD147" s="183" t="s">
        <v>180</v>
      </c>
      <c r="BE147" s="182" t="s">
        <v>180</v>
      </c>
      <c r="BF147" s="182" t="s">
        <v>180</v>
      </c>
      <c r="BG147" s="183" t="s">
        <v>180</v>
      </c>
    </row>
    <row r="148" spans="1:59" s="186" customFormat="1" x14ac:dyDescent="0.2">
      <c r="A148" s="181">
        <v>4</v>
      </c>
      <c r="B148" s="182" t="s">
        <v>514</v>
      </c>
      <c r="C148" s="183" t="s">
        <v>244</v>
      </c>
      <c r="D148" s="184">
        <v>0.5</v>
      </c>
      <c r="E148" s="183" t="s">
        <v>197</v>
      </c>
      <c r="F148" s="183" t="s">
        <v>198</v>
      </c>
      <c r="G148" s="183" t="s">
        <v>199</v>
      </c>
      <c r="H148" s="183" t="s">
        <v>176</v>
      </c>
      <c r="I148" s="183" t="s">
        <v>177</v>
      </c>
      <c r="J148" s="183" t="s">
        <v>268</v>
      </c>
      <c r="K148" s="183" t="s">
        <v>179</v>
      </c>
      <c r="L148" s="183" t="s">
        <v>180</v>
      </c>
      <c r="M148" s="183" t="s">
        <v>180</v>
      </c>
      <c r="N148" s="181">
        <v>9632919</v>
      </c>
      <c r="O148" s="181">
        <v>640</v>
      </c>
      <c r="P148" s="183" t="s">
        <v>180</v>
      </c>
      <c r="Q148" s="183" t="s">
        <v>522</v>
      </c>
      <c r="R148" s="183" t="s">
        <v>180</v>
      </c>
      <c r="S148" s="183" t="s">
        <v>180</v>
      </c>
      <c r="T148" s="183" t="s">
        <v>180</v>
      </c>
      <c r="U148" s="183" t="s">
        <v>181</v>
      </c>
      <c r="V148" s="182" t="s">
        <v>511</v>
      </c>
      <c r="W148" s="182" t="s">
        <v>180</v>
      </c>
      <c r="X148" s="183" t="s">
        <v>180</v>
      </c>
      <c r="Y148" s="185">
        <v>0</v>
      </c>
      <c r="Z148" s="183" t="s">
        <v>180</v>
      </c>
      <c r="AA148" s="181">
        <v>0</v>
      </c>
      <c r="AB148" s="183" t="s">
        <v>180</v>
      </c>
      <c r="AC148" s="183" t="s">
        <v>180</v>
      </c>
      <c r="AD148" s="183" t="s">
        <v>180</v>
      </c>
      <c r="AE148" s="183" t="s">
        <v>180</v>
      </c>
      <c r="AF148" s="183" t="s">
        <v>180</v>
      </c>
      <c r="AG148" s="184">
        <v>0</v>
      </c>
      <c r="AH148" s="183" t="s">
        <v>180</v>
      </c>
      <c r="AI148" s="183" t="s">
        <v>203</v>
      </c>
      <c r="AJ148" s="183" t="s">
        <v>180</v>
      </c>
      <c r="AK148" s="183" t="s">
        <v>180</v>
      </c>
      <c r="AL148" s="184">
        <v>0.5</v>
      </c>
      <c r="AM148" s="184">
        <v>0.5</v>
      </c>
      <c r="AN148" s="183" t="s">
        <v>182</v>
      </c>
      <c r="AO148" s="183" t="s">
        <v>180</v>
      </c>
      <c r="AP148" s="182" t="s">
        <v>180</v>
      </c>
      <c r="AQ148" s="184"/>
      <c r="AR148" s="183" t="s">
        <v>204</v>
      </c>
      <c r="AS148" s="183" t="s">
        <v>205</v>
      </c>
      <c r="AT148" s="183" t="s">
        <v>206</v>
      </c>
      <c r="AU148" s="183" t="s">
        <v>521</v>
      </c>
      <c r="AV148" s="183" t="s">
        <v>208</v>
      </c>
      <c r="AW148" s="182" t="s">
        <v>511</v>
      </c>
      <c r="AX148" s="183" t="s">
        <v>523</v>
      </c>
      <c r="AY148" s="183" t="s">
        <v>210</v>
      </c>
      <c r="AZ148" s="183" t="s">
        <v>180</v>
      </c>
      <c r="BA148" s="183" t="s">
        <v>180</v>
      </c>
      <c r="BB148" s="183" t="s">
        <v>180</v>
      </c>
      <c r="BC148" s="183" t="s">
        <v>180</v>
      </c>
      <c r="BD148" s="183" t="s">
        <v>180</v>
      </c>
      <c r="BE148" s="182" t="s">
        <v>180</v>
      </c>
      <c r="BF148" s="182" t="s">
        <v>180</v>
      </c>
      <c r="BG148" s="183" t="s">
        <v>180</v>
      </c>
    </row>
    <row r="149" spans="1:59" s="186" customFormat="1" x14ac:dyDescent="0.2">
      <c r="A149" s="181">
        <v>4</v>
      </c>
      <c r="B149" s="182" t="s">
        <v>514</v>
      </c>
      <c r="C149" s="183" t="s">
        <v>256</v>
      </c>
      <c r="D149" s="184">
        <v>0.5</v>
      </c>
      <c r="E149" s="183" t="s">
        <v>197</v>
      </c>
      <c r="F149" s="183" t="s">
        <v>198</v>
      </c>
      <c r="G149" s="183" t="s">
        <v>199</v>
      </c>
      <c r="H149" s="183" t="s">
        <v>176</v>
      </c>
      <c r="I149" s="183" t="s">
        <v>177</v>
      </c>
      <c r="J149" s="183" t="s">
        <v>268</v>
      </c>
      <c r="K149" s="183" t="s">
        <v>179</v>
      </c>
      <c r="L149" s="183" t="s">
        <v>180</v>
      </c>
      <c r="M149" s="183" t="s">
        <v>180</v>
      </c>
      <c r="N149" s="181">
        <v>9632919</v>
      </c>
      <c r="O149" s="181">
        <v>641</v>
      </c>
      <c r="P149" s="183" t="s">
        <v>180</v>
      </c>
      <c r="Q149" s="183" t="s">
        <v>522</v>
      </c>
      <c r="R149" s="183" t="s">
        <v>180</v>
      </c>
      <c r="S149" s="183" t="s">
        <v>180</v>
      </c>
      <c r="T149" s="183" t="s">
        <v>180</v>
      </c>
      <c r="U149" s="183" t="s">
        <v>181</v>
      </c>
      <c r="V149" s="182" t="s">
        <v>511</v>
      </c>
      <c r="W149" s="182" t="s">
        <v>180</v>
      </c>
      <c r="X149" s="183" t="s">
        <v>180</v>
      </c>
      <c r="Y149" s="185">
        <v>0</v>
      </c>
      <c r="Z149" s="183" t="s">
        <v>180</v>
      </c>
      <c r="AA149" s="181">
        <v>0</v>
      </c>
      <c r="AB149" s="183" t="s">
        <v>180</v>
      </c>
      <c r="AC149" s="183" t="s">
        <v>180</v>
      </c>
      <c r="AD149" s="183" t="s">
        <v>180</v>
      </c>
      <c r="AE149" s="183" t="s">
        <v>180</v>
      </c>
      <c r="AF149" s="183" t="s">
        <v>180</v>
      </c>
      <c r="AG149" s="184">
        <v>0</v>
      </c>
      <c r="AH149" s="183" t="s">
        <v>180</v>
      </c>
      <c r="AI149" s="183" t="s">
        <v>203</v>
      </c>
      <c r="AJ149" s="183" t="s">
        <v>180</v>
      </c>
      <c r="AK149" s="183" t="s">
        <v>180</v>
      </c>
      <c r="AL149" s="184">
        <v>0.5</v>
      </c>
      <c r="AM149" s="184">
        <v>0.5</v>
      </c>
      <c r="AN149" s="183" t="s">
        <v>182</v>
      </c>
      <c r="AO149" s="183" t="s">
        <v>180</v>
      </c>
      <c r="AP149" s="182" t="s">
        <v>180</v>
      </c>
      <c r="AQ149" s="184"/>
      <c r="AR149" s="183" t="s">
        <v>204</v>
      </c>
      <c r="AS149" s="183" t="s">
        <v>205</v>
      </c>
      <c r="AT149" s="183" t="s">
        <v>206</v>
      </c>
      <c r="AU149" s="183" t="s">
        <v>521</v>
      </c>
      <c r="AV149" s="183" t="s">
        <v>208</v>
      </c>
      <c r="AW149" s="182" t="s">
        <v>511</v>
      </c>
      <c r="AX149" s="183" t="s">
        <v>520</v>
      </c>
      <c r="AY149" s="183" t="s">
        <v>210</v>
      </c>
      <c r="AZ149" s="183" t="s">
        <v>180</v>
      </c>
      <c r="BA149" s="183" t="s">
        <v>180</v>
      </c>
      <c r="BB149" s="183" t="s">
        <v>180</v>
      </c>
      <c r="BC149" s="183" t="s">
        <v>180</v>
      </c>
      <c r="BD149" s="183" t="s">
        <v>180</v>
      </c>
      <c r="BE149" s="182" t="s">
        <v>180</v>
      </c>
      <c r="BF149" s="182" t="s">
        <v>180</v>
      </c>
      <c r="BG149" s="183" t="s">
        <v>180</v>
      </c>
    </row>
    <row r="150" spans="1:59" s="193" customFormat="1" x14ac:dyDescent="0.2">
      <c r="A150" s="188">
        <v>4</v>
      </c>
      <c r="B150" s="189" t="s">
        <v>440</v>
      </c>
      <c r="C150" s="190" t="s">
        <v>442</v>
      </c>
      <c r="D150" s="191">
        <v>-114.5</v>
      </c>
      <c r="E150" s="190" t="s">
        <v>173</v>
      </c>
      <c r="F150" s="190" t="s">
        <v>441</v>
      </c>
      <c r="G150" s="190" t="s">
        <v>297</v>
      </c>
      <c r="H150" s="190" t="s">
        <v>176</v>
      </c>
      <c r="I150" s="190" t="s">
        <v>177</v>
      </c>
      <c r="J150" s="190" t="s">
        <v>295</v>
      </c>
      <c r="K150" s="190" t="s">
        <v>179</v>
      </c>
      <c r="L150" s="190" t="s">
        <v>180</v>
      </c>
      <c r="M150" s="190" t="s">
        <v>180</v>
      </c>
      <c r="N150" s="188">
        <v>9582638</v>
      </c>
      <c r="O150" s="188">
        <v>38</v>
      </c>
      <c r="P150" s="190" t="s">
        <v>180</v>
      </c>
      <c r="Q150" s="190" t="s">
        <v>180</v>
      </c>
      <c r="R150" s="190" t="s">
        <v>180</v>
      </c>
      <c r="S150" s="190" t="s">
        <v>180</v>
      </c>
      <c r="T150" s="190" t="s">
        <v>180</v>
      </c>
      <c r="U150" s="190" t="s">
        <v>181</v>
      </c>
      <c r="V150" s="189" t="s">
        <v>440</v>
      </c>
      <c r="W150" s="189" t="s">
        <v>180</v>
      </c>
      <c r="X150" s="190" t="s">
        <v>180</v>
      </c>
      <c r="Y150" s="192">
        <v>0</v>
      </c>
      <c r="Z150" s="190" t="s">
        <v>180</v>
      </c>
      <c r="AA150" s="188">
        <v>0</v>
      </c>
      <c r="AB150" s="190" t="s">
        <v>180</v>
      </c>
      <c r="AC150" s="190" t="s">
        <v>180</v>
      </c>
      <c r="AD150" s="190" t="s">
        <v>180</v>
      </c>
      <c r="AE150" s="190" t="s">
        <v>180</v>
      </c>
      <c r="AF150" s="190" t="s">
        <v>180</v>
      </c>
      <c r="AG150" s="191">
        <v>0</v>
      </c>
      <c r="AH150" s="190" t="s">
        <v>180</v>
      </c>
      <c r="AI150" s="190" t="s">
        <v>180</v>
      </c>
      <c r="AJ150" s="190" t="s">
        <v>180</v>
      </c>
      <c r="AK150" s="190" t="s">
        <v>180</v>
      </c>
      <c r="AL150" s="191">
        <v>-114.5</v>
      </c>
      <c r="AM150" s="191">
        <v>-114.5</v>
      </c>
      <c r="AN150" s="190" t="s">
        <v>182</v>
      </c>
      <c r="AO150" s="190" t="s">
        <v>180</v>
      </c>
      <c r="AP150" s="189" t="s">
        <v>180</v>
      </c>
      <c r="AQ150" s="191"/>
      <c r="AR150" s="190" t="s">
        <v>180</v>
      </c>
      <c r="AS150" s="190" t="s">
        <v>180</v>
      </c>
      <c r="AT150" s="190" t="s">
        <v>180</v>
      </c>
      <c r="AU150" s="190" t="s">
        <v>180</v>
      </c>
      <c r="AV150" s="190" t="s">
        <v>180</v>
      </c>
      <c r="AW150" s="189" t="s">
        <v>180</v>
      </c>
      <c r="AX150" s="190" t="s">
        <v>180</v>
      </c>
      <c r="AY150" s="190" t="s">
        <v>180</v>
      </c>
      <c r="AZ150" s="190" t="s">
        <v>180</v>
      </c>
      <c r="BA150" s="190" t="s">
        <v>180</v>
      </c>
      <c r="BB150" s="190" t="s">
        <v>180</v>
      </c>
      <c r="BC150" s="190" t="s">
        <v>180</v>
      </c>
      <c r="BD150" s="190" t="s">
        <v>180</v>
      </c>
      <c r="BE150" s="189" t="s">
        <v>180</v>
      </c>
      <c r="BF150" s="189" t="s">
        <v>180</v>
      </c>
      <c r="BG150" s="190" t="s">
        <v>183</v>
      </c>
    </row>
    <row r="151" spans="1:59" s="193" customFormat="1" x14ac:dyDescent="0.2">
      <c r="A151" s="188">
        <v>4</v>
      </c>
      <c r="B151" s="189" t="s">
        <v>440</v>
      </c>
      <c r="C151" s="190" t="s">
        <v>519</v>
      </c>
      <c r="D151" s="191">
        <v>114.5</v>
      </c>
      <c r="E151" s="190" t="s">
        <v>197</v>
      </c>
      <c r="F151" s="190" t="s">
        <v>198</v>
      </c>
      <c r="G151" s="190" t="s">
        <v>297</v>
      </c>
      <c r="H151" s="190" t="s">
        <v>176</v>
      </c>
      <c r="I151" s="190" t="s">
        <v>177</v>
      </c>
      <c r="J151" s="190" t="s">
        <v>295</v>
      </c>
      <c r="K151" s="190" t="s">
        <v>179</v>
      </c>
      <c r="L151" s="190" t="s">
        <v>180</v>
      </c>
      <c r="M151" s="190" t="s">
        <v>180</v>
      </c>
      <c r="N151" s="188">
        <v>9615546</v>
      </c>
      <c r="O151" s="188">
        <v>40</v>
      </c>
      <c r="P151" s="190" t="s">
        <v>180</v>
      </c>
      <c r="Q151" s="190" t="s">
        <v>518</v>
      </c>
      <c r="R151" s="190" t="s">
        <v>180</v>
      </c>
      <c r="S151" s="190" t="s">
        <v>180</v>
      </c>
      <c r="T151" s="190" t="s">
        <v>180</v>
      </c>
      <c r="U151" s="190" t="s">
        <v>181</v>
      </c>
      <c r="V151" s="189" t="s">
        <v>516</v>
      </c>
      <c r="W151" s="189" t="s">
        <v>180</v>
      </c>
      <c r="X151" s="190" t="s">
        <v>180</v>
      </c>
      <c r="Y151" s="192">
        <v>0</v>
      </c>
      <c r="Z151" s="190" t="s">
        <v>180</v>
      </c>
      <c r="AA151" s="188">
        <v>0</v>
      </c>
      <c r="AB151" s="190" t="s">
        <v>180</v>
      </c>
      <c r="AC151" s="190" t="s">
        <v>180</v>
      </c>
      <c r="AD151" s="190" t="s">
        <v>180</v>
      </c>
      <c r="AE151" s="190" t="s">
        <v>180</v>
      </c>
      <c r="AF151" s="190" t="s">
        <v>180</v>
      </c>
      <c r="AG151" s="191">
        <v>0</v>
      </c>
      <c r="AH151" s="190" t="s">
        <v>180</v>
      </c>
      <c r="AI151" s="190" t="s">
        <v>203</v>
      </c>
      <c r="AJ151" s="190" t="s">
        <v>180</v>
      </c>
      <c r="AK151" s="190" t="s">
        <v>180</v>
      </c>
      <c r="AL151" s="191">
        <v>114.5</v>
      </c>
      <c r="AM151" s="191">
        <v>114.5</v>
      </c>
      <c r="AN151" s="190" t="s">
        <v>182</v>
      </c>
      <c r="AO151" s="190" t="s">
        <v>180</v>
      </c>
      <c r="AP151" s="189" t="s">
        <v>180</v>
      </c>
      <c r="AQ151" s="191"/>
      <c r="AR151" s="190" t="s">
        <v>204</v>
      </c>
      <c r="AS151" s="190" t="s">
        <v>300</v>
      </c>
      <c r="AT151" s="190" t="s">
        <v>301</v>
      </c>
      <c r="AU151" s="190" t="s">
        <v>517</v>
      </c>
      <c r="AV151" s="190" t="s">
        <v>208</v>
      </c>
      <c r="AW151" s="189" t="s">
        <v>516</v>
      </c>
      <c r="AX151" s="190" t="s">
        <v>515</v>
      </c>
      <c r="AY151" s="190" t="s">
        <v>210</v>
      </c>
      <c r="AZ151" s="190" t="s">
        <v>180</v>
      </c>
      <c r="BA151" s="190" t="s">
        <v>180</v>
      </c>
      <c r="BB151" s="190" t="s">
        <v>180</v>
      </c>
      <c r="BC151" s="190" t="s">
        <v>180</v>
      </c>
      <c r="BD151" s="190" t="s">
        <v>180</v>
      </c>
      <c r="BE151" s="189" t="s">
        <v>180</v>
      </c>
      <c r="BF151" s="189" t="s">
        <v>180</v>
      </c>
      <c r="BG151" s="190" t="s">
        <v>180</v>
      </c>
    </row>
    <row r="152" spans="1:59" s="193" customFormat="1" x14ac:dyDescent="0.2">
      <c r="A152" s="188">
        <v>4</v>
      </c>
      <c r="B152" s="189" t="s">
        <v>514</v>
      </c>
      <c r="C152" s="190" t="s">
        <v>256</v>
      </c>
      <c r="D152" s="191">
        <v>95.17</v>
      </c>
      <c r="E152" s="190" t="s">
        <v>197</v>
      </c>
      <c r="F152" s="190" t="s">
        <v>198</v>
      </c>
      <c r="G152" s="190" t="s">
        <v>199</v>
      </c>
      <c r="H152" s="190" t="s">
        <v>176</v>
      </c>
      <c r="I152" s="190" t="s">
        <v>177</v>
      </c>
      <c r="J152" s="190" t="s">
        <v>295</v>
      </c>
      <c r="K152" s="190" t="s">
        <v>179</v>
      </c>
      <c r="L152" s="190" t="s">
        <v>180</v>
      </c>
      <c r="M152" s="190" t="s">
        <v>180</v>
      </c>
      <c r="N152" s="188">
        <v>9632921</v>
      </c>
      <c r="O152" s="188">
        <v>7</v>
      </c>
      <c r="P152" s="190" t="s">
        <v>180</v>
      </c>
      <c r="Q152" s="190" t="s">
        <v>513</v>
      </c>
      <c r="R152" s="190" t="s">
        <v>180</v>
      </c>
      <c r="S152" s="190" t="s">
        <v>180</v>
      </c>
      <c r="T152" s="190" t="s">
        <v>180</v>
      </c>
      <c r="U152" s="190" t="s">
        <v>181</v>
      </c>
      <c r="V152" s="189" t="s">
        <v>511</v>
      </c>
      <c r="W152" s="189" t="s">
        <v>180</v>
      </c>
      <c r="X152" s="190" t="s">
        <v>180</v>
      </c>
      <c r="Y152" s="192">
        <v>0</v>
      </c>
      <c r="Z152" s="190" t="s">
        <v>180</v>
      </c>
      <c r="AA152" s="188">
        <v>0</v>
      </c>
      <c r="AB152" s="190" t="s">
        <v>180</v>
      </c>
      <c r="AC152" s="190" t="s">
        <v>180</v>
      </c>
      <c r="AD152" s="190" t="s">
        <v>180</v>
      </c>
      <c r="AE152" s="190" t="s">
        <v>180</v>
      </c>
      <c r="AF152" s="190" t="s">
        <v>180</v>
      </c>
      <c r="AG152" s="191">
        <v>0</v>
      </c>
      <c r="AH152" s="190" t="s">
        <v>180</v>
      </c>
      <c r="AI152" s="190" t="s">
        <v>203</v>
      </c>
      <c r="AJ152" s="190" t="s">
        <v>180</v>
      </c>
      <c r="AK152" s="190" t="s">
        <v>180</v>
      </c>
      <c r="AL152" s="191">
        <v>95.17</v>
      </c>
      <c r="AM152" s="191">
        <v>95.17</v>
      </c>
      <c r="AN152" s="190" t="s">
        <v>182</v>
      </c>
      <c r="AO152" s="190" t="s">
        <v>180</v>
      </c>
      <c r="AP152" s="189" t="s">
        <v>180</v>
      </c>
      <c r="AQ152" s="191"/>
      <c r="AR152" s="190" t="s">
        <v>204</v>
      </c>
      <c r="AS152" s="190" t="s">
        <v>205</v>
      </c>
      <c r="AT152" s="190" t="s">
        <v>206</v>
      </c>
      <c r="AU152" s="190" t="s">
        <v>512</v>
      </c>
      <c r="AV152" s="190" t="s">
        <v>208</v>
      </c>
      <c r="AW152" s="189" t="s">
        <v>511</v>
      </c>
      <c r="AX152" s="190" t="s">
        <v>510</v>
      </c>
      <c r="AY152" s="190" t="s">
        <v>210</v>
      </c>
      <c r="AZ152" s="190" t="s">
        <v>180</v>
      </c>
      <c r="BA152" s="190" t="s">
        <v>180</v>
      </c>
      <c r="BB152" s="190" t="s">
        <v>180</v>
      </c>
      <c r="BC152" s="190" t="s">
        <v>180</v>
      </c>
      <c r="BD152" s="190" t="s">
        <v>180</v>
      </c>
      <c r="BE152" s="189" t="s">
        <v>180</v>
      </c>
      <c r="BF152" s="189" t="s">
        <v>180</v>
      </c>
      <c r="BG152" s="190" t="s">
        <v>180</v>
      </c>
    </row>
    <row r="153" spans="1:59" s="193" customFormat="1" x14ac:dyDescent="0.2">
      <c r="A153" s="188">
        <v>4</v>
      </c>
      <c r="B153" s="189" t="s">
        <v>497</v>
      </c>
      <c r="C153" s="190" t="s">
        <v>509</v>
      </c>
      <c r="D153" s="191">
        <v>97.1</v>
      </c>
      <c r="E153" s="190" t="s">
        <v>187</v>
      </c>
      <c r="F153" s="190" t="s">
        <v>508</v>
      </c>
      <c r="G153" s="190" t="s">
        <v>507</v>
      </c>
      <c r="H153" s="190" t="s">
        <v>176</v>
      </c>
      <c r="I153" s="190" t="s">
        <v>177</v>
      </c>
      <c r="J153" s="190" t="s">
        <v>295</v>
      </c>
      <c r="K153" s="190" t="s">
        <v>179</v>
      </c>
      <c r="L153" s="190" t="s">
        <v>180</v>
      </c>
      <c r="M153" s="190" t="s">
        <v>180</v>
      </c>
      <c r="N153" s="188">
        <v>9627653</v>
      </c>
      <c r="O153" s="188">
        <v>1</v>
      </c>
      <c r="P153" s="190" t="s">
        <v>180</v>
      </c>
      <c r="Q153" s="190" t="s">
        <v>180</v>
      </c>
      <c r="R153" s="190" t="s">
        <v>180</v>
      </c>
      <c r="S153" s="190" t="s">
        <v>180</v>
      </c>
      <c r="T153" s="190" t="s">
        <v>180</v>
      </c>
      <c r="U153" s="190" t="s">
        <v>181</v>
      </c>
      <c r="V153" s="189" t="s">
        <v>497</v>
      </c>
      <c r="W153" s="189" t="s">
        <v>180</v>
      </c>
      <c r="X153" s="190" t="s">
        <v>180</v>
      </c>
      <c r="Y153" s="192">
        <v>0</v>
      </c>
      <c r="Z153" s="190" t="s">
        <v>180</v>
      </c>
      <c r="AA153" s="188">
        <v>0</v>
      </c>
      <c r="AB153" s="190" t="s">
        <v>180</v>
      </c>
      <c r="AC153" s="190" t="s">
        <v>180</v>
      </c>
      <c r="AD153" s="190" t="s">
        <v>180</v>
      </c>
      <c r="AE153" s="190" t="s">
        <v>180</v>
      </c>
      <c r="AF153" s="190" t="s">
        <v>180</v>
      </c>
      <c r="AG153" s="191">
        <v>0</v>
      </c>
      <c r="AH153" s="190" t="s">
        <v>180</v>
      </c>
      <c r="AI153" s="190" t="s">
        <v>180</v>
      </c>
      <c r="AJ153" s="190" t="s">
        <v>180</v>
      </c>
      <c r="AK153" s="190" t="s">
        <v>180</v>
      </c>
      <c r="AL153" s="191">
        <v>97.1</v>
      </c>
      <c r="AM153" s="191">
        <v>97.1</v>
      </c>
      <c r="AN153" s="190" t="s">
        <v>182</v>
      </c>
      <c r="AO153" s="190" t="s">
        <v>180</v>
      </c>
      <c r="AP153" s="189" t="s">
        <v>180</v>
      </c>
      <c r="AQ153" s="191"/>
      <c r="AR153" s="190" t="s">
        <v>180</v>
      </c>
      <c r="AS153" s="190" t="s">
        <v>180</v>
      </c>
      <c r="AT153" s="190" t="s">
        <v>180</v>
      </c>
      <c r="AU153" s="190" t="s">
        <v>180</v>
      </c>
      <c r="AV153" s="190" t="s">
        <v>180</v>
      </c>
      <c r="AW153" s="189" t="s">
        <v>180</v>
      </c>
      <c r="AX153" s="190" t="s">
        <v>180</v>
      </c>
      <c r="AY153" s="190" t="s">
        <v>180</v>
      </c>
      <c r="AZ153" s="190" t="s">
        <v>180</v>
      </c>
      <c r="BA153" s="190" t="s">
        <v>180</v>
      </c>
      <c r="BB153" s="190" t="s">
        <v>180</v>
      </c>
      <c r="BC153" s="190" t="s">
        <v>180</v>
      </c>
      <c r="BD153" s="190" t="s">
        <v>180</v>
      </c>
      <c r="BE153" s="189" t="s">
        <v>180</v>
      </c>
      <c r="BF153" s="189" t="s">
        <v>180</v>
      </c>
      <c r="BG153" s="190" t="s">
        <v>183</v>
      </c>
    </row>
    <row r="154" spans="1:59" s="193" customFormat="1" x14ac:dyDescent="0.2">
      <c r="A154" s="188">
        <v>4</v>
      </c>
      <c r="B154" s="189" t="s">
        <v>506</v>
      </c>
      <c r="C154" s="190" t="s">
        <v>505</v>
      </c>
      <c r="D154" s="191">
        <v>145</v>
      </c>
      <c r="E154" s="190" t="s">
        <v>173</v>
      </c>
      <c r="F154" s="190" t="s">
        <v>504</v>
      </c>
      <c r="G154" s="190" t="s">
        <v>297</v>
      </c>
      <c r="H154" s="190" t="s">
        <v>176</v>
      </c>
      <c r="I154" s="190" t="s">
        <v>177</v>
      </c>
      <c r="J154" s="190" t="s">
        <v>295</v>
      </c>
      <c r="K154" s="190" t="s">
        <v>179</v>
      </c>
      <c r="L154" s="190" t="s">
        <v>180</v>
      </c>
      <c r="M154" s="190" t="s">
        <v>180</v>
      </c>
      <c r="N154" s="188">
        <v>9636029</v>
      </c>
      <c r="O154" s="188">
        <v>51</v>
      </c>
      <c r="P154" s="190" t="s">
        <v>180</v>
      </c>
      <c r="Q154" s="190" t="s">
        <v>180</v>
      </c>
      <c r="R154" s="190" t="s">
        <v>180</v>
      </c>
      <c r="S154" s="190" t="s">
        <v>180</v>
      </c>
      <c r="T154" s="190" t="s">
        <v>180</v>
      </c>
      <c r="U154" s="190" t="s">
        <v>181</v>
      </c>
      <c r="V154" s="189" t="s">
        <v>503</v>
      </c>
      <c r="W154" s="189" t="s">
        <v>180</v>
      </c>
      <c r="X154" s="190" t="s">
        <v>180</v>
      </c>
      <c r="Y154" s="192">
        <v>0</v>
      </c>
      <c r="Z154" s="190" t="s">
        <v>180</v>
      </c>
      <c r="AA154" s="188">
        <v>0</v>
      </c>
      <c r="AB154" s="190" t="s">
        <v>180</v>
      </c>
      <c r="AC154" s="190" t="s">
        <v>180</v>
      </c>
      <c r="AD154" s="190" t="s">
        <v>180</v>
      </c>
      <c r="AE154" s="190" t="s">
        <v>180</v>
      </c>
      <c r="AF154" s="190" t="s">
        <v>180</v>
      </c>
      <c r="AG154" s="191">
        <v>0</v>
      </c>
      <c r="AH154" s="190" t="s">
        <v>180</v>
      </c>
      <c r="AI154" s="190" t="s">
        <v>180</v>
      </c>
      <c r="AJ154" s="190" t="s">
        <v>180</v>
      </c>
      <c r="AK154" s="190" t="s">
        <v>180</v>
      </c>
      <c r="AL154" s="191">
        <v>145</v>
      </c>
      <c r="AM154" s="191">
        <v>145</v>
      </c>
      <c r="AN154" s="190" t="s">
        <v>182</v>
      </c>
      <c r="AO154" s="190" t="s">
        <v>180</v>
      </c>
      <c r="AP154" s="189" t="s">
        <v>180</v>
      </c>
      <c r="AQ154" s="191"/>
      <c r="AR154" s="190" t="s">
        <v>180</v>
      </c>
      <c r="AS154" s="190" t="s">
        <v>180</v>
      </c>
      <c r="AT154" s="190" t="s">
        <v>180</v>
      </c>
      <c r="AU154" s="190" t="s">
        <v>180</v>
      </c>
      <c r="AV154" s="190" t="s">
        <v>180</v>
      </c>
      <c r="AW154" s="189" t="s">
        <v>180</v>
      </c>
      <c r="AX154" s="190" t="s">
        <v>180</v>
      </c>
      <c r="AY154" s="190" t="s">
        <v>180</v>
      </c>
      <c r="AZ154" s="190" t="s">
        <v>180</v>
      </c>
      <c r="BA154" s="190" t="s">
        <v>180</v>
      </c>
      <c r="BB154" s="190" t="s">
        <v>180</v>
      </c>
      <c r="BC154" s="190" t="s">
        <v>180</v>
      </c>
      <c r="BD154" s="190" t="s">
        <v>180</v>
      </c>
      <c r="BE154" s="189" t="s">
        <v>180</v>
      </c>
      <c r="BF154" s="189" t="s">
        <v>180</v>
      </c>
      <c r="BG154" s="190" t="s">
        <v>183</v>
      </c>
    </row>
    <row r="155" spans="1:59" s="201" customFormat="1" x14ac:dyDescent="0.2">
      <c r="A155" s="196">
        <v>4</v>
      </c>
      <c r="B155" s="197" t="s">
        <v>491</v>
      </c>
      <c r="C155" s="198" t="s">
        <v>502</v>
      </c>
      <c r="D155" s="199">
        <v>-150</v>
      </c>
      <c r="E155" s="198" t="s">
        <v>501</v>
      </c>
      <c r="F155" s="198" t="s">
        <v>500</v>
      </c>
      <c r="G155" s="198" t="s">
        <v>499</v>
      </c>
      <c r="H155" s="198" t="s">
        <v>176</v>
      </c>
      <c r="I155" s="198" t="s">
        <v>177</v>
      </c>
      <c r="J155" s="198" t="s">
        <v>498</v>
      </c>
      <c r="K155" s="198" t="s">
        <v>179</v>
      </c>
      <c r="L155" s="198" t="s">
        <v>180</v>
      </c>
      <c r="M155" s="198" t="s">
        <v>180</v>
      </c>
      <c r="N155" s="196">
        <v>9626499</v>
      </c>
      <c r="O155" s="196">
        <v>3</v>
      </c>
      <c r="P155" s="198" t="s">
        <v>180</v>
      </c>
      <c r="Q155" s="198" t="s">
        <v>180</v>
      </c>
      <c r="R155" s="198" t="s">
        <v>180</v>
      </c>
      <c r="S155" s="198" t="s">
        <v>180</v>
      </c>
      <c r="T155" s="198" t="s">
        <v>180</v>
      </c>
      <c r="U155" s="198" t="s">
        <v>181</v>
      </c>
      <c r="V155" s="197" t="s">
        <v>497</v>
      </c>
      <c r="W155" s="197" t="s">
        <v>180</v>
      </c>
      <c r="X155" s="198" t="s">
        <v>180</v>
      </c>
      <c r="Y155" s="200">
        <v>1</v>
      </c>
      <c r="Z155" s="198" t="s">
        <v>496</v>
      </c>
      <c r="AA155" s="196">
        <v>0</v>
      </c>
      <c r="AB155" s="198" t="s">
        <v>180</v>
      </c>
      <c r="AC155" s="198" t="s">
        <v>180</v>
      </c>
      <c r="AD155" s="198" t="s">
        <v>180</v>
      </c>
      <c r="AE155" s="198" t="s">
        <v>180</v>
      </c>
      <c r="AF155" s="198" t="s">
        <v>180</v>
      </c>
      <c r="AG155" s="199">
        <v>0</v>
      </c>
      <c r="AH155" s="198" t="s">
        <v>180</v>
      </c>
      <c r="AI155" s="198" t="s">
        <v>495</v>
      </c>
      <c r="AJ155" s="198" t="s">
        <v>180</v>
      </c>
      <c r="AK155" s="198" t="s">
        <v>180</v>
      </c>
      <c r="AL155" s="199">
        <v>-150</v>
      </c>
      <c r="AM155" s="199">
        <v>-150</v>
      </c>
      <c r="AN155" s="198" t="s">
        <v>182</v>
      </c>
      <c r="AO155" s="198" t="s">
        <v>180</v>
      </c>
      <c r="AP155" s="197" t="s">
        <v>180</v>
      </c>
      <c r="AQ155" s="199"/>
      <c r="AR155" s="198" t="s">
        <v>204</v>
      </c>
      <c r="AS155" s="198" t="s">
        <v>494</v>
      </c>
      <c r="AT155" s="198" t="s">
        <v>493</v>
      </c>
      <c r="AU155" s="198" t="s">
        <v>492</v>
      </c>
      <c r="AV155" s="198" t="s">
        <v>208</v>
      </c>
      <c r="AW155" s="197" t="s">
        <v>491</v>
      </c>
      <c r="AX155" s="198" t="s">
        <v>490</v>
      </c>
      <c r="AY155" s="198" t="s">
        <v>489</v>
      </c>
      <c r="AZ155" s="198" t="s">
        <v>180</v>
      </c>
      <c r="BA155" s="198" t="s">
        <v>180</v>
      </c>
      <c r="BB155" s="198" t="s">
        <v>180</v>
      </c>
      <c r="BC155" s="198" t="s">
        <v>180</v>
      </c>
      <c r="BD155" s="198" t="s">
        <v>180</v>
      </c>
      <c r="BE155" s="197" t="s">
        <v>180</v>
      </c>
      <c r="BF155" s="197" t="s">
        <v>180</v>
      </c>
      <c r="BG155" s="198" t="s">
        <v>180</v>
      </c>
    </row>
    <row r="156" spans="1:59" s="174" customFormat="1" x14ac:dyDescent="0.2">
      <c r="A156" s="169">
        <v>5</v>
      </c>
      <c r="B156" s="170" t="s">
        <v>568</v>
      </c>
      <c r="C156" s="171" t="s">
        <v>557</v>
      </c>
      <c r="D156" s="172">
        <v>-38.24</v>
      </c>
      <c r="E156" s="171" t="s">
        <v>173</v>
      </c>
      <c r="F156" s="171" t="s">
        <v>553</v>
      </c>
      <c r="G156" s="171" t="s">
        <v>175</v>
      </c>
      <c r="H156" s="171" t="s">
        <v>176</v>
      </c>
      <c r="I156" s="171" t="s">
        <v>177</v>
      </c>
      <c r="J156" s="171" t="s">
        <v>178</v>
      </c>
      <c r="K156" s="171" t="s">
        <v>179</v>
      </c>
      <c r="L156" s="171" t="s">
        <v>180</v>
      </c>
      <c r="M156" s="171" t="s">
        <v>180</v>
      </c>
      <c r="N156" s="169">
        <v>9635899</v>
      </c>
      <c r="O156" s="169">
        <v>1564</v>
      </c>
      <c r="P156" s="171" t="s">
        <v>180</v>
      </c>
      <c r="Q156" s="171" t="s">
        <v>180</v>
      </c>
      <c r="R156" s="171" t="s">
        <v>180</v>
      </c>
      <c r="S156" s="171" t="s">
        <v>180</v>
      </c>
      <c r="T156" s="171" t="s">
        <v>180</v>
      </c>
      <c r="U156" s="171" t="s">
        <v>181</v>
      </c>
      <c r="V156" s="170" t="s">
        <v>503</v>
      </c>
      <c r="W156" s="170" t="s">
        <v>180</v>
      </c>
      <c r="X156" s="171" t="s">
        <v>180</v>
      </c>
      <c r="Y156" s="173">
        <v>0</v>
      </c>
      <c r="Z156" s="171" t="s">
        <v>180</v>
      </c>
      <c r="AA156" s="169">
        <v>0</v>
      </c>
      <c r="AB156" s="171" t="s">
        <v>180</v>
      </c>
      <c r="AC156" s="171" t="s">
        <v>180</v>
      </c>
      <c r="AD156" s="171" t="s">
        <v>180</v>
      </c>
      <c r="AE156" s="171" t="s">
        <v>180</v>
      </c>
      <c r="AF156" s="171" t="s">
        <v>180</v>
      </c>
      <c r="AG156" s="172">
        <v>0</v>
      </c>
      <c r="AH156" s="171" t="s">
        <v>180</v>
      </c>
      <c r="AI156" s="171" t="s">
        <v>180</v>
      </c>
      <c r="AJ156" s="171" t="s">
        <v>180</v>
      </c>
      <c r="AK156" s="171" t="s">
        <v>180</v>
      </c>
      <c r="AL156" s="172">
        <v>-38.24</v>
      </c>
      <c r="AM156" s="172">
        <v>-38.24</v>
      </c>
      <c r="AN156" s="171" t="s">
        <v>182</v>
      </c>
      <c r="AO156" s="171" t="s">
        <v>180</v>
      </c>
      <c r="AP156" s="170" t="s">
        <v>180</v>
      </c>
      <c r="AQ156" s="172"/>
      <c r="AR156" s="171" t="s">
        <v>180</v>
      </c>
      <c r="AS156" s="171" t="s">
        <v>180</v>
      </c>
      <c r="AT156" s="171" t="s">
        <v>180</v>
      </c>
      <c r="AU156" s="171" t="s">
        <v>180</v>
      </c>
      <c r="AV156" s="171" t="s">
        <v>180</v>
      </c>
      <c r="AW156" s="170" t="s">
        <v>180</v>
      </c>
      <c r="AX156" s="171" t="s">
        <v>180</v>
      </c>
      <c r="AY156" s="171" t="s">
        <v>180</v>
      </c>
      <c r="AZ156" s="171" t="s">
        <v>180</v>
      </c>
      <c r="BA156" s="171" t="s">
        <v>180</v>
      </c>
      <c r="BB156" s="171" t="s">
        <v>180</v>
      </c>
      <c r="BC156" s="171" t="s">
        <v>180</v>
      </c>
      <c r="BD156" s="171" t="s">
        <v>180</v>
      </c>
      <c r="BE156" s="170" t="s">
        <v>180</v>
      </c>
      <c r="BF156" s="170" t="s">
        <v>180</v>
      </c>
      <c r="BG156" s="171" t="s">
        <v>183</v>
      </c>
    </row>
    <row r="157" spans="1:59" s="174" customFormat="1" x14ac:dyDescent="0.2">
      <c r="A157" s="169">
        <v>5</v>
      </c>
      <c r="B157" s="170" t="s">
        <v>568</v>
      </c>
      <c r="C157" s="171" t="s">
        <v>556</v>
      </c>
      <c r="D157" s="172">
        <v>-10</v>
      </c>
      <c r="E157" s="171" t="s">
        <v>173</v>
      </c>
      <c r="F157" s="171" t="s">
        <v>553</v>
      </c>
      <c r="G157" s="171" t="s">
        <v>175</v>
      </c>
      <c r="H157" s="171" t="s">
        <v>176</v>
      </c>
      <c r="I157" s="171" t="s">
        <v>177</v>
      </c>
      <c r="J157" s="171" t="s">
        <v>178</v>
      </c>
      <c r="K157" s="171" t="s">
        <v>179</v>
      </c>
      <c r="L157" s="171" t="s">
        <v>180</v>
      </c>
      <c r="M157" s="171" t="s">
        <v>180</v>
      </c>
      <c r="N157" s="169">
        <v>9635899</v>
      </c>
      <c r="O157" s="169">
        <v>3204</v>
      </c>
      <c r="P157" s="171" t="s">
        <v>180</v>
      </c>
      <c r="Q157" s="171" t="s">
        <v>180</v>
      </c>
      <c r="R157" s="171" t="s">
        <v>180</v>
      </c>
      <c r="S157" s="171" t="s">
        <v>180</v>
      </c>
      <c r="T157" s="171" t="s">
        <v>180</v>
      </c>
      <c r="U157" s="171" t="s">
        <v>181</v>
      </c>
      <c r="V157" s="170" t="s">
        <v>503</v>
      </c>
      <c r="W157" s="170" t="s">
        <v>180</v>
      </c>
      <c r="X157" s="171" t="s">
        <v>180</v>
      </c>
      <c r="Y157" s="173">
        <v>0</v>
      </c>
      <c r="Z157" s="171" t="s">
        <v>180</v>
      </c>
      <c r="AA157" s="169">
        <v>0</v>
      </c>
      <c r="AB157" s="171" t="s">
        <v>180</v>
      </c>
      <c r="AC157" s="171" t="s">
        <v>180</v>
      </c>
      <c r="AD157" s="171" t="s">
        <v>180</v>
      </c>
      <c r="AE157" s="171" t="s">
        <v>180</v>
      </c>
      <c r="AF157" s="171" t="s">
        <v>180</v>
      </c>
      <c r="AG157" s="172">
        <v>0</v>
      </c>
      <c r="AH157" s="171" t="s">
        <v>180</v>
      </c>
      <c r="AI157" s="171" t="s">
        <v>180</v>
      </c>
      <c r="AJ157" s="171" t="s">
        <v>180</v>
      </c>
      <c r="AK157" s="171" t="s">
        <v>180</v>
      </c>
      <c r="AL157" s="172">
        <v>-10</v>
      </c>
      <c r="AM157" s="172">
        <v>-10</v>
      </c>
      <c r="AN157" s="171" t="s">
        <v>182</v>
      </c>
      <c r="AO157" s="171" t="s">
        <v>180</v>
      </c>
      <c r="AP157" s="170" t="s">
        <v>180</v>
      </c>
      <c r="AQ157" s="172"/>
      <c r="AR157" s="171" t="s">
        <v>180</v>
      </c>
      <c r="AS157" s="171" t="s">
        <v>180</v>
      </c>
      <c r="AT157" s="171" t="s">
        <v>180</v>
      </c>
      <c r="AU157" s="171" t="s">
        <v>180</v>
      </c>
      <c r="AV157" s="171" t="s">
        <v>180</v>
      </c>
      <c r="AW157" s="170" t="s">
        <v>180</v>
      </c>
      <c r="AX157" s="171" t="s">
        <v>180</v>
      </c>
      <c r="AY157" s="171" t="s">
        <v>180</v>
      </c>
      <c r="AZ157" s="171" t="s">
        <v>180</v>
      </c>
      <c r="BA157" s="171" t="s">
        <v>180</v>
      </c>
      <c r="BB157" s="171" t="s">
        <v>180</v>
      </c>
      <c r="BC157" s="171" t="s">
        <v>180</v>
      </c>
      <c r="BD157" s="171" t="s">
        <v>180</v>
      </c>
      <c r="BE157" s="170" t="s">
        <v>180</v>
      </c>
      <c r="BF157" s="170" t="s">
        <v>180</v>
      </c>
      <c r="BG157" s="171" t="s">
        <v>183</v>
      </c>
    </row>
    <row r="158" spans="1:59" s="174" customFormat="1" x14ac:dyDescent="0.2">
      <c r="A158" s="169">
        <v>5</v>
      </c>
      <c r="B158" s="170" t="s">
        <v>568</v>
      </c>
      <c r="C158" s="171" t="s">
        <v>555</v>
      </c>
      <c r="D158" s="172">
        <v>-10</v>
      </c>
      <c r="E158" s="171" t="s">
        <v>173</v>
      </c>
      <c r="F158" s="171" t="s">
        <v>553</v>
      </c>
      <c r="G158" s="171" t="s">
        <v>175</v>
      </c>
      <c r="H158" s="171" t="s">
        <v>176</v>
      </c>
      <c r="I158" s="171" t="s">
        <v>177</v>
      </c>
      <c r="J158" s="171" t="s">
        <v>178</v>
      </c>
      <c r="K158" s="171" t="s">
        <v>179</v>
      </c>
      <c r="L158" s="171" t="s">
        <v>180</v>
      </c>
      <c r="M158" s="171" t="s">
        <v>180</v>
      </c>
      <c r="N158" s="169">
        <v>9635899</v>
      </c>
      <c r="O158" s="169">
        <v>3464</v>
      </c>
      <c r="P158" s="171" t="s">
        <v>180</v>
      </c>
      <c r="Q158" s="171" t="s">
        <v>180</v>
      </c>
      <c r="R158" s="171" t="s">
        <v>180</v>
      </c>
      <c r="S158" s="171" t="s">
        <v>180</v>
      </c>
      <c r="T158" s="171" t="s">
        <v>180</v>
      </c>
      <c r="U158" s="171" t="s">
        <v>181</v>
      </c>
      <c r="V158" s="170" t="s">
        <v>503</v>
      </c>
      <c r="W158" s="170" t="s">
        <v>180</v>
      </c>
      <c r="X158" s="171" t="s">
        <v>180</v>
      </c>
      <c r="Y158" s="173">
        <v>0</v>
      </c>
      <c r="Z158" s="171" t="s">
        <v>180</v>
      </c>
      <c r="AA158" s="169">
        <v>0</v>
      </c>
      <c r="AB158" s="171" t="s">
        <v>180</v>
      </c>
      <c r="AC158" s="171" t="s">
        <v>180</v>
      </c>
      <c r="AD158" s="171" t="s">
        <v>180</v>
      </c>
      <c r="AE158" s="171" t="s">
        <v>180</v>
      </c>
      <c r="AF158" s="171" t="s">
        <v>180</v>
      </c>
      <c r="AG158" s="172">
        <v>0</v>
      </c>
      <c r="AH158" s="171" t="s">
        <v>180</v>
      </c>
      <c r="AI158" s="171" t="s">
        <v>180</v>
      </c>
      <c r="AJ158" s="171" t="s">
        <v>180</v>
      </c>
      <c r="AK158" s="171" t="s">
        <v>180</v>
      </c>
      <c r="AL158" s="172">
        <v>-10</v>
      </c>
      <c r="AM158" s="172">
        <v>-10</v>
      </c>
      <c r="AN158" s="171" t="s">
        <v>182</v>
      </c>
      <c r="AO158" s="171" t="s">
        <v>180</v>
      </c>
      <c r="AP158" s="170" t="s">
        <v>180</v>
      </c>
      <c r="AQ158" s="172"/>
      <c r="AR158" s="171" t="s">
        <v>180</v>
      </c>
      <c r="AS158" s="171" t="s">
        <v>180</v>
      </c>
      <c r="AT158" s="171" t="s">
        <v>180</v>
      </c>
      <c r="AU158" s="171" t="s">
        <v>180</v>
      </c>
      <c r="AV158" s="171" t="s">
        <v>180</v>
      </c>
      <c r="AW158" s="170" t="s">
        <v>180</v>
      </c>
      <c r="AX158" s="171" t="s">
        <v>180</v>
      </c>
      <c r="AY158" s="171" t="s">
        <v>180</v>
      </c>
      <c r="AZ158" s="171" t="s">
        <v>180</v>
      </c>
      <c r="BA158" s="171" t="s">
        <v>180</v>
      </c>
      <c r="BB158" s="171" t="s">
        <v>180</v>
      </c>
      <c r="BC158" s="171" t="s">
        <v>180</v>
      </c>
      <c r="BD158" s="171" t="s">
        <v>180</v>
      </c>
      <c r="BE158" s="170" t="s">
        <v>180</v>
      </c>
      <c r="BF158" s="170" t="s">
        <v>180</v>
      </c>
      <c r="BG158" s="171" t="s">
        <v>183</v>
      </c>
    </row>
    <row r="159" spans="1:59" s="174" customFormat="1" x14ac:dyDescent="0.2">
      <c r="A159" s="169">
        <v>5</v>
      </c>
      <c r="B159" s="170" t="s">
        <v>568</v>
      </c>
      <c r="C159" s="171" t="s">
        <v>554</v>
      </c>
      <c r="D159" s="172">
        <v>-10</v>
      </c>
      <c r="E159" s="171" t="s">
        <v>173</v>
      </c>
      <c r="F159" s="171" t="s">
        <v>553</v>
      </c>
      <c r="G159" s="171" t="s">
        <v>175</v>
      </c>
      <c r="H159" s="171" t="s">
        <v>176</v>
      </c>
      <c r="I159" s="171" t="s">
        <v>177</v>
      </c>
      <c r="J159" s="171" t="s">
        <v>178</v>
      </c>
      <c r="K159" s="171" t="s">
        <v>179</v>
      </c>
      <c r="L159" s="171" t="s">
        <v>180</v>
      </c>
      <c r="M159" s="171" t="s">
        <v>180</v>
      </c>
      <c r="N159" s="169">
        <v>9635899</v>
      </c>
      <c r="O159" s="169">
        <v>4673</v>
      </c>
      <c r="P159" s="171" t="s">
        <v>180</v>
      </c>
      <c r="Q159" s="171" t="s">
        <v>180</v>
      </c>
      <c r="R159" s="171" t="s">
        <v>180</v>
      </c>
      <c r="S159" s="171" t="s">
        <v>180</v>
      </c>
      <c r="T159" s="171" t="s">
        <v>180</v>
      </c>
      <c r="U159" s="171" t="s">
        <v>181</v>
      </c>
      <c r="V159" s="170" t="s">
        <v>503</v>
      </c>
      <c r="W159" s="170" t="s">
        <v>180</v>
      </c>
      <c r="X159" s="171" t="s">
        <v>180</v>
      </c>
      <c r="Y159" s="173">
        <v>0</v>
      </c>
      <c r="Z159" s="171" t="s">
        <v>180</v>
      </c>
      <c r="AA159" s="169">
        <v>0</v>
      </c>
      <c r="AB159" s="171" t="s">
        <v>180</v>
      </c>
      <c r="AC159" s="171" t="s">
        <v>180</v>
      </c>
      <c r="AD159" s="171" t="s">
        <v>180</v>
      </c>
      <c r="AE159" s="171" t="s">
        <v>180</v>
      </c>
      <c r="AF159" s="171" t="s">
        <v>180</v>
      </c>
      <c r="AG159" s="172">
        <v>0</v>
      </c>
      <c r="AH159" s="171" t="s">
        <v>180</v>
      </c>
      <c r="AI159" s="171" t="s">
        <v>180</v>
      </c>
      <c r="AJ159" s="171" t="s">
        <v>180</v>
      </c>
      <c r="AK159" s="171" t="s">
        <v>180</v>
      </c>
      <c r="AL159" s="172">
        <v>-10</v>
      </c>
      <c r="AM159" s="172">
        <v>-10</v>
      </c>
      <c r="AN159" s="171" t="s">
        <v>182</v>
      </c>
      <c r="AO159" s="171" t="s">
        <v>180</v>
      </c>
      <c r="AP159" s="170" t="s">
        <v>180</v>
      </c>
      <c r="AQ159" s="172"/>
      <c r="AR159" s="171" t="s">
        <v>180</v>
      </c>
      <c r="AS159" s="171" t="s">
        <v>180</v>
      </c>
      <c r="AT159" s="171" t="s">
        <v>180</v>
      </c>
      <c r="AU159" s="171" t="s">
        <v>180</v>
      </c>
      <c r="AV159" s="171" t="s">
        <v>180</v>
      </c>
      <c r="AW159" s="170" t="s">
        <v>180</v>
      </c>
      <c r="AX159" s="171" t="s">
        <v>180</v>
      </c>
      <c r="AY159" s="171" t="s">
        <v>180</v>
      </c>
      <c r="AZ159" s="171" t="s">
        <v>180</v>
      </c>
      <c r="BA159" s="171" t="s">
        <v>180</v>
      </c>
      <c r="BB159" s="171" t="s">
        <v>180</v>
      </c>
      <c r="BC159" s="171" t="s">
        <v>180</v>
      </c>
      <c r="BD159" s="171" t="s">
        <v>180</v>
      </c>
      <c r="BE159" s="170" t="s">
        <v>180</v>
      </c>
      <c r="BF159" s="170" t="s">
        <v>180</v>
      </c>
      <c r="BG159" s="171" t="s">
        <v>183</v>
      </c>
    </row>
    <row r="160" spans="1:59" s="174" customFormat="1" x14ac:dyDescent="0.2">
      <c r="A160" s="169">
        <v>5</v>
      </c>
      <c r="B160" s="170" t="s">
        <v>569</v>
      </c>
      <c r="C160" s="171" t="s">
        <v>570</v>
      </c>
      <c r="D160" s="172">
        <v>21.85</v>
      </c>
      <c r="E160" s="171" t="s">
        <v>187</v>
      </c>
      <c r="F160" s="171" t="s">
        <v>571</v>
      </c>
      <c r="G160" s="171" t="s">
        <v>175</v>
      </c>
      <c r="H160" s="171" t="s">
        <v>176</v>
      </c>
      <c r="I160" s="171" t="s">
        <v>177</v>
      </c>
      <c r="J160" s="171" t="s">
        <v>178</v>
      </c>
      <c r="K160" s="171" t="s">
        <v>179</v>
      </c>
      <c r="L160" s="171" t="s">
        <v>180</v>
      </c>
      <c r="M160" s="171" t="s">
        <v>180</v>
      </c>
      <c r="N160" s="169">
        <v>9691061</v>
      </c>
      <c r="O160" s="169">
        <v>1560</v>
      </c>
      <c r="P160" s="171" t="s">
        <v>180</v>
      </c>
      <c r="Q160" s="171" t="s">
        <v>180</v>
      </c>
      <c r="R160" s="171" t="s">
        <v>180</v>
      </c>
      <c r="S160" s="171" t="s">
        <v>180</v>
      </c>
      <c r="T160" s="171" t="s">
        <v>180</v>
      </c>
      <c r="U160" s="171" t="s">
        <v>181</v>
      </c>
      <c r="V160" s="170" t="s">
        <v>572</v>
      </c>
      <c r="W160" s="170" t="s">
        <v>180</v>
      </c>
      <c r="X160" s="171" t="s">
        <v>180</v>
      </c>
      <c r="Y160" s="173">
        <v>0</v>
      </c>
      <c r="Z160" s="171" t="s">
        <v>180</v>
      </c>
      <c r="AA160" s="169">
        <v>0</v>
      </c>
      <c r="AB160" s="171" t="s">
        <v>180</v>
      </c>
      <c r="AC160" s="171" t="s">
        <v>180</v>
      </c>
      <c r="AD160" s="171" t="s">
        <v>180</v>
      </c>
      <c r="AE160" s="171" t="s">
        <v>180</v>
      </c>
      <c r="AF160" s="171" t="s">
        <v>180</v>
      </c>
      <c r="AG160" s="172">
        <v>0</v>
      </c>
      <c r="AH160" s="171" t="s">
        <v>180</v>
      </c>
      <c r="AI160" s="171" t="s">
        <v>180</v>
      </c>
      <c r="AJ160" s="171" t="s">
        <v>180</v>
      </c>
      <c r="AK160" s="171" t="s">
        <v>180</v>
      </c>
      <c r="AL160" s="172">
        <v>21.85</v>
      </c>
      <c r="AM160" s="172">
        <v>21.85</v>
      </c>
      <c r="AN160" s="171" t="s">
        <v>182</v>
      </c>
      <c r="AO160" s="171" t="s">
        <v>180</v>
      </c>
      <c r="AP160" s="170" t="s">
        <v>180</v>
      </c>
      <c r="AQ160" s="172"/>
      <c r="AR160" s="171" t="s">
        <v>180</v>
      </c>
      <c r="AS160" s="171" t="s">
        <v>180</v>
      </c>
      <c r="AT160" s="171" t="s">
        <v>180</v>
      </c>
      <c r="AU160" s="171" t="s">
        <v>180</v>
      </c>
      <c r="AV160" s="171" t="s">
        <v>180</v>
      </c>
      <c r="AW160" s="170" t="s">
        <v>180</v>
      </c>
      <c r="AX160" s="171" t="s">
        <v>180</v>
      </c>
      <c r="AY160" s="171" t="s">
        <v>180</v>
      </c>
      <c r="AZ160" s="171" t="s">
        <v>180</v>
      </c>
      <c r="BA160" s="171" t="s">
        <v>180</v>
      </c>
      <c r="BB160" s="171" t="s">
        <v>180</v>
      </c>
      <c r="BC160" s="171" t="s">
        <v>180</v>
      </c>
      <c r="BD160" s="171" t="s">
        <v>180</v>
      </c>
      <c r="BE160" s="170" t="s">
        <v>180</v>
      </c>
      <c r="BF160" s="170" t="s">
        <v>180</v>
      </c>
      <c r="BG160" s="171" t="s">
        <v>183</v>
      </c>
    </row>
    <row r="161" spans="1:59" s="174" customFormat="1" x14ac:dyDescent="0.2">
      <c r="A161" s="169">
        <v>5</v>
      </c>
      <c r="B161" s="170" t="s">
        <v>569</v>
      </c>
      <c r="C161" s="171" t="s">
        <v>573</v>
      </c>
      <c r="D161" s="172">
        <v>10</v>
      </c>
      <c r="E161" s="171" t="s">
        <v>187</v>
      </c>
      <c r="F161" s="171" t="s">
        <v>571</v>
      </c>
      <c r="G161" s="171" t="s">
        <v>175</v>
      </c>
      <c r="H161" s="171" t="s">
        <v>176</v>
      </c>
      <c r="I161" s="171" t="s">
        <v>177</v>
      </c>
      <c r="J161" s="171" t="s">
        <v>178</v>
      </c>
      <c r="K161" s="171" t="s">
        <v>179</v>
      </c>
      <c r="L161" s="171" t="s">
        <v>180</v>
      </c>
      <c r="M161" s="171" t="s">
        <v>180</v>
      </c>
      <c r="N161" s="169">
        <v>9691061</v>
      </c>
      <c r="O161" s="169">
        <v>3257</v>
      </c>
      <c r="P161" s="171" t="s">
        <v>180</v>
      </c>
      <c r="Q161" s="171" t="s">
        <v>180</v>
      </c>
      <c r="R161" s="171" t="s">
        <v>180</v>
      </c>
      <c r="S161" s="171" t="s">
        <v>180</v>
      </c>
      <c r="T161" s="171" t="s">
        <v>180</v>
      </c>
      <c r="U161" s="171" t="s">
        <v>181</v>
      </c>
      <c r="V161" s="170" t="s">
        <v>572</v>
      </c>
      <c r="W161" s="170" t="s">
        <v>180</v>
      </c>
      <c r="X161" s="171" t="s">
        <v>180</v>
      </c>
      <c r="Y161" s="173">
        <v>0</v>
      </c>
      <c r="Z161" s="171" t="s">
        <v>180</v>
      </c>
      <c r="AA161" s="169">
        <v>0</v>
      </c>
      <c r="AB161" s="171" t="s">
        <v>180</v>
      </c>
      <c r="AC161" s="171" t="s">
        <v>180</v>
      </c>
      <c r="AD161" s="171" t="s">
        <v>180</v>
      </c>
      <c r="AE161" s="171" t="s">
        <v>180</v>
      </c>
      <c r="AF161" s="171" t="s">
        <v>180</v>
      </c>
      <c r="AG161" s="172">
        <v>0</v>
      </c>
      <c r="AH161" s="171" t="s">
        <v>180</v>
      </c>
      <c r="AI161" s="171" t="s">
        <v>180</v>
      </c>
      <c r="AJ161" s="171" t="s">
        <v>180</v>
      </c>
      <c r="AK161" s="171" t="s">
        <v>180</v>
      </c>
      <c r="AL161" s="172">
        <v>10</v>
      </c>
      <c r="AM161" s="172">
        <v>10</v>
      </c>
      <c r="AN161" s="171" t="s">
        <v>182</v>
      </c>
      <c r="AO161" s="171" t="s">
        <v>180</v>
      </c>
      <c r="AP161" s="170" t="s">
        <v>180</v>
      </c>
      <c r="AQ161" s="172"/>
      <c r="AR161" s="171" t="s">
        <v>180</v>
      </c>
      <c r="AS161" s="171" t="s">
        <v>180</v>
      </c>
      <c r="AT161" s="171" t="s">
        <v>180</v>
      </c>
      <c r="AU161" s="171" t="s">
        <v>180</v>
      </c>
      <c r="AV161" s="171" t="s">
        <v>180</v>
      </c>
      <c r="AW161" s="170" t="s">
        <v>180</v>
      </c>
      <c r="AX161" s="171" t="s">
        <v>180</v>
      </c>
      <c r="AY161" s="171" t="s">
        <v>180</v>
      </c>
      <c r="AZ161" s="171" t="s">
        <v>180</v>
      </c>
      <c r="BA161" s="171" t="s">
        <v>180</v>
      </c>
      <c r="BB161" s="171" t="s">
        <v>180</v>
      </c>
      <c r="BC161" s="171" t="s">
        <v>180</v>
      </c>
      <c r="BD161" s="171" t="s">
        <v>180</v>
      </c>
      <c r="BE161" s="170" t="s">
        <v>180</v>
      </c>
      <c r="BF161" s="170" t="s">
        <v>180</v>
      </c>
      <c r="BG161" s="171" t="s">
        <v>183</v>
      </c>
    </row>
    <row r="162" spans="1:59" s="174" customFormat="1" x14ac:dyDescent="0.2">
      <c r="A162" s="169">
        <v>5</v>
      </c>
      <c r="B162" s="170" t="s">
        <v>569</v>
      </c>
      <c r="C162" s="171" t="s">
        <v>574</v>
      </c>
      <c r="D162" s="172">
        <v>10</v>
      </c>
      <c r="E162" s="171" t="s">
        <v>187</v>
      </c>
      <c r="F162" s="171" t="s">
        <v>571</v>
      </c>
      <c r="G162" s="171" t="s">
        <v>175</v>
      </c>
      <c r="H162" s="171" t="s">
        <v>176</v>
      </c>
      <c r="I162" s="171" t="s">
        <v>177</v>
      </c>
      <c r="J162" s="171" t="s">
        <v>178</v>
      </c>
      <c r="K162" s="171" t="s">
        <v>179</v>
      </c>
      <c r="L162" s="171" t="s">
        <v>180</v>
      </c>
      <c r="M162" s="171" t="s">
        <v>180</v>
      </c>
      <c r="N162" s="169">
        <v>9691061</v>
      </c>
      <c r="O162" s="169">
        <v>3518</v>
      </c>
      <c r="P162" s="171" t="s">
        <v>180</v>
      </c>
      <c r="Q162" s="171" t="s">
        <v>180</v>
      </c>
      <c r="R162" s="171" t="s">
        <v>180</v>
      </c>
      <c r="S162" s="171" t="s">
        <v>180</v>
      </c>
      <c r="T162" s="171" t="s">
        <v>180</v>
      </c>
      <c r="U162" s="171" t="s">
        <v>181</v>
      </c>
      <c r="V162" s="170" t="s">
        <v>572</v>
      </c>
      <c r="W162" s="170" t="s">
        <v>180</v>
      </c>
      <c r="X162" s="171" t="s">
        <v>180</v>
      </c>
      <c r="Y162" s="173">
        <v>0</v>
      </c>
      <c r="Z162" s="171" t="s">
        <v>180</v>
      </c>
      <c r="AA162" s="169">
        <v>0</v>
      </c>
      <c r="AB162" s="171" t="s">
        <v>180</v>
      </c>
      <c r="AC162" s="171" t="s">
        <v>180</v>
      </c>
      <c r="AD162" s="171" t="s">
        <v>180</v>
      </c>
      <c r="AE162" s="171" t="s">
        <v>180</v>
      </c>
      <c r="AF162" s="171" t="s">
        <v>180</v>
      </c>
      <c r="AG162" s="172">
        <v>0</v>
      </c>
      <c r="AH162" s="171" t="s">
        <v>180</v>
      </c>
      <c r="AI162" s="171" t="s">
        <v>180</v>
      </c>
      <c r="AJ162" s="171" t="s">
        <v>180</v>
      </c>
      <c r="AK162" s="171" t="s">
        <v>180</v>
      </c>
      <c r="AL162" s="172">
        <v>10</v>
      </c>
      <c r="AM162" s="172">
        <v>10</v>
      </c>
      <c r="AN162" s="171" t="s">
        <v>182</v>
      </c>
      <c r="AO162" s="171" t="s">
        <v>180</v>
      </c>
      <c r="AP162" s="170" t="s">
        <v>180</v>
      </c>
      <c r="AQ162" s="172"/>
      <c r="AR162" s="171" t="s">
        <v>180</v>
      </c>
      <c r="AS162" s="171" t="s">
        <v>180</v>
      </c>
      <c r="AT162" s="171" t="s">
        <v>180</v>
      </c>
      <c r="AU162" s="171" t="s">
        <v>180</v>
      </c>
      <c r="AV162" s="171" t="s">
        <v>180</v>
      </c>
      <c r="AW162" s="170" t="s">
        <v>180</v>
      </c>
      <c r="AX162" s="171" t="s">
        <v>180</v>
      </c>
      <c r="AY162" s="171" t="s">
        <v>180</v>
      </c>
      <c r="AZ162" s="171" t="s">
        <v>180</v>
      </c>
      <c r="BA162" s="171" t="s">
        <v>180</v>
      </c>
      <c r="BB162" s="171" t="s">
        <v>180</v>
      </c>
      <c r="BC162" s="171" t="s">
        <v>180</v>
      </c>
      <c r="BD162" s="171" t="s">
        <v>180</v>
      </c>
      <c r="BE162" s="170" t="s">
        <v>180</v>
      </c>
      <c r="BF162" s="170" t="s">
        <v>180</v>
      </c>
      <c r="BG162" s="171" t="s">
        <v>183</v>
      </c>
    </row>
    <row r="163" spans="1:59" s="174" customFormat="1" x14ac:dyDescent="0.2">
      <c r="A163" s="169">
        <v>5</v>
      </c>
      <c r="B163" s="170" t="s">
        <v>569</v>
      </c>
      <c r="C163" s="171" t="s">
        <v>575</v>
      </c>
      <c r="D163" s="172">
        <v>10</v>
      </c>
      <c r="E163" s="171" t="s">
        <v>187</v>
      </c>
      <c r="F163" s="171" t="s">
        <v>571</v>
      </c>
      <c r="G163" s="171" t="s">
        <v>175</v>
      </c>
      <c r="H163" s="171" t="s">
        <v>176</v>
      </c>
      <c r="I163" s="171" t="s">
        <v>177</v>
      </c>
      <c r="J163" s="171" t="s">
        <v>178</v>
      </c>
      <c r="K163" s="171" t="s">
        <v>179</v>
      </c>
      <c r="L163" s="171" t="s">
        <v>180</v>
      </c>
      <c r="M163" s="171" t="s">
        <v>180</v>
      </c>
      <c r="N163" s="169">
        <v>9691061</v>
      </c>
      <c r="O163" s="169">
        <v>4740</v>
      </c>
      <c r="P163" s="171" t="s">
        <v>180</v>
      </c>
      <c r="Q163" s="171" t="s">
        <v>180</v>
      </c>
      <c r="R163" s="171" t="s">
        <v>180</v>
      </c>
      <c r="S163" s="171" t="s">
        <v>180</v>
      </c>
      <c r="T163" s="171" t="s">
        <v>180</v>
      </c>
      <c r="U163" s="171" t="s">
        <v>181</v>
      </c>
      <c r="V163" s="170" t="s">
        <v>572</v>
      </c>
      <c r="W163" s="170" t="s">
        <v>180</v>
      </c>
      <c r="X163" s="171" t="s">
        <v>180</v>
      </c>
      <c r="Y163" s="173">
        <v>0</v>
      </c>
      <c r="Z163" s="171" t="s">
        <v>180</v>
      </c>
      <c r="AA163" s="169">
        <v>0</v>
      </c>
      <c r="AB163" s="171" t="s">
        <v>180</v>
      </c>
      <c r="AC163" s="171" t="s">
        <v>180</v>
      </c>
      <c r="AD163" s="171" t="s">
        <v>180</v>
      </c>
      <c r="AE163" s="171" t="s">
        <v>180</v>
      </c>
      <c r="AF163" s="171" t="s">
        <v>180</v>
      </c>
      <c r="AG163" s="172">
        <v>0</v>
      </c>
      <c r="AH163" s="171" t="s">
        <v>180</v>
      </c>
      <c r="AI163" s="171" t="s">
        <v>180</v>
      </c>
      <c r="AJ163" s="171" t="s">
        <v>180</v>
      </c>
      <c r="AK163" s="171" t="s">
        <v>180</v>
      </c>
      <c r="AL163" s="172">
        <v>10</v>
      </c>
      <c r="AM163" s="172">
        <v>10</v>
      </c>
      <c r="AN163" s="171" t="s">
        <v>182</v>
      </c>
      <c r="AO163" s="171" t="s">
        <v>180</v>
      </c>
      <c r="AP163" s="170" t="s">
        <v>180</v>
      </c>
      <c r="AQ163" s="172"/>
      <c r="AR163" s="171" t="s">
        <v>180</v>
      </c>
      <c r="AS163" s="171" t="s">
        <v>180</v>
      </c>
      <c r="AT163" s="171" t="s">
        <v>180</v>
      </c>
      <c r="AU163" s="171" t="s">
        <v>180</v>
      </c>
      <c r="AV163" s="171" t="s">
        <v>180</v>
      </c>
      <c r="AW163" s="170" t="s">
        <v>180</v>
      </c>
      <c r="AX163" s="171" t="s">
        <v>180</v>
      </c>
      <c r="AY163" s="171" t="s">
        <v>180</v>
      </c>
      <c r="AZ163" s="171" t="s">
        <v>180</v>
      </c>
      <c r="BA163" s="171" t="s">
        <v>180</v>
      </c>
      <c r="BB163" s="171" t="s">
        <v>180</v>
      </c>
      <c r="BC163" s="171" t="s">
        <v>180</v>
      </c>
      <c r="BD163" s="171" t="s">
        <v>180</v>
      </c>
      <c r="BE163" s="170" t="s">
        <v>180</v>
      </c>
      <c r="BF163" s="170" t="s">
        <v>180</v>
      </c>
      <c r="BG163" s="171" t="s">
        <v>183</v>
      </c>
    </row>
    <row r="164" spans="1:59" s="174" customFormat="1" x14ac:dyDescent="0.2">
      <c r="A164" s="169">
        <v>5</v>
      </c>
      <c r="B164" s="170" t="s">
        <v>569</v>
      </c>
      <c r="C164" s="171" t="s">
        <v>576</v>
      </c>
      <c r="D164" s="172">
        <v>21.85</v>
      </c>
      <c r="E164" s="171" t="s">
        <v>173</v>
      </c>
      <c r="F164" s="171" t="s">
        <v>577</v>
      </c>
      <c r="G164" s="171" t="s">
        <v>175</v>
      </c>
      <c r="H164" s="171" t="s">
        <v>176</v>
      </c>
      <c r="I164" s="171" t="s">
        <v>177</v>
      </c>
      <c r="J164" s="171" t="s">
        <v>178</v>
      </c>
      <c r="K164" s="171" t="s">
        <v>179</v>
      </c>
      <c r="L164" s="171" t="s">
        <v>180</v>
      </c>
      <c r="M164" s="171" t="s">
        <v>180</v>
      </c>
      <c r="N164" s="169">
        <v>9691232</v>
      </c>
      <c r="O164" s="169">
        <v>1550</v>
      </c>
      <c r="P164" s="171" t="s">
        <v>180</v>
      </c>
      <c r="Q164" s="171" t="s">
        <v>180</v>
      </c>
      <c r="R164" s="171" t="s">
        <v>180</v>
      </c>
      <c r="S164" s="171" t="s">
        <v>180</v>
      </c>
      <c r="T164" s="171" t="s">
        <v>180</v>
      </c>
      <c r="U164" s="171" t="s">
        <v>181</v>
      </c>
      <c r="V164" s="170" t="s">
        <v>572</v>
      </c>
      <c r="W164" s="170" t="s">
        <v>180</v>
      </c>
      <c r="X164" s="171" t="s">
        <v>180</v>
      </c>
      <c r="Y164" s="173">
        <v>0</v>
      </c>
      <c r="Z164" s="171" t="s">
        <v>180</v>
      </c>
      <c r="AA164" s="169">
        <v>0</v>
      </c>
      <c r="AB164" s="171" t="s">
        <v>180</v>
      </c>
      <c r="AC164" s="171" t="s">
        <v>180</v>
      </c>
      <c r="AD164" s="171" t="s">
        <v>180</v>
      </c>
      <c r="AE164" s="171" t="s">
        <v>180</v>
      </c>
      <c r="AF164" s="171" t="s">
        <v>180</v>
      </c>
      <c r="AG164" s="172">
        <v>0</v>
      </c>
      <c r="AH164" s="171" t="s">
        <v>180</v>
      </c>
      <c r="AI164" s="171" t="s">
        <v>180</v>
      </c>
      <c r="AJ164" s="171" t="s">
        <v>180</v>
      </c>
      <c r="AK164" s="171" t="s">
        <v>180</v>
      </c>
      <c r="AL164" s="172">
        <v>21.85</v>
      </c>
      <c r="AM164" s="172">
        <v>21.85</v>
      </c>
      <c r="AN164" s="171" t="s">
        <v>182</v>
      </c>
      <c r="AO164" s="171" t="s">
        <v>180</v>
      </c>
      <c r="AP164" s="170" t="s">
        <v>180</v>
      </c>
      <c r="AQ164" s="172"/>
      <c r="AR164" s="171" t="s">
        <v>180</v>
      </c>
      <c r="AS164" s="171" t="s">
        <v>180</v>
      </c>
      <c r="AT164" s="171" t="s">
        <v>180</v>
      </c>
      <c r="AU164" s="171" t="s">
        <v>180</v>
      </c>
      <c r="AV164" s="171" t="s">
        <v>180</v>
      </c>
      <c r="AW164" s="170" t="s">
        <v>180</v>
      </c>
      <c r="AX164" s="171" t="s">
        <v>180</v>
      </c>
      <c r="AY164" s="171" t="s">
        <v>180</v>
      </c>
      <c r="AZ164" s="171" t="s">
        <v>180</v>
      </c>
      <c r="BA164" s="171" t="s">
        <v>180</v>
      </c>
      <c r="BB164" s="171" t="s">
        <v>180</v>
      </c>
      <c r="BC164" s="171" t="s">
        <v>180</v>
      </c>
      <c r="BD164" s="171" t="s">
        <v>180</v>
      </c>
      <c r="BE164" s="170" t="s">
        <v>180</v>
      </c>
      <c r="BF164" s="170" t="s">
        <v>180</v>
      </c>
      <c r="BG164" s="171" t="s">
        <v>183</v>
      </c>
    </row>
    <row r="165" spans="1:59" s="174" customFormat="1" x14ac:dyDescent="0.2">
      <c r="A165" s="169">
        <v>5</v>
      </c>
      <c r="B165" s="170" t="s">
        <v>569</v>
      </c>
      <c r="C165" s="171" t="s">
        <v>578</v>
      </c>
      <c r="D165" s="172">
        <v>10</v>
      </c>
      <c r="E165" s="171" t="s">
        <v>173</v>
      </c>
      <c r="F165" s="171" t="s">
        <v>577</v>
      </c>
      <c r="G165" s="171" t="s">
        <v>175</v>
      </c>
      <c r="H165" s="171" t="s">
        <v>176</v>
      </c>
      <c r="I165" s="171" t="s">
        <v>177</v>
      </c>
      <c r="J165" s="171" t="s">
        <v>178</v>
      </c>
      <c r="K165" s="171" t="s">
        <v>179</v>
      </c>
      <c r="L165" s="171" t="s">
        <v>180</v>
      </c>
      <c r="M165" s="171" t="s">
        <v>180</v>
      </c>
      <c r="N165" s="169">
        <v>9691232</v>
      </c>
      <c r="O165" s="169">
        <v>3237</v>
      </c>
      <c r="P165" s="171" t="s">
        <v>180</v>
      </c>
      <c r="Q165" s="171" t="s">
        <v>180</v>
      </c>
      <c r="R165" s="171" t="s">
        <v>180</v>
      </c>
      <c r="S165" s="171" t="s">
        <v>180</v>
      </c>
      <c r="T165" s="171" t="s">
        <v>180</v>
      </c>
      <c r="U165" s="171" t="s">
        <v>181</v>
      </c>
      <c r="V165" s="170" t="s">
        <v>572</v>
      </c>
      <c r="W165" s="170" t="s">
        <v>180</v>
      </c>
      <c r="X165" s="171" t="s">
        <v>180</v>
      </c>
      <c r="Y165" s="173">
        <v>0</v>
      </c>
      <c r="Z165" s="171" t="s">
        <v>180</v>
      </c>
      <c r="AA165" s="169">
        <v>0</v>
      </c>
      <c r="AB165" s="171" t="s">
        <v>180</v>
      </c>
      <c r="AC165" s="171" t="s">
        <v>180</v>
      </c>
      <c r="AD165" s="171" t="s">
        <v>180</v>
      </c>
      <c r="AE165" s="171" t="s">
        <v>180</v>
      </c>
      <c r="AF165" s="171" t="s">
        <v>180</v>
      </c>
      <c r="AG165" s="172">
        <v>0</v>
      </c>
      <c r="AH165" s="171" t="s">
        <v>180</v>
      </c>
      <c r="AI165" s="171" t="s">
        <v>180</v>
      </c>
      <c r="AJ165" s="171" t="s">
        <v>180</v>
      </c>
      <c r="AK165" s="171" t="s">
        <v>180</v>
      </c>
      <c r="AL165" s="172">
        <v>10</v>
      </c>
      <c r="AM165" s="172">
        <v>10</v>
      </c>
      <c r="AN165" s="171" t="s">
        <v>182</v>
      </c>
      <c r="AO165" s="171" t="s">
        <v>180</v>
      </c>
      <c r="AP165" s="170" t="s">
        <v>180</v>
      </c>
      <c r="AQ165" s="172"/>
      <c r="AR165" s="171" t="s">
        <v>180</v>
      </c>
      <c r="AS165" s="171" t="s">
        <v>180</v>
      </c>
      <c r="AT165" s="171" t="s">
        <v>180</v>
      </c>
      <c r="AU165" s="171" t="s">
        <v>180</v>
      </c>
      <c r="AV165" s="171" t="s">
        <v>180</v>
      </c>
      <c r="AW165" s="170" t="s">
        <v>180</v>
      </c>
      <c r="AX165" s="171" t="s">
        <v>180</v>
      </c>
      <c r="AY165" s="171" t="s">
        <v>180</v>
      </c>
      <c r="AZ165" s="171" t="s">
        <v>180</v>
      </c>
      <c r="BA165" s="171" t="s">
        <v>180</v>
      </c>
      <c r="BB165" s="171" t="s">
        <v>180</v>
      </c>
      <c r="BC165" s="171" t="s">
        <v>180</v>
      </c>
      <c r="BD165" s="171" t="s">
        <v>180</v>
      </c>
      <c r="BE165" s="170" t="s">
        <v>180</v>
      </c>
      <c r="BF165" s="170" t="s">
        <v>180</v>
      </c>
      <c r="BG165" s="171" t="s">
        <v>183</v>
      </c>
    </row>
    <row r="166" spans="1:59" s="174" customFormat="1" x14ac:dyDescent="0.2">
      <c r="A166" s="169">
        <v>5</v>
      </c>
      <c r="B166" s="170" t="s">
        <v>569</v>
      </c>
      <c r="C166" s="171" t="s">
        <v>579</v>
      </c>
      <c r="D166" s="172">
        <v>10</v>
      </c>
      <c r="E166" s="171" t="s">
        <v>173</v>
      </c>
      <c r="F166" s="171" t="s">
        <v>577</v>
      </c>
      <c r="G166" s="171" t="s">
        <v>175</v>
      </c>
      <c r="H166" s="171" t="s">
        <v>176</v>
      </c>
      <c r="I166" s="171" t="s">
        <v>177</v>
      </c>
      <c r="J166" s="171" t="s">
        <v>178</v>
      </c>
      <c r="K166" s="171" t="s">
        <v>179</v>
      </c>
      <c r="L166" s="171" t="s">
        <v>180</v>
      </c>
      <c r="M166" s="171" t="s">
        <v>180</v>
      </c>
      <c r="N166" s="169">
        <v>9691232</v>
      </c>
      <c r="O166" s="169">
        <v>3494</v>
      </c>
      <c r="P166" s="171" t="s">
        <v>180</v>
      </c>
      <c r="Q166" s="171" t="s">
        <v>180</v>
      </c>
      <c r="R166" s="171" t="s">
        <v>180</v>
      </c>
      <c r="S166" s="171" t="s">
        <v>180</v>
      </c>
      <c r="T166" s="171" t="s">
        <v>180</v>
      </c>
      <c r="U166" s="171" t="s">
        <v>181</v>
      </c>
      <c r="V166" s="170" t="s">
        <v>572</v>
      </c>
      <c r="W166" s="170" t="s">
        <v>180</v>
      </c>
      <c r="X166" s="171" t="s">
        <v>180</v>
      </c>
      <c r="Y166" s="173">
        <v>0</v>
      </c>
      <c r="Z166" s="171" t="s">
        <v>180</v>
      </c>
      <c r="AA166" s="169">
        <v>0</v>
      </c>
      <c r="AB166" s="171" t="s">
        <v>180</v>
      </c>
      <c r="AC166" s="171" t="s">
        <v>180</v>
      </c>
      <c r="AD166" s="171" t="s">
        <v>180</v>
      </c>
      <c r="AE166" s="171" t="s">
        <v>180</v>
      </c>
      <c r="AF166" s="171" t="s">
        <v>180</v>
      </c>
      <c r="AG166" s="172">
        <v>0</v>
      </c>
      <c r="AH166" s="171" t="s">
        <v>180</v>
      </c>
      <c r="AI166" s="171" t="s">
        <v>180</v>
      </c>
      <c r="AJ166" s="171" t="s">
        <v>180</v>
      </c>
      <c r="AK166" s="171" t="s">
        <v>180</v>
      </c>
      <c r="AL166" s="172">
        <v>10</v>
      </c>
      <c r="AM166" s="172">
        <v>10</v>
      </c>
      <c r="AN166" s="171" t="s">
        <v>182</v>
      </c>
      <c r="AO166" s="171" t="s">
        <v>180</v>
      </c>
      <c r="AP166" s="170" t="s">
        <v>180</v>
      </c>
      <c r="AQ166" s="172"/>
      <c r="AR166" s="171" t="s">
        <v>180</v>
      </c>
      <c r="AS166" s="171" t="s">
        <v>180</v>
      </c>
      <c r="AT166" s="171" t="s">
        <v>180</v>
      </c>
      <c r="AU166" s="171" t="s">
        <v>180</v>
      </c>
      <c r="AV166" s="171" t="s">
        <v>180</v>
      </c>
      <c r="AW166" s="170" t="s">
        <v>180</v>
      </c>
      <c r="AX166" s="171" t="s">
        <v>180</v>
      </c>
      <c r="AY166" s="171" t="s">
        <v>180</v>
      </c>
      <c r="AZ166" s="171" t="s">
        <v>180</v>
      </c>
      <c r="BA166" s="171" t="s">
        <v>180</v>
      </c>
      <c r="BB166" s="171" t="s">
        <v>180</v>
      </c>
      <c r="BC166" s="171" t="s">
        <v>180</v>
      </c>
      <c r="BD166" s="171" t="s">
        <v>180</v>
      </c>
      <c r="BE166" s="170" t="s">
        <v>180</v>
      </c>
      <c r="BF166" s="170" t="s">
        <v>180</v>
      </c>
      <c r="BG166" s="171" t="s">
        <v>183</v>
      </c>
    </row>
    <row r="167" spans="1:59" s="174" customFormat="1" x14ac:dyDescent="0.2">
      <c r="A167" s="169">
        <v>5</v>
      </c>
      <c r="B167" s="170" t="s">
        <v>569</v>
      </c>
      <c r="C167" s="171" t="s">
        <v>580</v>
      </c>
      <c r="D167" s="172">
        <v>10</v>
      </c>
      <c r="E167" s="171" t="s">
        <v>173</v>
      </c>
      <c r="F167" s="171" t="s">
        <v>577</v>
      </c>
      <c r="G167" s="171" t="s">
        <v>175</v>
      </c>
      <c r="H167" s="171" t="s">
        <v>176</v>
      </c>
      <c r="I167" s="171" t="s">
        <v>177</v>
      </c>
      <c r="J167" s="171" t="s">
        <v>178</v>
      </c>
      <c r="K167" s="171" t="s">
        <v>179</v>
      </c>
      <c r="L167" s="171" t="s">
        <v>180</v>
      </c>
      <c r="M167" s="171" t="s">
        <v>180</v>
      </c>
      <c r="N167" s="169">
        <v>9691232</v>
      </c>
      <c r="O167" s="169">
        <v>4711</v>
      </c>
      <c r="P167" s="171" t="s">
        <v>180</v>
      </c>
      <c r="Q167" s="171" t="s">
        <v>180</v>
      </c>
      <c r="R167" s="171" t="s">
        <v>180</v>
      </c>
      <c r="S167" s="171" t="s">
        <v>180</v>
      </c>
      <c r="T167" s="171" t="s">
        <v>180</v>
      </c>
      <c r="U167" s="171" t="s">
        <v>181</v>
      </c>
      <c r="V167" s="170" t="s">
        <v>572</v>
      </c>
      <c r="W167" s="170" t="s">
        <v>180</v>
      </c>
      <c r="X167" s="171" t="s">
        <v>180</v>
      </c>
      <c r="Y167" s="173">
        <v>0</v>
      </c>
      <c r="Z167" s="171" t="s">
        <v>180</v>
      </c>
      <c r="AA167" s="169">
        <v>0</v>
      </c>
      <c r="AB167" s="171" t="s">
        <v>180</v>
      </c>
      <c r="AC167" s="171" t="s">
        <v>180</v>
      </c>
      <c r="AD167" s="171" t="s">
        <v>180</v>
      </c>
      <c r="AE167" s="171" t="s">
        <v>180</v>
      </c>
      <c r="AF167" s="171" t="s">
        <v>180</v>
      </c>
      <c r="AG167" s="172">
        <v>0</v>
      </c>
      <c r="AH167" s="171" t="s">
        <v>180</v>
      </c>
      <c r="AI167" s="171" t="s">
        <v>180</v>
      </c>
      <c r="AJ167" s="171" t="s">
        <v>180</v>
      </c>
      <c r="AK167" s="171" t="s">
        <v>180</v>
      </c>
      <c r="AL167" s="172">
        <v>10</v>
      </c>
      <c r="AM167" s="172">
        <v>10</v>
      </c>
      <c r="AN167" s="171" t="s">
        <v>182</v>
      </c>
      <c r="AO167" s="171" t="s">
        <v>180</v>
      </c>
      <c r="AP167" s="170" t="s">
        <v>180</v>
      </c>
      <c r="AQ167" s="172"/>
      <c r="AR167" s="171" t="s">
        <v>180</v>
      </c>
      <c r="AS167" s="171" t="s">
        <v>180</v>
      </c>
      <c r="AT167" s="171" t="s">
        <v>180</v>
      </c>
      <c r="AU167" s="171" t="s">
        <v>180</v>
      </c>
      <c r="AV167" s="171" t="s">
        <v>180</v>
      </c>
      <c r="AW167" s="170" t="s">
        <v>180</v>
      </c>
      <c r="AX167" s="171" t="s">
        <v>180</v>
      </c>
      <c r="AY167" s="171" t="s">
        <v>180</v>
      </c>
      <c r="AZ167" s="171" t="s">
        <v>180</v>
      </c>
      <c r="BA167" s="171" t="s">
        <v>180</v>
      </c>
      <c r="BB167" s="171" t="s">
        <v>180</v>
      </c>
      <c r="BC167" s="171" t="s">
        <v>180</v>
      </c>
      <c r="BD167" s="171" t="s">
        <v>180</v>
      </c>
      <c r="BE167" s="170" t="s">
        <v>180</v>
      </c>
      <c r="BF167" s="170" t="s">
        <v>180</v>
      </c>
      <c r="BG167" s="171" t="s">
        <v>183</v>
      </c>
    </row>
    <row r="168" spans="1:59" s="180" customFormat="1" x14ac:dyDescent="0.2">
      <c r="A168" s="175">
        <v>5</v>
      </c>
      <c r="B168" s="176" t="s">
        <v>581</v>
      </c>
      <c r="C168" s="177" t="s">
        <v>260</v>
      </c>
      <c r="D168" s="178">
        <v>10</v>
      </c>
      <c r="E168" s="177" t="s">
        <v>197</v>
      </c>
      <c r="F168" s="177" t="s">
        <v>198</v>
      </c>
      <c r="G168" s="177" t="s">
        <v>199</v>
      </c>
      <c r="H168" s="177" t="s">
        <v>176</v>
      </c>
      <c r="I168" s="177" t="s">
        <v>177</v>
      </c>
      <c r="J168" s="177" t="s">
        <v>200</v>
      </c>
      <c r="K168" s="177" t="s">
        <v>179</v>
      </c>
      <c r="L168" s="177" t="s">
        <v>180</v>
      </c>
      <c r="M168" s="177" t="s">
        <v>180</v>
      </c>
      <c r="N168" s="175">
        <v>9688413</v>
      </c>
      <c r="O168" s="175">
        <v>479</v>
      </c>
      <c r="P168" s="177" t="s">
        <v>180</v>
      </c>
      <c r="Q168" s="177" t="s">
        <v>582</v>
      </c>
      <c r="R168" s="177" t="s">
        <v>180</v>
      </c>
      <c r="S168" s="177" t="s">
        <v>180</v>
      </c>
      <c r="T168" s="177" t="s">
        <v>180</v>
      </c>
      <c r="U168" s="177" t="s">
        <v>181</v>
      </c>
      <c r="V168" s="176" t="s">
        <v>569</v>
      </c>
      <c r="W168" s="176" t="s">
        <v>180</v>
      </c>
      <c r="X168" s="177" t="s">
        <v>180</v>
      </c>
      <c r="Y168" s="179">
        <v>0</v>
      </c>
      <c r="Z168" s="177" t="s">
        <v>180</v>
      </c>
      <c r="AA168" s="175">
        <v>0</v>
      </c>
      <c r="AB168" s="177" t="s">
        <v>180</v>
      </c>
      <c r="AC168" s="177" t="s">
        <v>180</v>
      </c>
      <c r="AD168" s="177" t="s">
        <v>180</v>
      </c>
      <c r="AE168" s="177" t="s">
        <v>180</v>
      </c>
      <c r="AF168" s="177" t="s">
        <v>180</v>
      </c>
      <c r="AG168" s="178">
        <v>0</v>
      </c>
      <c r="AH168" s="177" t="s">
        <v>180</v>
      </c>
      <c r="AI168" s="177" t="s">
        <v>203</v>
      </c>
      <c r="AJ168" s="177" t="s">
        <v>180</v>
      </c>
      <c r="AK168" s="177" t="s">
        <v>180</v>
      </c>
      <c r="AL168" s="178">
        <v>10</v>
      </c>
      <c r="AM168" s="178">
        <v>10</v>
      </c>
      <c r="AN168" s="177" t="s">
        <v>182</v>
      </c>
      <c r="AO168" s="177" t="s">
        <v>180</v>
      </c>
      <c r="AP168" s="176" t="s">
        <v>180</v>
      </c>
      <c r="AQ168" s="178"/>
      <c r="AR168" s="177" t="s">
        <v>204</v>
      </c>
      <c r="AS168" s="177" t="s">
        <v>205</v>
      </c>
      <c r="AT168" s="177" t="s">
        <v>206</v>
      </c>
      <c r="AU168" s="177" t="s">
        <v>583</v>
      </c>
      <c r="AV168" s="177" t="s">
        <v>208</v>
      </c>
      <c r="AW168" s="176" t="s">
        <v>569</v>
      </c>
      <c r="AX168" s="177" t="s">
        <v>584</v>
      </c>
      <c r="AY168" s="177" t="s">
        <v>210</v>
      </c>
      <c r="AZ168" s="177" t="s">
        <v>180</v>
      </c>
      <c r="BA168" s="177" t="s">
        <v>180</v>
      </c>
      <c r="BB168" s="177" t="s">
        <v>180</v>
      </c>
      <c r="BC168" s="177" t="s">
        <v>180</v>
      </c>
      <c r="BD168" s="177" t="s">
        <v>180</v>
      </c>
      <c r="BE168" s="176" t="s">
        <v>180</v>
      </c>
      <c r="BF168" s="176" t="s">
        <v>180</v>
      </c>
      <c r="BG168" s="177" t="s">
        <v>180</v>
      </c>
    </row>
    <row r="169" spans="1:59" s="180" customFormat="1" x14ac:dyDescent="0.2">
      <c r="A169" s="175">
        <v>5</v>
      </c>
      <c r="B169" s="176" t="s">
        <v>581</v>
      </c>
      <c r="C169" s="177" t="s">
        <v>585</v>
      </c>
      <c r="D169" s="178">
        <v>10.85</v>
      </c>
      <c r="E169" s="177" t="s">
        <v>197</v>
      </c>
      <c r="F169" s="177" t="s">
        <v>198</v>
      </c>
      <c r="G169" s="177" t="s">
        <v>199</v>
      </c>
      <c r="H169" s="177" t="s">
        <v>176</v>
      </c>
      <c r="I169" s="177" t="s">
        <v>177</v>
      </c>
      <c r="J169" s="177" t="s">
        <v>200</v>
      </c>
      <c r="K169" s="177" t="s">
        <v>179</v>
      </c>
      <c r="L169" s="177" t="s">
        <v>180</v>
      </c>
      <c r="M169" s="177" t="s">
        <v>180</v>
      </c>
      <c r="N169" s="175">
        <v>9688413</v>
      </c>
      <c r="O169" s="175">
        <v>480</v>
      </c>
      <c r="P169" s="177" t="s">
        <v>180</v>
      </c>
      <c r="Q169" s="177" t="s">
        <v>582</v>
      </c>
      <c r="R169" s="177" t="s">
        <v>180</v>
      </c>
      <c r="S169" s="177" t="s">
        <v>180</v>
      </c>
      <c r="T169" s="177" t="s">
        <v>180</v>
      </c>
      <c r="U169" s="177" t="s">
        <v>181</v>
      </c>
      <c r="V169" s="176" t="s">
        <v>569</v>
      </c>
      <c r="W169" s="176" t="s">
        <v>180</v>
      </c>
      <c r="X169" s="177" t="s">
        <v>180</v>
      </c>
      <c r="Y169" s="179">
        <v>0</v>
      </c>
      <c r="Z169" s="177" t="s">
        <v>180</v>
      </c>
      <c r="AA169" s="175">
        <v>0</v>
      </c>
      <c r="AB169" s="177" t="s">
        <v>180</v>
      </c>
      <c r="AC169" s="177" t="s">
        <v>180</v>
      </c>
      <c r="AD169" s="177" t="s">
        <v>180</v>
      </c>
      <c r="AE169" s="177" t="s">
        <v>180</v>
      </c>
      <c r="AF169" s="177" t="s">
        <v>180</v>
      </c>
      <c r="AG169" s="178">
        <v>0</v>
      </c>
      <c r="AH169" s="177" t="s">
        <v>180</v>
      </c>
      <c r="AI169" s="177" t="s">
        <v>203</v>
      </c>
      <c r="AJ169" s="177" t="s">
        <v>180</v>
      </c>
      <c r="AK169" s="177" t="s">
        <v>180</v>
      </c>
      <c r="AL169" s="178">
        <v>10.85</v>
      </c>
      <c r="AM169" s="178">
        <v>10.85</v>
      </c>
      <c r="AN169" s="177" t="s">
        <v>182</v>
      </c>
      <c r="AO169" s="177" t="s">
        <v>180</v>
      </c>
      <c r="AP169" s="176" t="s">
        <v>180</v>
      </c>
      <c r="AQ169" s="178"/>
      <c r="AR169" s="177" t="s">
        <v>204</v>
      </c>
      <c r="AS169" s="177" t="s">
        <v>205</v>
      </c>
      <c r="AT169" s="177" t="s">
        <v>206</v>
      </c>
      <c r="AU169" s="177" t="s">
        <v>583</v>
      </c>
      <c r="AV169" s="177" t="s">
        <v>208</v>
      </c>
      <c r="AW169" s="176" t="s">
        <v>569</v>
      </c>
      <c r="AX169" s="177" t="s">
        <v>586</v>
      </c>
      <c r="AY169" s="177" t="s">
        <v>210</v>
      </c>
      <c r="AZ169" s="177" t="s">
        <v>180</v>
      </c>
      <c r="BA169" s="177" t="s">
        <v>180</v>
      </c>
      <c r="BB169" s="177" t="s">
        <v>180</v>
      </c>
      <c r="BC169" s="177" t="s">
        <v>180</v>
      </c>
      <c r="BD169" s="177" t="s">
        <v>180</v>
      </c>
      <c r="BE169" s="176" t="s">
        <v>180</v>
      </c>
      <c r="BF169" s="176" t="s">
        <v>180</v>
      </c>
      <c r="BG169" s="177" t="s">
        <v>180</v>
      </c>
    </row>
    <row r="170" spans="1:59" s="180" customFormat="1" x14ac:dyDescent="0.2">
      <c r="A170" s="175">
        <v>5</v>
      </c>
      <c r="B170" s="176" t="s">
        <v>581</v>
      </c>
      <c r="C170" s="177" t="s">
        <v>587</v>
      </c>
      <c r="D170" s="178">
        <v>347.65</v>
      </c>
      <c r="E170" s="177" t="s">
        <v>197</v>
      </c>
      <c r="F170" s="177" t="s">
        <v>198</v>
      </c>
      <c r="G170" s="177" t="s">
        <v>199</v>
      </c>
      <c r="H170" s="177" t="s">
        <v>176</v>
      </c>
      <c r="I170" s="177" t="s">
        <v>177</v>
      </c>
      <c r="J170" s="177" t="s">
        <v>200</v>
      </c>
      <c r="K170" s="177" t="s">
        <v>179</v>
      </c>
      <c r="L170" s="177" t="s">
        <v>180</v>
      </c>
      <c r="M170" s="177" t="s">
        <v>180</v>
      </c>
      <c r="N170" s="175">
        <v>9688413</v>
      </c>
      <c r="O170" s="175">
        <v>481</v>
      </c>
      <c r="P170" s="177" t="s">
        <v>180</v>
      </c>
      <c r="Q170" s="177" t="s">
        <v>582</v>
      </c>
      <c r="R170" s="177" t="s">
        <v>180</v>
      </c>
      <c r="S170" s="177" t="s">
        <v>180</v>
      </c>
      <c r="T170" s="177" t="s">
        <v>180</v>
      </c>
      <c r="U170" s="177" t="s">
        <v>181</v>
      </c>
      <c r="V170" s="176" t="s">
        <v>569</v>
      </c>
      <c r="W170" s="176" t="s">
        <v>180</v>
      </c>
      <c r="X170" s="177" t="s">
        <v>180</v>
      </c>
      <c r="Y170" s="179">
        <v>0</v>
      </c>
      <c r="Z170" s="177" t="s">
        <v>180</v>
      </c>
      <c r="AA170" s="175">
        <v>0</v>
      </c>
      <c r="AB170" s="177" t="s">
        <v>180</v>
      </c>
      <c r="AC170" s="177" t="s">
        <v>180</v>
      </c>
      <c r="AD170" s="177" t="s">
        <v>180</v>
      </c>
      <c r="AE170" s="177" t="s">
        <v>180</v>
      </c>
      <c r="AF170" s="177" t="s">
        <v>180</v>
      </c>
      <c r="AG170" s="178">
        <v>0</v>
      </c>
      <c r="AH170" s="177" t="s">
        <v>180</v>
      </c>
      <c r="AI170" s="177" t="s">
        <v>203</v>
      </c>
      <c r="AJ170" s="177" t="s">
        <v>180</v>
      </c>
      <c r="AK170" s="177" t="s">
        <v>180</v>
      </c>
      <c r="AL170" s="178">
        <v>347.65</v>
      </c>
      <c r="AM170" s="178">
        <v>347.65</v>
      </c>
      <c r="AN170" s="177" t="s">
        <v>182</v>
      </c>
      <c r="AO170" s="177" t="s">
        <v>180</v>
      </c>
      <c r="AP170" s="176" t="s">
        <v>180</v>
      </c>
      <c r="AQ170" s="178"/>
      <c r="AR170" s="177" t="s">
        <v>204</v>
      </c>
      <c r="AS170" s="177" t="s">
        <v>205</v>
      </c>
      <c r="AT170" s="177" t="s">
        <v>206</v>
      </c>
      <c r="AU170" s="177" t="s">
        <v>583</v>
      </c>
      <c r="AV170" s="177" t="s">
        <v>208</v>
      </c>
      <c r="AW170" s="176" t="s">
        <v>569</v>
      </c>
      <c r="AX170" s="177" t="s">
        <v>588</v>
      </c>
      <c r="AY170" s="177" t="s">
        <v>210</v>
      </c>
      <c r="AZ170" s="177" t="s">
        <v>180</v>
      </c>
      <c r="BA170" s="177" t="s">
        <v>180</v>
      </c>
      <c r="BB170" s="177" t="s">
        <v>180</v>
      </c>
      <c r="BC170" s="177" t="s">
        <v>180</v>
      </c>
      <c r="BD170" s="177" t="s">
        <v>180</v>
      </c>
      <c r="BE170" s="176" t="s">
        <v>180</v>
      </c>
      <c r="BF170" s="176" t="s">
        <v>180</v>
      </c>
      <c r="BG170" s="177" t="s">
        <v>180</v>
      </c>
    </row>
    <row r="171" spans="1:59" s="180" customFormat="1" x14ac:dyDescent="0.2">
      <c r="A171" s="175">
        <v>5</v>
      </c>
      <c r="B171" s="176" t="s">
        <v>581</v>
      </c>
      <c r="C171" s="177" t="s">
        <v>550</v>
      </c>
      <c r="D171" s="178">
        <v>10</v>
      </c>
      <c r="E171" s="177" t="s">
        <v>197</v>
      </c>
      <c r="F171" s="177" t="s">
        <v>198</v>
      </c>
      <c r="G171" s="177" t="s">
        <v>199</v>
      </c>
      <c r="H171" s="177" t="s">
        <v>176</v>
      </c>
      <c r="I171" s="177" t="s">
        <v>177</v>
      </c>
      <c r="J171" s="177" t="s">
        <v>200</v>
      </c>
      <c r="K171" s="177" t="s">
        <v>179</v>
      </c>
      <c r="L171" s="177" t="s">
        <v>180</v>
      </c>
      <c r="M171" s="177" t="s">
        <v>180</v>
      </c>
      <c r="N171" s="175">
        <v>9688413</v>
      </c>
      <c r="O171" s="175">
        <v>482</v>
      </c>
      <c r="P171" s="177" t="s">
        <v>180</v>
      </c>
      <c r="Q171" s="177" t="s">
        <v>582</v>
      </c>
      <c r="R171" s="177" t="s">
        <v>180</v>
      </c>
      <c r="S171" s="177" t="s">
        <v>180</v>
      </c>
      <c r="T171" s="177" t="s">
        <v>180</v>
      </c>
      <c r="U171" s="177" t="s">
        <v>181</v>
      </c>
      <c r="V171" s="176" t="s">
        <v>569</v>
      </c>
      <c r="W171" s="176" t="s">
        <v>180</v>
      </c>
      <c r="X171" s="177" t="s">
        <v>180</v>
      </c>
      <c r="Y171" s="179">
        <v>0</v>
      </c>
      <c r="Z171" s="177" t="s">
        <v>180</v>
      </c>
      <c r="AA171" s="175">
        <v>0</v>
      </c>
      <c r="AB171" s="177" t="s">
        <v>180</v>
      </c>
      <c r="AC171" s="177" t="s">
        <v>180</v>
      </c>
      <c r="AD171" s="177" t="s">
        <v>180</v>
      </c>
      <c r="AE171" s="177" t="s">
        <v>180</v>
      </c>
      <c r="AF171" s="177" t="s">
        <v>180</v>
      </c>
      <c r="AG171" s="178">
        <v>0</v>
      </c>
      <c r="AH171" s="177" t="s">
        <v>180</v>
      </c>
      <c r="AI171" s="177" t="s">
        <v>203</v>
      </c>
      <c r="AJ171" s="177" t="s">
        <v>180</v>
      </c>
      <c r="AK171" s="177" t="s">
        <v>180</v>
      </c>
      <c r="AL171" s="178">
        <v>10</v>
      </c>
      <c r="AM171" s="178">
        <v>10</v>
      </c>
      <c r="AN171" s="177" t="s">
        <v>182</v>
      </c>
      <c r="AO171" s="177" t="s">
        <v>180</v>
      </c>
      <c r="AP171" s="176" t="s">
        <v>180</v>
      </c>
      <c r="AQ171" s="178"/>
      <c r="AR171" s="177" t="s">
        <v>204</v>
      </c>
      <c r="AS171" s="177" t="s">
        <v>205</v>
      </c>
      <c r="AT171" s="177" t="s">
        <v>206</v>
      </c>
      <c r="AU171" s="177" t="s">
        <v>583</v>
      </c>
      <c r="AV171" s="177" t="s">
        <v>208</v>
      </c>
      <c r="AW171" s="176" t="s">
        <v>569</v>
      </c>
      <c r="AX171" s="177" t="s">
        <v>589</v>
      </c>
      <c r="AY171" s="177" t="s">
        <v>210</v>
      </c>
      <c r="AZ171" s="177" t="s">
        <v>180</v>
      </c>
      <c r="BA171" s="177" t="s">
        <v>180</v>
      </c>
      <c r="BB171" s="177" t="s">
        <v>180</v>
      </c>
      <c r="BC171" s="177" t="s">
        <v>180</v>
      </c>
      <c r="BD171" s="177" t="s">
        <v>180</v>
      </c>
      <c r="BE171" s="176" t="s">
        <v>180</v>
      </c>
      <c r="BF171" s="176" t="s">
        <v>180</v>
      </c>
      <c r="BG171" s="177" t="s">
        <v>180</v>
      </c>
    </row>
    <row r="172" spans="1:59" s="180" customFormat="1" x14ac:dyDescent="0.2">
      <c r="A172" s="175">
        <v>5</v>
      </c>
      <c r="B172" s="176" t="s">
        <v>581</v>
      </c>
      <c r="C172" s="177" t="s">
        <v>590</v>
      </c>
      <c r="D172" s="178">
        <v>190.54</v>
      </c>
      <c r="E172" s="177" t="s">
        <v>197</v>
      </c>
      <c r="F172" s="177" t="s">
        <v>198</v>
      </c>
      <c r="G172" s="177" t="s">
        <v>199</v>
      </c>
      <c r="H172" s="177" t="s">
        <v>176</v>
      </c>
      <c r="I172" s="177" t="s">
        <v>177</v>
      </c>
      <c r="J172" s="177" t="s">
        <v>200</v>
      </c>
      <c r="K172" s="177" t="s">
        <v>179</v>
      </c>
      <c r="L172" s="177" t="s">
        <v>180</v>
      </c>
      <c r="M172" s="177" t="s">
        <v>180</v>
      </c>
      <c r="N172" s="175">
        <v>9688413</v>
      </c>
      <c r="O172" s="175">
        <v>483</v>
      </c>
      <c r="P172" s="177" t="s">
        <v>180</v>
      </c>
      <c r="Q172" s="177" t="s">
        <v>582</v>
      </c>
      <c r="R172" s="177" t="s">
        <v>180</v>
      </c>
      <c r="S172" s="177" t="s">
        <v>180</v>
      </c>
      <c r="T172" s="177" t="s">
        <v>180</v>
      </c>
      <c r="U172" s="177" t="s">
        <v>181</v>
      </c>
      <c r="V172" s="176" t="s">
        <v>569</v>
      </c>
      <c r="W172" s="176" t="s">
        <v>180</v>
      </c>
      <c r="X172" s="177" t="s">
        <v>180</v>
      </c>
      <c r="Y172" s="179">
        <v>0</v>
      </c>
      <c r="Z172" s="177" t="s">
        <v>180</v>
      </c>
      <c r="AA172" s="175">
        <v>0</v>
      </c>
      <c r="AB172" s="177" t="s">
        <v>180</v>
      </c>
      <c r="AC172" s="177" t="s">
        <v>180</v>
      </c>
      <c r="AD172" s="177" t="s">
        <v>180</v>
      </c>
      <c r="AE172" s="177" t="s">
        <v>180</v>
      </c>
      <c r="AF172" s="177" t="s">
        <v>180</v>
      </c>
      <c r="AG172" s="178">
        <v>0</v>
      </c>
      <c r="AH172" s="177" t="s">
        <v>180</v>
      </c>
      <c r="AI172" s="177" t="s">
        <v>203</v>
      </c>
      <c r="AJ172" s="177" t="s">
        <v>180</v>
      </c>
      <c r="AK172" s="177" t="s">
        <v>180</v>
      </c>
      <c r="AL172" s="178">
        <v>190.54</v>
      </c>
      <c r="AM172" s="178">
        <v>190.54</v>
      </c>
      <c r="AN172" s="177" t="s">
        <v>182</v>
      </c>
      <c r="AO172" s="177" t="s">
        <v>180</v>
      </c>
      <c r="AP172" s="176" t="s">
        <v>180</v>
      </c>
      <c r="AQ172" s="178"/>
      <c r="AR172" s="177" t="s">
        <v>204</v>
      </c>
      <c r="AS172" s="177" t="s">
        <v>205</v>
      </c>
      <c r="AT172" s="177" t="s">
        <v>206</v>
      </c>
      <c r="AU172" s="177" t="s">
        <v>583</v>
      </c>
      <c r="AV172" s="177" t="s">
        <v>208</v>
      </c>
      <c r="AW172" s="176" t="s">
        <v>569</v>
      </c>
      <c r="AX172" s="177" t="s">
        <v>591</v>
      </c>
      <c r="AY172" s="177" t="s">
        <v>210</v>
      </c>
      <c r="AZ172" s="177" t="s">
        <v>180</v>
      </c>
      <c r="BA172" s="177" t="s">
        <v>180</v>
      </c>
      <c r="BB172" s="177" t="s">
        <v>180</v>
      </c>
      <c r="BC172" s="177" t="s">
        <v>180</v>
      </c>
      <c r="BD172" s="177" t="s">
        <v>180</v>
      </c>
      <c r="BE172" s="176" t="s">
        <v>180</v>
      </c>
      <c r="BF172" s="176" t="s">
        <v>180</v>
      </c>
      <c r="BG172" s="177" t="s">
        <v>180</v>
      </c>
    </row>
    <row r="173" spans="1:59" s="180" customFormat="1" x14ac:dyDescent="0.2">
      <c r="A173" s="175">
        <v>5</v>
      </c>
      <c r="B173" s="176" t="s">
        <v>581</v>
      </c>
      <c r="C173" s="177" t="s">
        <v>546</v>
      </c>
      <c r="D173" s="178">
        <v>10</v>
      </c>
      <c r="E173" s="177" t="s">
        <v>197</v>
      </c>
      <c r="F173" s="177" t="s">
        <v>198</v>
      </c>
      <c r="G173" s="177" t="s">
        <v>199</v>
      </c>
      <c r="H173" s="177" t="s">
        <v>176</v>
      </c>
      <c r="I173" s="177" t="s">
        <v>177</v>
      </c>
      <c r="J173" s="177" t="s">
        <v>200</v>
      </c>
      <c r="K173" s="177" t="s">
        <v>179</v>
      </c>
      <c r="L173" s="177" t="s">
        <v>180</v>
      </c>
      <c r="M173" s="177" t="s">
        <v>180</v>
      </c>
      <c r="N173" s="175">
        <v>9688413</v>
      </c>
      <c r="O173" s="175">
        <v>484</v>
      </c>
      <c r="P173" s="177" t="s">
        <v>180</v>
      </c>
      <c r="Q173" s="177" t="s">
        <v>582</v>
      </c>
      <c r="R173" s="177" t="s">
        <v>180</v>
      </c>
      <c r="S173" s="177" t="s">
        <v>180</v>
      </c>
      <c r="T173" s="177" t="s">
        <v>180</v>
      </c>
      <c r="U173" s="177" t="s">
        <v>181</v>
      </c>
      <c r="V173" s="176" t="s">
        <v>569</v>
      </c>
      <c r="W173" s="176" t="s">
        <v>180</v>
      </c>
      <c r="X173" s="177" t="s">
        <v>180</v>
      </c>
      <c r="Y173" s="179">
        <v>0</v>
      </c>
      <c r="Z173" s="177" t="s">
        <v>180</v>
      </c>
      <c r="AA173" s="175">
        <v>0</v>
      </c>
      <c r="AB173" s="177" t="s">
        <v>180</v>
      </c>
      <c r="AC173" s="177" t="s">
        <v>180</v>
      </c>
      <c r="AD173" s="177" t="s">
        <v>180</v>
      </c>
      <c r="AE173" s="177" t="s">
        <v>180</v>
      </c>
      <c r="AF173" s="177" t="s">
        <v>180</v>
      </c>
      <c r="AG173" s="178">
        <v>0</v>
      </c>
      <c r="AH173" s="177" t="s">
        <v>180</v>
      </c>
      <c r="AI173" s="177" t="s">
        <v>203</v>
      </c>
      <c r="AJ173" s="177" t="s">
        <v>180</v>
      </c>
      <c r="AK173" s="177" t="s">
        <v>180</v>
      </c>
      <c r="AL173" s="178">
        <v>10</v>
      </c>
      <c r="AM173" s="178">
        <v>10</v>
      </c>
      <c r="AN173" s="177" t="s">
        <v>182</v>
      </c>
      <c r="AO173" s="177" t="s">
        <v>180</v>
      </c>
      <c r="AP173" s="176" t="s">
        <v>180</v>
      </c>
      <c r="AQ173" s="178"/>
      <c r="AR173" s="177" t="s">
        <v>204</v>
      </c>
      <c r="AS173" s="177" t="s">
        <v>205</v>
      </c>
      <c r="AT173" s="177" t="s">
        <v>206</v>
      </c>
      <c r="AU173" s="177" t="s">
        <v>583</v>
      </c>
      <c r="AV173" s="177" t="s">
        <v>208</v>
      </c>
      <c r="AW173" s="176" t="s">
        <v>569</v>
      </c>
      <c r="AX173" s="177" t="s">
        <v>592</v>
      </c>
      <c r="AY173" s="177" t="s">
        <v>210</v>
      </c>
      <c r="AZ173" s="177" t="s">
        <v>180</v>
      </c>
      <c r="BA173" s="177" t="s">
        <v>180</v>
      </c>
      <c r="BB173" s="177" t="s">
        <v>180</v>
      </c>
      <c r="BC173" s="177" t="s">
        <v>180</v>
      </c>
      <c r="BD173" s="177" t="s">
        <v>180</v>
      </c>
      <c r="BE173" s="176" t="s">
        <v>180</v>
      </c>
      <c r="BF173" s="176" t="s">
        <v>180</v>
      </c>
      <c r="BG173" s="177" t="s">
        <v>180</v>
      </c>
    </row>
    <row r="174" spans="1:59" s="180" customFormat="1" x14ac:dyDescent="0.2">
      <c r="A174" s="175">
        <v>5</v>
      </c>
      <c r="B174" s="176" t="s">
        <v>581</v>
      </c>
      <c r="C174" s="177" t="s">
        <v>544</v>
      </c>
      <c r="D174" s="178">
        <v>77.61</v>
      </c>
      <c r="E174" s="177" t="s">
        <v>197</v>
      </c>
      <c r="F174" s="177" t="s">
        <v>198</v>
      </c>
      <c r="G174" s="177" t="s">
        <v>199</v>
      </c>
      <c r="H174" s="177" t="s">
        <v>176</v>
      </c>
      <c r="I174" s="177" t="s">
        <v>177</v>
      </c>
      <c r="J174" s="177" t="s">
        <v>200</v>
      </c>
      <c r="K174" s="177" t="s">
        <v>179</v>
      </c>
      <c r="L174" s="177" t="s">
        <v>180</v>
      </c>
      <c r="M174" s="177" t="s">
        <v>180</v>
      </c>
      <c r="N174" s="175">
        <v>9688413</v>
      </c>
      <c r="O174" s="175">
        <v>485</v>
      </c>
      <c r="P174" s="177" t="s">
        <v>180</v>
      </c>
      <c r="Q174" s="177" t="s">
        <v>582</v>
      </c>
      <c r="R174" s="177" t="s">
        <v>180</v>
      </c>
      <c r="S174" s="177" t="s">
        <v>180</v>
      </c>
      <c r="T174" s="177" t="s">
        <v>180</v>
      </c>
      <c r="U174" s="177" t="s">
        <v>181</v>
      </c>
      <c r="V174" s="176" t="s">
        <v>569</v>
      </c>
      <c r="W174" s="176" t="s">
        <v>180</v>
      </c>
      <c r="X174" s="177" t="s">
        <v>180</v>
      </c>
      <c r="Y174" s="179">
        <v>0</v>
      </c>
      <c r="Z174" s="177" t="s">
        <v>180</v>
      </c>
      <c r="AA174" s="175">
        <v>0</v>
      </c>
      <c r="AB174" s="177" t="s">
        <v>180</v>
      </c>
      <c r="AC174" s="177" t="s">
        <v>180</v>
      </c>
      <c r="AD174" s="177" t="s">
        <v>180</v>
      </c>
      <c r="AE174" s="177" t="s">
        <v>180</v>
      </c>
      <c r="AF174" s="177" t="s">
        <v>180</v>
      </c>
      <c r="AG174" s="178">
        <v>0</v>
      </c>
      <c r="AH174" s="177" t="s">
        <v>180</v>
      </c>
      <c r="AI174" s="177" t="s">
        <v>203</v>
      </c>
      <c r="AJ174" s="177" t="s">
        <v>180</v>
      </c>
      <c r="AK174" s="177" t="s">
        <v>180</v>
      </c>
      <c r="AL174" s="178">
        <v>77.61</v>
      </c>
      <c r="AM174" s="178">
        <v>77.61</v>
      </c>
      <c r="AN174" s="177" t="s">
        <v>182</v>
      </c>
      <c r="AO174" s="177" t="s">
        <v>180</v>
      </c>
      <c r="AP174" s="176" t="s">
        <v>180</v>
      </c>
      <c r="AQ174" s="178"/>
      <c r="AR174" s="177" t="s">
        <v>204</v>
      </c>
      <c r="AS174" s="177" t="s">
        <v>205</v>
      </c>
      <c r="AT174" s="177" t="s">
        <v>206</v>
      </c>
      <c r="AU174" s="177" t="s">
        <v>583</v>
      </c>
      <c r="AV174" s="177" t="s">
        <v>208</v>
      </c>
      <c r="AW174" s="176" t="s">
        <v>569</v>
      </c>
      <c r="AX174" s="177" t="s">
        <v>593</v>
      </c>
      <c r="AY174" s="177" t="s">
        <v>210</v>
      </c>
      <c r="AZ174" s="177" t="s">
        <v>180</v>
      </c>
      <c r="BA174" s="177" t="s">
        <v>180</v>
      </c>
      <c r="BB174" s="177" t="s">
        <v>180</v>
      </c>
      <c r="BC174" s="177" t="s">
        <v>180</v>
      </c>
      <c r="BD174" s="177" t="s">
        <v>180</v>
      </c>
      <c r="BE174" s="176" t="s">
        <v>180</v>
      </c>
      <c r="BF174" s="176" t="s">
        <v>180</v>
      </c>
      <c r="BG174" s="177" t="s">
        <v>180</v>
      </c>
    </row>
    <row r="175" spans="1:59" s="186" customFormat="1" x14ac:dyDescent="0.2">
      <c r="A175" s="181">
        <v>5</v>
      </c>
      <c r="B175" s="182" t="s">
        <v>581</v>
      </c>
      <c r="C175" s="183" t="s">
        <v>594</v>
      </c>
      <c r="D175" s="184">
        <v>-8</v>
      </c>
      <c r="E175" s="183" t="s">
        <v>501</v>
      </c>
      <c r="F175" s="183" t="s">
        <v>500</v>
      </c>
      <c r="G175" s="183" t="s">
        <v>499</v>
      </c>
      <c r="H175" s="183" t="s">
        <v>176</v>
      </c>
      <c r="I175" s="183" t="s">
        <v>177</v>
      </c>
      <c r="J175" s="183" t="s">
        <v>268</v>
      </c>
      <c r="K175" s="183" t="s">
        <v>179</v>
      </c>
      <c r="L175" s="183" t="s">
        <v>180</v>
      </c>
      <c r="M175" s="183" t="s">
        <v>180</v>
      </c>
      <c r="N175" s="181">
        <v>9682855</v>
      </c>
      <c r="O175" s="181">
        <v>2</v>
      </c>
      <c r="P175" s="183" t="s">
        <v>180</v>
      </c>
      <c r="Q175" s="183" t="s">
        <v>180</v>
      </c>
      <c r="R175" s="183" t="s">
        <v>180</v>
      </c>
      <c r="S175" s="183" t="s">
        <v>180</v>
      </c>
      <c r="T175" s="183" t="s">
        <v>180</v>
      </c>
      <c r="U175" s="183" t="s">
        <v>181</v>
      </c>
      <c r="V175" s="182" t="s">
        <v>581</v>
      </c>
      <c r="W175" s="182" t="s">
        <v>180</v>
      </c>
      <c r="X175" s="183" t="s">
        <v>180</v>
      </c>
      <c r="Y175" s="185">
        <v>1</v>
      </c>
      <c r="Z175" s="183" t="s">
        <v>496</v>
      </c>
      <c r="AA175" s="181">
        <v>0</v>
      </c>
      <c r="AB175" s="183" t="s">
        <v>180</v>
      </c>
      <c r="AC175" s="183" t="s">
        <v>180</v>
      </c>
      <c r="AD175" s="183" t="s">
        <v>180</v>
      </c>
      <c r="AE175" s="183" t="s">
        <v>180</v>
      </c>
      <c r="AF175" s="183" t="s">
        <v>180</v>
      </c>
      <c r="AG175" s="184">
        <v>0</v>
      </c>
      <c r="AH175" s="183" t="s">
        <v>180</v>
      </c>
      <c r="AI175" s="183" t="s">
        <v>595</v>
      </c>
      <c r="AJ175" s="183" t="s">
        <v>180</v>
      </c>
      <c r="AK175" s="183" t="s">
        <v>180</v>
      </c>
      <c r="AL175" s="184">
        <v>-8</v>
      </c>
      <c r="AM175" s="184">
        <v>-8</v>
      </c>
      <c r="AN175" s="183" t="s">
        <v>182</v>
      </c>
      <c r="AO175" s="183" t="s">
        <v>180</v>
      </c>
      <c r="AP175" s="182" t="s">
        <v>180</v>
      </c>
      <c r="AQ175" s="184"/>
      <c r="AR175" s="183" t="s">
        <v>204</v>
      </c>
      <c r="AS175" s="183" t="s">
        <v>596</v>
      </c>
      <c r="AT175" s="183" t="s">
        <v>597</v>
      </c>
      <c r="AU175" s="183" t="s">
        <v>598</v>
      </c>
      <c r="AV175" s="183" t="s">
        <v>599</v>
      </c>
      <c r="AW175" s="182" t="s">
        <v>581</v>
      </c>
      <c r="AX175" s="183" t="s">
        <v>600</v>
      </c>
      <c r="AY175" s="183" t="s">
        <v>489</v>
      </c>
      <c r="AZ175" s="183" t="s">
        <v>180</v>
      </c>
      <c r="BA175" s="183" t="s">
        <v>180</v>
      </c>
      <c r="BB175" s="183" t="s">
        <v>180</v>
      </c>
      <c r="BC175" s="183" t="s">
        <v>180</v>
      </c>
      <c r="BD175" s="183" t="s">
        <v>180</v>
      </c>
      <c r="BE175" s="182" t="s">
        <v>180</v>
      </c>
      <c r="BF175" s="182" t="s">
        <v>180</v>
      </c>
      <c r="BG175" s="183" t="s">
        <v>180</v>
      </c>
    </row>
    <row r="176" spans="1:59" s="186" customFormat="1" x14ac:dyDescent="0.2">
      <c r="A176" s="181">
        <v>5</v>
      </c>
      <c r="B176" s="182" t="s">
        <v>581</v>
      </c>
      <c r="C176" s="183" t="s">
        <v>601</v>
      </c>
      <c r="D176" s="184">
        <v>8</v>
      </c>
      <c r="E176" s="183" t="s">
        <v>187</v>
      </c>
      <c r="F176" s="183" t="s">
        <v>602</v>
      </c>
      <c r="G176" s="183" t="s">
        <v>507</v>
      </c>
      <c r="H176" s="183" t="s">
        <v>176</v>
      </c>
      <c r="I176" s="183" t="s">
        <v>177</v>
      </c>
      <c r="J176" s="183" t="s">
        <v>268</v>
      </c>
      <c r="K176" s="183" t="s">
        <v>179</v>
      </c>
      <c r="L176" s="183" t="s">
        <v>180</v>
      </c>
      <c r="M176" s="183" t="s">
        <v>180</v>
      </c>
      <c r="N176" s="181">
        <v>9683321</v>
      </c>
      <c r="O176" s="181">
        <v>1</v>
      </c>
      <c r="P176" s="183" t="s">
        <v>180</v>
      </c>
      <c r="Q176" s="183" t="s">
        <v>180</v>
      </c>
      <c r="R176" s="183" t="s">
        <v>180</v>
      </c>
      <c r="S176" s="183" t="s">
        <v>180</v>
      </c>
      <c r="T176" s="183" t="s">
        <v>180</v>
      </c>
      <c r="U176" s="183" t="s">
        <v>181</v>
      </c>
      <c r="V176" s="182" t="s">
        <v>581</v>
      </c>
      <c r="W176" s="182" t="s">
        <v>180</v>
      </c>
      <c r="X176" s="183" t="s">
        <v>180</v>
      </c>
      <c r="Y176" s="185">
        <v>0</v>
      </c>
      <c r="Z176" s="183" t="s">
        <v>180</v>
      </c>
      <c r="AA176" s="181">
        <v>0</v>
      </c>
      <c r="AB176" s="183" t="s">
        <v>180</v>
      </c>
      <c r="AC176" s="183" t="s">
        <v>180</v>
      </c>
      <c r="AD176" s="183" t="s">
        <v>180</v>
      </c>
      <c r="AE176" s="183" t="s">
        <v>180</v>
      </c>
      <c r="AF176" s="183" t="s">
        <v>180</v>
      </c>
      <c r="AG176" s="184">
        <v>0</v>
      </c>
      <c r="AH176" s="183" t="s">
        <v>180</v>
      </c>
      <c r="AI176" s="183" t="s">
        <v>180</v>
      </c>
      <c r="AJ176" s="183" t="s">
        <v>180</v>
      </c>
      <c r="AK176" s="183" t="s">
        <v>180</v>
      </c>
      <c r="AL176" s="184">
        <v>8</v>
      </c>
      <c r="AM176" s="184">
        <v>8</v>
      </c>
      <c r="AN176" s="183" t="s">
        <v>182</v>
      </c>
      <c r="AO176" s="183" t="s">
        <v>180</v>
      </c>
      <c r="AP176" s="182" t="s">
        <v>180</v>
      </c>
      <c r="AQ176" s="184"/>
      <c r="AR176" s="183" t="s">
        <v>180</v>
      </c>
      <c r="AS176" s="183" t="s">
        <v>180</v>
      </c>
      <c r="AT176" s="183" t="s">
        <v>180</v>
      </c>
      <c r="AU176" s="183" t="s">
        <v>180</v>
      </c>
      <c r="AV176" s="183" t="s">
        <v>180</v>
      </c>
      <c r="AW176" s="182" t="s">
        <v>180</v>
      </c>
      <c r="AX176" s="183" t="s">
        <v>180</v>
      </c>
      <c r="AY176" s="183" t="s">
        <v>180</v>
      </c>
      <c r="AZ176" s="183" t="s">
        <v>180</v>
      </c>
      <c r="BA176" s="183" t="s">
        <v>180</v>
      </c>
      <c r="BB176" s="183" t="s">
        <v>180</v>
      </c>
      <c r="BC176" s="183" t="s">
        <v>180</v>
      </c>
      <c r="BD176" s="183" t="s">
        <v>180</v>
      </c>
      <c r="BE176" s="182" t="s">
        <v>180</v>
      </c>
      <c r="BF176" s="182" t="s">
        <v>180</v>
      </c>
      <c r="BG176" s="183" t="s">
        <v>183</v>
      </c>
    </row>
    <row r="177" spans="1:59" s="186" customFormat="1" x14ac:dyDescent="0.2">
      <c r="A177" s="181">
        <v>5</v>
      </c>
      <c r="B177" s="182" t="s">
        <v>581</v>
      </c>
      <c r="C177" s="183" t="s">
        <v>264</v>
      </c>
      <c r="D177" s="184">
        <v>5.5</v>
      </c>
      <c r="E177" s="183" t="s">
        <v>197</v>
      </c>
      <c r="F177" s="183" t="s">
        <v>198</v>
      </c>
      <c r="G177" s="183" t="s">
        <v>199</v>
      </c>
      <c r="H177" s="183" t="s">
        <v>176</v>
      </c>
      <c r="I177" s="183" t="s">
        <v>177</v>
      </c>
      <c r="J177" s="183" t="s">
        <v>268</v>
      </c>
      <c r="K177" s="183" t="s">
        <v>179</v>
      </c>
      <c r="L177" s="183" t="s">
        <v>180</v>
      </c>
      <c r="M177" s="183" t="s">
        <v>180</v>
      </c>
      <c r="N177" s="181">
        <v>9688414</v>
      </c>
      <c r="O177" s="181">
        <v>845</v>
      </c>
      <c r="P177" s="183" t="s">
        <v>180</v>
      </c>
      <c r="Q177" s="183" t="s">
        <v>603</v>
      </c>
      <c r="R177" s="183" t="s">
        <v>180</v>
      </c>
      <c r="S177" s="183" t="s">
        <v>180</v>
      </c>
      <c r="T177" s="183" t="s">
        <v>180</v>
      </c>
      <c r="U177" s="183" t="s">
        <v>181</v>
      </c>
      <c r="V177" s="182" t="s">
        <v>569</v>
      </c>
      <c r="W177" s="182" t="s">
        <v>180</v>
      </c>
      <c r="X177" s="183" t="s">
        <v>180</v>
      </c>
      <c r="Y177" s="185">
        <v>0</v>
      </c>
      <c r="Z177" s="183" t="s">
        <v>180</v>
      </c>
      <c r="AA177" s="181">
        <v>0</v>
      </c>
      <c r="AB177" s="183" t="s">
        <v>180</v>
      </c>
      <c r="AC177" s="183" t="s">
        <v>180</v>
      </c>
      <c r="AD177" s="183" t="s">
        <v>180</v>
      </c>
      <c r="AE177" s="183" t="s">
        <v>180</v>
      </c>
      <c r="AF177" s="183" t="s">
        <v>180</v>
      </c>
      <c r="AG177" s="184">
        <v>0</v>
      </c>
      <c r="AH177" s="183" t="s">
        <v>180</v>
      </c>
      <c r="AI177" s="183" t="s">
        <v>203</v>
      </c>
      <c r="AJ177" s="183" t="s">
        <v>180</v>
      </c>
      <c r="AK177" s="183" t="s">
        <v>180</v>
      </c>
      <c r="AL177" s="184">
        <v>5.5</v>
      </c>
      <c r="AM177" s="184">
        <v>5.5</v>
      </c>
      <c r="AN177" s="183" t="s">
        <v>182</v>
      </c>
      <c r="AO177" s="183" t="s">
        <v>180</v>
      </c>
      <c r="AP177" s="182" t="s">
        <v>180</v>
      </c>
      <c r="AQ177" s="184"/>
      <c r="AR177" s="183" t="s">
        <v>204</v>
      </c>
      <c r="AS177" s="183" t="s">
        <v>205</v>
      </c>
      <c r="AT177" s="183" t="s">
        <v>206</v>
      </c>
      <c r="AU177" s="183" t="s">
        <v>604</v>
      </c>
      <c r="AV177" s="183" t="s">
        <v>208</v>
      </c>
      <c r="AW177" s="182" t="s">
        <v>569</v>
      </c>
      <c r="AX177" s="183" t="s">
        <v>605</v>
      </c>
      <c r="AY177" s="183" t="s">
        <v>210</v>
      </c>
      <c r="AZ177" s="183" t="s">
        <v>180</v>
      </c>
      <c r="BA177" s="183" t="s">
        <v>180</v>
      </c>
      <c r="BB177" s="183" t="s">
        <v>180</v>
      </c>
      <c r="BC177" s="183" t="s">
        <v>180</v>
      </c>
      <c r="BD177" s="183" t="s">
        <v>180</v>
      </c>
      <c r="BE177" s="182" t="s">
        <v>180</v>
      </c>
      <c r="BF177" s="182" t="s">
        <v>180</v>
      </c>
      <c r="BG177" s="183" t="s">
        <v>180</v>
      </c>
    </row>
    <row r="178" spans="1:59" s="186" customFormat="1" x14ac:dyDescent="0.2">
      <c r="A178" s="181">
        <v>5</v>
      </c>
      <c r="B178" s="182" t="s">
        <v>581</v>
      </c>
      <c r="C178" s="183" t="s">
        <v>606</v>
      </c>
      <c r="D178" s="184">
        <v>86.96</v>
      </c>
      <c r="E178" s="183" t="s">
        <v>197</v>
      </c>
      <c r="F178" s="183" t="s">
        <v>198</v>
      </c>
      <c r="G178" s="183" t="s">
        <v>199</v>
      </c>
      <c r="H178" s="183" t="s">
        <v>176</v>
      </c>
      <c r="I178" s="183" t="s">
        <v>177</v>
      </c>
      <c r="J178" s="183" t="s">
        <v>268</v>
      </c>
      <c r="K178" s="183" t="s">
        <v>179</v>
      </c>
      <c r="L178" s="183" t="s">
        <v>180</v>
      </c>
      <c r="M178" s="183" t="s">
        <v>180</v>
      </c>
      <c r="N178" s="181">
        <v>9688414</v>
      </c>
      <c r="O178" s="181">
        <v>846</v>
      </c>
      <c r="P178" s="183" t="s">
        <v>180</v>
      </c>
      <c r="Q178" s="183" t="s">
        <v>603</v>
      </c>
      <c r="R178" s="183" t="s">
        <v>180</v>
      </c>
      <c r="S178" s="183" t="s">
        <v>180</v>
      </c>
      <c r="T178" s="183" t="s">
        <v>180</v>
      </c>
      <c r="U178" s="183" t="s">
        <v>181</v>
      </c>
      <c r="V178" s="182" t="s">
        <v>569</v>
      </c>
      <c r="W178" s="182" t="s">
        <v>180</v>
      </c>
      <c r="X178" s="183" t="s">
        <v>180</v>
      </c>
      <c r="Y178" s="185">
        <v>0</v>
      </c>
      <c r="Z178" s="183" t="s">
        <v>180</v>
      </c>
      <c r="AA178" s="181">
        <v>0</v>
      </c>
      <c r="AB178" s="183" t="s">
        <v>180</v>
      </c>
      <c r="AC178" s="183" t="s">
        <v>180</v>
      </c>
      <c r="AD178" s="183" t="s">
        <v>180</v>
      </c>
      <c r="AE178" s="183" t="s">
        <v>180</v>
      </c>
      <c r="AF178" s="183" t="s">
        <v>180</v>
      </c>
      <c r="AG178" s="184">
        <v>0</v>
      </c>
      <c r="AH178" s="183" t="s">
        <v>180</v>
      </c>
      <c r="AI178" s="183" t="s">
        <v>203</v>
      </c>
      <c r="AJ178" s="183" t="s">
        <v>180</v>
      </c>
      <c r="AK178" s="183" t="s">
        <v>180</v>
      </c>
      <c r="AL178" s="184">
        <v>86.96</v>
      </c>
      <c r="AM178" s="184">
        <v>86.96</v>
      </c>
      <c r="AN178" s="183" t="s">
        <v>182</v>
      </c>
      <c r="AO178" s="183" t="s">
        <v>180</v>
      </c>
      <c r="AP178" s="182" t="s">
        <v>180</v>
      </c>
      <c r="AQ178" s="184"/>
      <c r="AR178" s="183" t="s">
        <v>204</v>
      </c>
      <c r="AS178" s="183" t="s">
        <v>205</v>
      </c>
      <c r="AT178" s="183" t="s">
        <v>206</v>
      </c>
      <c r="AU178" s="183" t="s">
        <v>604</v>
      </c>
      <c r="AV178" s="183" t="s">
        <v>208</v>
      </c>
      <c r="AW178" s="182" t="s">
        <v>569</v>
      </c>
      <c r="AX178" s="183" t="s">
        <v>607</v>
      </c>
      <c r="AY178" s="183" t="s">
        <v>210</v>
      </c>
      <c r="AZ178" s="183" t="s">
        <v>180</v>
      </c>
      <c r="BA178" s="183" t="s">
        <v>180</v>
      </c>
      <c r="BB178" s="183" t="s">
        <v>180</v>
      </c>
      <c r="BC178" s="183" t="s">
        <v>180</v>
      </c>
      <c r="BD178" s="183" t="s">
        <v>180</v>
      </c>
      <c r="BE178" s="182" t="s">
        <v>180</v>
      </c>
      <c r="BF178" s="182" t="s">
        <v>180</v>
      </c>
      <c r="BG178" s="183" t="s">
        <v>180</v>
      </c>
    </row>
    <row r="179" spans="1:59" s="186" customFormat="1" x14ac:dyDescent="0.2">
      <c r="A179" s="181">
        <v>5</v>
      </c>
      <c r="B179" s="182" t="s">
        <v>581</v>
      </c>
      <c r="C179" s="183" t="s">
        <v>542</v>
      </c>
      <c r="D179" s="184">
        <v>5.5</v>
      </c>
      <c r="E179" s="183" t="s">
        <v>197</v>
      </c>
      <c r="F179" s="183" t="s">
        <v>198</v>
      </c>
      <c r="G179" s="183" t="s">
        <v>199</v>
      </c>
      <c r="H179" s="183" t="s">
        <v>176</v>
      </c>
      <c r="I179" s="183" t="s">
        <v>177</v>
      </c>
      <c r="J179" s="183" t="s">
        <v>268</v>
      </c>
      <c r="K179" s="183" t="s">
        <v>179</v>
      </c>
      <c r="L179" s="183" t="s">
        <v>180</v>
      </c>
      <c r="M179" s="183" t="s">
        <v>180</v>
      </c>
      <c r="N179" s="181">
        <v>9688414</v>
      </c>
      <c r="O179" s="181">
        <v>847</v>
      </c>
      <c r="P179" s="183" t="s">
        <v>180</v>
      </c>
      <c r="Q179" s="183" t="s">
        <v>603</v>
      </c>
      <c r="R179" s="183" t="s">
        <v>180</v>
      </c>
      <c r="S179" s="183" t="s">
        <v>180</v>
      </c>
      <c r="T179" s="183" t="s">
        <v>180</v>
      </c>
      <c r="U179" s="183" t="s">
        <v>181</v>
      </c>
      <c r="V179" s="182" t="s">
        <v>569</v>
      </c>
      <c r="W179" s="182" t="s">
        <v>180</v>
      </c>
      <c r="X179" s="183" t="s">
        <v>180</v>
      </c>
      <c r="Y179" s="185">
        <v>0</v>
      </c>
      <c r="Z179" s="183" t="s">
        <v>180</v>
      </c>
      <c r="AA179" s="181">
        <v>0</v>
      </c>
      <c r="AB179" s="183" t="s">
        <v>180</v>
      </c>
      <c r="AC179" s="183" t="s">
        <v>180</v>
      </c>
      <c r="AD179" s="183" t="s">
        <v>180</v>
      </c>
      <c r="AE179" s="183" t="s">
        <v>180</v>
      </c>
      <c r="AF179" s="183" t="s">
        <v>180</v>
      </c>
      <c r="AG179" s="184">
        <v>0</v>
      </c>
      <c r="AH179" s="183" t="s">
        <v>180</v>
      </c>
      <c r="AI179" s="183" t="s">
        <v>203</v>
      </c>
      <c r="AJ179" s="183" t="s">
        <v>180</v>
      </c>
      <c r="AK179" s="183" t="s">
        <v>180</v>
      </c>
      <c r="AL179" s="184">
        <v>5.5</v>
      </c>
      <c r="AM179" s="184">
        <v>5.5</v>
      </c>
      <c r="AN179" s="183" t="s">
        <v>182</v>
      </c>
      <c r="AO179" s="183" t="s">
        <v>180</v>
      </c>
      <c r="AP179" s="182" t="s">
        <v>180</v>
      </c>
      <c r="AQ179" s="184"/>
      <c r="AR179" s="183" t="s">
        <v>204</v>
      </c>
      <c r="AS179" s="183" t="s">
        <v>205</v>
      </c>
      <c r="AT179" s="183" t="s">
        <v>206</v>
      </c>
      <c r="AU179" s="183" t="s">
        <v>604</v>
      </c>
      <c r="AV179" s="183" t="s">
        <v>208</v>
      </c>
      <c r="AW179" s="182" t="s">
        <v>569</v>
      </c>
      <c r="AX179" s="183" t="s">
        <v>608</v>
      </c>
      <c r="AY179" s="183" t="s">
        <v>210</v>
      </c>
      <c r="AZ179" s="183" t="s">
        <v>180</v>
      </c>
      <c r="BA179" s="183" t="s">
        <v>180</v>
      </c>
      <c r="BB179" s="183" t="s">
        <v>180</v>
      </c>
      <c r="BC179" s="183" t="s">
        <v>180</v>
      </c>
      <c r="BD179" s="183" t="s">
        <v>180</v>
      </c>
      <c r="BE179" s="182" t="s">
        <v>180</v>
      </c>
      <c r="BF179" s="182" t="s">
        <v>180</v>
      </c>
      <c r="BG179" s="183" t="s">
        <v>180</v>
      </c>
    </row>
    <row r="180" spans="1:59" s="186" customFormat="1" x14ac:dyDescent="0.2">
      <c r="A180" s="181">
        <v>5</v>
      </c>
      <c r="B180" s="182" t="s">
        <v>581</v>
      </c>
      <c r="C180" s="183" t="s">
        <v>609</v>
      </c>
      <c r="D180" s="184">
        <v>126.09</v>
      </c>
      <c r="E180" s="183" t="s">
        <v>197</v>
      </c>
      <c r="F180" s="183" t="s">
        <v>198</v>
      </c>
      <c r="G180" s="183" t="s">
        <v>199</v>
      </c>
      <c r="H180" s="183" t="s">
        <v>176</v>
      </c>
      <c r="I180" s="183" t="s">
        <v>177</v>
      </c>
      <c r="J180" s="183" t="s">
        <v>268</v>
      </c>
      <c r="K180" s="183" t="s">
        <v>179</v>
      </c>
      <c r="L180" s="183" t="s">
        <v>180</v>
      </c>
      <c r="M180" s="183" t="s">
        <v>180</v>
      </c>
      <c r="N180" s="181">
        <v>9688414</v>
      </c>
      <c r="O180" s="181">
        <v>848</v>
      </c>
      <c r="P180" s="183" t="s">
        <v>180</v>
      </c>
      <c r="Q180" s="183" t="s">
        <v>603</v>
      </c>
      <c r="R180" s="183" t="s">
        <v>180</v>
      </c>
      <c r="S180" s="183" t="s">
        <v>180</v>
      </c>
      <c r="T180" s="183" t="s">
        <v>180</v>
      </c>
      <c r="U180" s="183" t="s">
        <v>181</v>
      </c>
      <c r="V180" s="182" t="s">
        <v>569</v>
      </c>
      <c r="W180" s="182" t="s">
        <v>180</v>
      </c>
      <c r="X180" s="183" t="s">
        <v>180</v>
      </c>
      <c r="Y180" s="185">
        <v>0</v>
      </c>
      <c r="Z180" s="183" t="s">
        <v>180</v>
      </c>
      <c r="AA180" s="181">
        <v>0</v>
      </c>
      <c r="AB180" s="183" t="s">
        <v>180</v>
      </c>
      <c r="AC180" s="183" t="s">
        <v>180</v>
      </c>
      <c r="AD180" s="183" t="s">
        <v>180</v>
      </c>
      <c r="AE180" s="183" t="s">
        <v>180</v>
      </c>
      <c r="AF180" s="183" t="s">
        <v>180</v>
      </c>
      <c r="AG180" s="184">
        <v>0</v>
      </c>
      <c r="AH180" s="183" t="s">
        <v>180</v>
      </c>
      <c r="AI180" s="183" t="s">
        <v>203</v>
      </c>
      <c r="AJ180" s="183" t="s">
        <v>180</v>
      </c>
      <c r="AK180" s="183" t="s">
        <v>180</v>
      </c>
      <c r="AL180" s="184">
        <v>126.09</v>
      </c>
      <c r="AM180" s="184">
        <v>126.09</v>
      </c>
      <c r="AN180" s="183" t="s">
        <v>182</v>
      </c>
      <c r="AO180" s="183" t="s">
        <v>180</v>
      </c>
      <c r="AP180" s="182" t="s">
        <v>180</v>
      </c>
      <c r="AQ180" s="184"/>
      <c r="AR180" s="183" t="s">
        <v>204</v>
      </c>
      <c r="AS180" s="183" t="s">
        <v>205</v>
      </c>
      <c r="AT180" s="183" t="s">
        <v>206</v>
      </c>
      <c r="AU180" s="183" t="s">
        <v>604</v>
      </c>
      <c r="AV180" s="183" t="s">
        <v>208</v>
      </c>
      <c r="AW180" s="182" t="s">
        <v>569</v>
      </c>
      <c r="AX180" s="183" t="s">
        <v>610</v>
      </c>
      <c r="AY180" s="183" t="s">
        <v>210</v>
      </c>
      <c r="AZ180" s="183" t="s">
        <v>180</v>
      </c>
      <c r="BA180" s="183" t="s">
        <v>180</v>
      </c>
      <c r="BB180" s="183" t="s">
        <v>180</v>
      </c>
      <c r="BC180" s="183" t="s">
        <v>180</v>
      </c>
      <c r="BD180" s="183" t="s">
        <v>180</v>
      </c>
      <c r="BE180" s="182" t="s">
        <v>180</v>
      </c>
      <c r="BF180" s="182" t="s">
        <v>180</v>
      </c>
      <c r="BG180" s="183" t="s">
        <v>180</v>
      </c>
    </row>
    <row r="181" spans="1:59" s="186" customFormat="1" x14ac:dyDescent="0.2">
      <c r="A181" s="181">
        <v>5</v>
      </c>
      <c r="B181" s="182" t="s">
        <v>581</v>
      </c>
      <c r="C181" s="183" t="s">
        <v>264</v>
      </c>
      <c r="D181" s="184">
        <v>0.5</v>
      </c>
      <c r="E181" s="183" t="s">
        <v>197</v>
      </c>
      <c r="F181" s="183" t="s">
        <v>198</v>
      </c>
      <c r="G181" s="183" t="s">
        <v>199</v>
      </c>
      <c r="H181" s="183" t="s">
        <v>176</v>
      </c>
      <c r="I181" s="183" t="s">
        <v>177</v>
      </c>
      <c r="J181" s="183" t="s">
        <v>268</v>
      </c>
      <c r="K181" s="183" t="s">
        <v>179</v>
      </c>
      <c r="L181" s="183" t="s">
        <v>180</v>
      </c>
      <c r="M181" s="183" t="s">
        <v>180</v>
      </c>
      <c r="N181" s="181">
        <v>9688414</v>
      </c>
      <c r="O181" s="181">
        <v>849</v>
      </c>
      <c r="P181" s="183" t="s">
        <v>180</v>
      </c>
      <c r="Q181" s="183" t="s">
        <v>603</v>
      </c>
      <c r="R181" s="183" t="s">
        <v>180</v>
      </c>
      <c r="S181" s="183" t="s">
        <v>180</v>
      </c>
      <c r="T181" s="183" t="s">
        <v>180</v>
      </c>
      <c r="U181" s="183" t="s">
        <v>181</v>
      </c>
      <c r="V181" s="182" t="s">
        <v>569</v>
      </c>
      <c r="W181" s="182" t="s">
        <v>180</v>
      </c>
      <c r="X181" s="183" t="s">
        <v>180</v>
      </c>
      <c r="Y181" s="185">
        <v>0</v>
      </c>
      <c r="Z181" s="183" t="s">
        <v>180</v>
      </c>
      <c r="AA181" s="181">
        <v>0</v>
      </c>
      <c r="AB181" s="183" t="s">
        <v>180</v>
      </c>
      <c r="AC181" s="183" t="s">
        <v>180</v>
      </c>
      <c r="AD181" s="183" t="s">
        <v>180</v>
      </c>
      <c r="AE181" s="183" t="s">
        <v>180</v>
      </c>
      <c r="AF181" s="183" t="s">
        <v>180</v>
      </c>
      <c r="AG181" s="184">
        <v>0</v>
      </c>
      <c r="AH181" s="183" t="s">
        <v>180</v>
      </c>
      <c r="AI181" s="183" t="s">
        <v>203</v>
      </c>
      <c r="AJ181" s="183" t="s">
        <v>180</v>
      </c>
      <c r="AK181" s="183" t="s">
        <v>180</v>
      </c>
      <c r="AL181" s="184">
        <v>0.5</v>
      </c>
      <c r="AM181" s="184">
        <v>0.5</v>
      </c>
      <c r="AN181" s="183" t="s">
        <v>182</v>
      </c>
      <c r="AO181" s="183" t="s">
        <v>180</v>
      </c>
      <c r="AP181" s="182" t="s">
        <v>180</v>
      </c>
      <c r="AQ181" s="184"/>
      <c r="AR181" s="183" t="s">
        <v>204</v>
      </c>
      <c r="AS181" s="183" t="s">
        <v>205</v>
      </c>
      <c r="AT181" s="183" t="s">
        <v>206</v>
      </c>
      <c r="AU181" s="183" t="s">
        <v>604</v>
      </c>
      <c r="AV181" s="183" t="s">
        <v>208</v>
      </c>
      <c r="AW181" s="182" t="s">
        <v>569</v>
      </c>
      <c r="AX181" s="183" t="s">
        <v>611</v>
      </c>
      <c r="AY181" s="183" t="s">
        <v>210</v>
      </c>
      <c r="AZ181" s="183" t="s">
        <v>180</v>
      </c>
      <c r="BA181" s="183" t="s">
        <v>180</v>
      </c>
      <c r="BB181" s="183" t="s">
        <v>180</v>
      </c>
      <c r="BC181" s="183" t="s">
        <v>180</v>
      </c>
      <c r="BD181" s="183" t="s">
        <v>180</v>
      </c>
      <c r="BE181" s="182" t="s">
        <v>180</v>
      </c>
      <c r="BF181" s="182" t="s">
        <v>180</v>
      </c>
      <c r="BG181" s="183" t="s">
        <v>180</v>
      </c>
    </row>
    <row r="182" spans="1:59" s="186" customFormat="1" x14ac:dyDescent="0.2">
      <c r="A182" s="181">
        <v>5</v>
      </c>
      <c r="B182" s="182" t="s">
        <v>581</v>
      </c>
      <c r="C182" s="183" t="s">
        <v>542</v>
      </c>
      <c r="D182" s="184">
        <v>0.5</v>
      </c>
      <c r="E182" s="183" t="s">
        <v>197</v>
      </c>
      <c r="F182" s="183" t="s">
        <v>198</v>
      </c>
      <c r="G182" s="183" t="s">
        <v>199</v>
      </c>
      <c r="H182" s="183" t="s">
        <v>176</v>
      </c>
      <c r="I182" s="183" t="s">
        <v>177</v>
      </c>
      <c r="J182" s="183" t="s">
        <v>268</v>
      </c>
      <c r="K182" s="183" t="s">
        <v>179</v>
      </c>
      <c r="L182" s="183" t="s">
        <v>180</v>
      </c>
      <c r="M182" s="183" t="s">
        <v>180</v>
      </c>
      <c r="N182" s="181">
        <v>9688414</v>
      </c>
      <c r="O182" s="181">
        <v>850</v>
      </c>
      <c r="P182" s="183" t="s">
        <v>180</v>
      </c>
      <c r="Q182" s="183" t="s">
        <v>603</v>
      </c>
      <c r="R182" s="183" t="s">
        <v>180</v>
      </c>
      <c r="S182" s="183" t="s">
        <v>180</v>
      </c>
      <c r="T182" s="183" t="s">
        <v>180</v>
      </c>
      <c r="U182" s="183" t="s">
        <v>181</v>
      </c>
      <c r="V182" s="182" t="s">
        <v>569</v>
      </c>
      <c r="W182" s="182" t="s">
        <v>180</v>
      </c>
      <c r="X182" s="183" t="s">
        <v>180</v>
      </c>
      <c r="Y182" s="185">
        <v>0</v>
      </c>
      <c r="Z182" s="183" t="s">
        <v>180</v>
      </c>
      <c r="AA182" s="181">
        <v>0</v>
      </c>
      <c r="AB182" s="183" t="s">
        <v>180</v>
      </c>
      <c r="AC182" s="183" t="s">
        <v>180</v>
      </c>
      <c r="AD182" s="183" t="s">
        <v>180</v>
      </c>
      <c r="AE182" s="183" t="s">
        <v>180</v>
      </c>
      <c r="AF182" s="183" t="s">
        <v>180</v>
      </c>
      <c r="AG182" s="184">
        <v>0</v>
      </c>
      <c r="AH182" s="183" t="s">
        <v>180</v>
      </c>
      <c r="AI182" s="183" t="s">
        <v>203</v>
      </c>
      <c r="AJ182" s="183" t="s">
        <v>180</v>
      </c>
      <c r="AK182" s="183" t="s">
        <v>180</v>
      </c>
      <c r="AL182" s="184">
        <v>0.5</v>
      </c>
      <c r="AM182" s="184">
        <v>0.5</v>
      </c>
      <c r="AN182" s="183" t="s">
        <v>182</v>
      </c>
      <c r="AO182" s="183" t="s">
        <v>180</v>
      </c>
      <c r="AP182" s="182" t="s">
        <v>180</v>
      </c>
      <c r="AQ182" s="184"/>
      <c r="AR182" s="183" t="s">
        <v>204</v>
      </c>
      <c r="AS182" s="183" t="s">
        <v>205</v>
      </c>
      <c r="AT182" s="183" t="s">
        <v>206</v>
      </c>
      <c r="AU182" s="183" t="s">
        <v>604</v>
      </c>
      <c r="AV182" s="183" t="s">
        <v>208</v>
      </c>
      <c r="AW182" s="182" t="s">
        <v>569</v>
      </c>
      <c r="AX182" s="183" t="s">
        <v>612</v>
      </c>
      <c r="AY182" s="183" t="s">
        <v>210</v>
      </c>
      <c r="AZ182" s="183" t="s">
        <v>180</v>
      </c>
      <c r="BA182" s="183" t="s">
        <v>180</v>
      </c>
      <c r="BB182" s="183" t="s">
        <v>180</v>
      </c>
      <c r="BC182" s="183" t="s">
        <v>180</v>
      </c>
      <c r="BD182" s="183" t="s">
        <v>180</v>
      </c>
      <c r="BE182" s="182" t="s">
        <v>180</v>
      </c>
      <c r="BF182" s="182" t="s">
        <v>180</v>
      </c>
      <c r="BG182" s="183" t="s">
        <v>180</v>
      </c>
    </row>
    <row r="183" spans="1:59" s="193" customFormat="1" x14ac:dyDescent="0.2">
      <c r="A183" s="188">
        <v>5</v>
      </c>
      <c r="B183" s="189" t="s">
        <v>568</v>
      </c>
      <c r="C183" s="190" t="s">
        <v>505</v>
      </c>
      <c r="D183" s="191">
        <v>-145</v>
      </c>
      <c r="E183" s="190" t="s">
        <v>173</v>
      </c>
      <c r="F183" s="190" t="s">
        <v>504</v>
      </c>
      <c r="G183" s="190" t="s">
        <v>297</v>
      </c>
      <c r="H183" s="190" t="s">
        <v>176</v>
      </c>
      <c r="I183" s="190" t="s">
        <v>177</v>
      </c>
      <c r="J183" s="190" t="s">
        <v>295</v>
      </c>
      <c r="K183" s="190" t="s">
        <v>179</v>
      </c>
      <c r="L183" s="190" t="s">
        <v>180</v>
      </c>
      <c r="M183" s="190" t="s">
        <v>180</v>
      </c>
      <c r="N183" s="188">
        <v>9636030</v>
      </c>
      <c r="O183" s="188">
        <v>51</v>
      </c>
      <c r="P183" s="190" t="s">
        <v>180</v>
      </c>
      <c r="Q183" s="190" t="s">
        <v>180</v>
      </c>
      <c r="R183" s="190" t="s">
        <v>180</v>
      </c>
      <c r="S183" s="190" t="s">
        <v>180</v>
      </c>
      <c r="T183" s="190" t="s">
        <v>180</v>
      </c>
      <c r="U183" s="190" t="s">
        <v>181</v>
      </c>
      <c r="V183" s="189" t="s">
        <v>503</v>
      </c>
      <c r="W183" s="189" t="s">
        <v>180</v>
      </c>
      <c r="X183" s="190" t="s">
        <v>180</v>
      </c>
      <c r="Y183" s="192">
        <v>0</v>
      </c>
      <c r="Z183" s="190" t="s">
        <v>180</v>
      </c>
      <c r="AA183" s="188">
        <v>0</v>
      </c>
      <c r="AB183" s="190" t="s">
        <v>180</v>
      </c>
      <c r="AC183" s="190" t="s">
        <v>180</v>
      </c>
      <c r="AD183" s="190" t="s">
        <v>180</v>
      </c>
      <c r="AE183" s="190" t="s">
        <v>180</v>
      </c>
      <c r="AF183" s="190" t="s">
        <v>180</v>
      </c>
      <c r="AG183" s="191">
        <v>0</v>
      </c>
      <c r="AH183" s="190" t="s">
        <v>180</v>
      </c>
      <c r="AI183" s="190" t="s">
        <v>180</v>
      </c>
      <c r="AJ183" s="190" t="s">
        <v>180</v>
      </c>
      <c r="AK183" s="190" t="s">
        <v>180</v>
      </c>
      <c r="AL183" s="191">
        <v>-145</v>
      </c>
      <c r="AM183" s="191">
        <v>-145</v>
      </c>
      <c r="AN183" s="190" t="s">
        <v>182</v>
      </c>
      <c r="AO183" s="190" t="s">
        <v>180</v>
      </c>
      <c r="AP183" s="189" t="s">
        <v>180</v>
      </c>
      <c r="AQ183" s="191"/>
      <c r="AR183" s="190" t="s">
        <v>180</v>
      </c>
      <c r="AS183" s="190" t="s">
        <v>180</v>
      </c>
      <c r="AT183" s="190" t="s">
        <v>180</v>
      </c>
      <c r="AU183" s="190" t="s">
        <v>180</v>
      </c>
      <c r="AV183" s="190" t="s">
        <v>180</v>
      </c>
      <c r="AW183" s="189" t="s">
        <v>180</v>
      </c>
      <c r="AX183" s="190" t="s">
        <v>180</v>
      </c>
      <c r="AY183" s="190" t="s">
        <v>180</v>
      </c>
      <c r="AZ183" s="190" t="s">
        <v>180</v>
      </c>
      <c r="BA183" s="190" t="s">
        <v>180</v>
      </c>
      <c r="BB183" s="190" t="s">
        <v>180</v>
      </c>
      <c r="BC183" s="190" t="s">
        <v>180</v>
      </c>
      <c r="BD183" s="190" t="s">
        <v>180</v>
      </c>
      <c r="BE183" s="189" t="s">
        <v>180</v>
      </c>
      <c r="BF183" s="189" t="s">
        <v>180</v>
      </c>
      <c r="BG183" s="190" t="s">
        <v>183</v>
      </c>
    </row>
    <row r="184" spans="1:59" s="193" customFormat="1" x14ac:dyDescent="0.2">
      <c r="A184" s="188">
        <v>5</v>
      </c>
      <c r="B184" s="189" t="s">
        <v>568</v>
      </c>
      <c r="C184" s="190" t="s">
        <v>613</v>
      </c>
      <c r="D184" s="191">
        <v>145</v>
      </c>
      <c r="E184" s="190" t="s">
        <v>197</v>
      </c>
      <c r="F184" s="190" t="s">
        <v>198</v>
      </c>
      <c r="G184" s="190" t="s">
        <v>297</v>
      </c>
      <c r="H184" s="190" t="s">
        <v>176</v>
      </c>
      <c r="I184" s="190" t="s">
        <v>177</v>
      </c>
      <c r="J184" s="190" t="s">
        <v>295</v>
      </c>
      <c r="K184" s="190" t="s">
        <v>179</v>
      </c>
      <c r="L184" s="190" t="s">
        <v>180</v>
      </c>
      <c r="M184" s="190" t="s">
        <v>180</v>
      </c>
      <c r="N184" s="188">
        <v>9637843</v>
      </c>
      <c r="O184" s="188">
        <v>53</v>
      </c>
      <c r="P184" s="190" t="s">
        <v>180</v>
      </c>
      <c r="Q184" s="190" t="s">
        <v>614</v>
      </c>
      <c r="R184" s="190" t="s">
        <v>180</v>
      </c>
      <c r="S184" s="190" t="s">
        <v>180</v>
      </c>
      <c r="T184" s="190" t="s">
        <v>180</v>
      </c>
      <c r="U184" s="190" t="s">
        <v>181</v>
      </c>
      <c r="V184" s="189" t="s">
        <v>563</v>
      </c>
      <c r="W184" s="189" t="s">
        <v>180</v>
      </c>
      <c r="X184" s="190" t="s">
        <v>180</v>
      </c>
      <c r="Y184" s="192">
        <v>0</v>
      </c>
      <c r="Z184" s="190" t="s">
        <v>180</v>
      </c>
      <c r="AA184" s="188">
        <v>0</v>
      </c>
      <c r="AB184" s="190" t="s">
        <v>180</v>
      </c>
      <c r="AC184" s="190" t="s">
        <v>180</v>
      </c>
      <c r="AD184" s="190" t="s">
        <v>180</v>
      </c>
      <c r="AE184" s="190" t="s">
        <v>180</v>
      </c>
      <c r="AF184" s="190" t="s">
        <v>180</v>
      </c>
      <c r="AG184" s="191">
        <v>0</v>
      </c>
      <c r="AH184" s="190" t="s">
        <v>180</v>
      </c>
      <c r="AI184" s="190" t="s">
        <v>203</v>
      </c>
      <c r="AJ184" s="190" t="s">
        <v>180</v>
      </c>
      <c r="AK184" s="190" t="s">
        <v>180</v>
      </c>
      <c r="AL184" s="191">
        <v>145</v>
      </c>
      <c r="AM184" s="191">
        <v>145</v>
      </c>
      <c r="AN184" s="190" t="s">
        <v>182</v>
      </c>
      <c r="AO184" s="190" t="s">
        <v>180</v>
      </c>
      <c r="AP184" s="189" t="s">
        <v>180</v>
      </c>
      <c r="AQ184" s="191"/>
      <c r="AR184" s="190" t="s">
        <v>204</v>
      </c>
      <c r="AS184" s="190" t="s">
        <v>300</v>
      </c>
      <c r="AT184" s="190" t="s">
        <v>301</v>
      </c>
      <c r="AU184" s="190" t="s">
        <v>615</v>
      </c>
      <c r="AV184" s="190" t="s">
        <v>208</v>
      </c>
      <c r="AW184" s="189" t="s">
        <v>563</v>
      </c>
      <c r="AX184" s="190" t="s">
        <v>616</v>
      </c>
      <c r="AY184" s="190" t="s">
        <v>210</v>
      </c>
      <c r="AZ184" s="190" t="s">
        <v>180</v>
      </c>
      <c r="BA184" s="190" t="s">
        <v>180</v>
      </c>
      <c r="BB184" s="190" t="s">
        <v>180</v>
      </c>
      <c r="BC184" s="190" t="s">
        <v>180</v>
      </c>
      <c r="BD184" s="190" t="s">
        <v>180</v>
      </c>
      <c r="BE184" s="189" t="s">
        <v>180</v>
      </c>
      <c r="BF184" s="189" t="s">
        <v>180</v>
      </c>
      <c r="BG184" s="190" t="s">
        <v>180</v>
      </c>
    </row>
    <row r="185" spans="1:59" s="193" customFormat="1" x14ac:dyDescent="0.2">
      <c r="A185" s="188">
        <v>5</v>
      </c>
      <c r="B185" s="189" t="s">
        <v>569</v>
      </c>
      <c r="C185" s="190" t="s">
        <v>617</v>
      </c>
      <c r="D185" s="191">
        <v>413.59</v>
      </c>
      <c r="E185" s="190" t="s">
        <v>173</v>
      </c>
      <c r="F185" s="190" t="s">
        <v>618</v>
      </c>
      <c r="G185" s="190" t="s">
        <v>297</v>
      </c>
      <c r="H185" s="190" t="s">
        <v>176</v>
      </c>
      <c r="I185" s="190" t="s">
        <v>177</v>
      </c>
      <c r="J185" s="190" t="s">
        <v>295</v>
      </c>
      <c r="K185" s="190" t="s">
        <v>179</v>
      </c>
      <c r="L185" s="190" t="s">
        <v>180</v>
      </c>
      <c r="M185" s="190" t="s">
        <v>180</v>
      </c>
      <c r="N185" s="188">
        <v>9691359</v>
      </c>
      <c r="O185" s="188">
        <v>60</v>
      </c>
      <c r="P185" s="190" t="s">
        <v>180</v>
      </c>
      <c r="Q185" s="190" t="s">
        <v>180</v>
      </c>
      <c r="R185" s="190" t="s">
        <v>180</v>
      </c>
      <c r="S185" s="190" t="s">
        <v>180</v>
      </c>
      <c r="T185" s="190" t="s">
        <v>180</v>
      </c>
      <c r="U185" s="190" t="s">
        <v>181</v>
      </c>
      <c r="V185" s="189" t="s">
        <v>572</v>
      </c>
      <c r="W185" s="189" t="s">
        <v>180</v>
      </c>
      <c r="X185" s="190" t="s">
        <v>180</v>
      </c>
      <c r="Y185" s="192">
        <v>0</v>
      </c>
      <c r="Z185" s="190" t="s">
        <v>180</v>
      </c>
      <c r="AA185" s="188">
        <v>0</v>
      </c>
      <c r="AB185" s="190" t="s">
        <v>180</v>
      </c>
      <c r="AC185" s="190" t="s">
        <v>180</v>
      </c>
      <c r="AD185" s="190" t="s">
        <v>180</v>
      </c>
      <c r="AE185" s="190" t="s">
        <v>180</v>
      </c>
      <c r="AF185" s="190" t="s">
        <v>180</v>
      </c>
      <c r="AG185" s="191">
        <v>0</v>
      </c>
      <c r="AH185" s="190" t="s">
        <v>180</v>
      </c>
      <c r="AI185" s="190" t="s">
        <v>180</v>
      </c>
      <c r="AJ185" s="190" t="s">
        <v>180</v>
      </c>
      <c r="AK185" s="190" t="s">
        <v>180</v>
      </c>
      <c r="AL185" s="191">
        <v>413.59</v>
      </c>
      <c r="AM185" s="191">
        <v>413.59</v>
      </c>
      <c r="AN185" s="190" t="s">
        <v>182</v>
      </c>
      <c r="AO185" s="190" t="s">
        <v>180</v>
      </c>
      <c r="AP185" s="189" t="s">
        <v>180</v>
      </c>
      <c r="AQ185" s="191"/>
      <c r="AR185" s="190" t="s">
        <v>180</v>
      </c>
      <c r="AS185" s="190" t="s">
        <v>180</v>
      </c>
      <c r="AT185" s="190" t="s">
        <v>180</v>
      </c>
      <c r="AU185" s="190" t="s">
        <v>180</v>
      </c>
      <c r="AV185" s="190" t="s">
        <v>180</v>
      </c>
      <c r="AW185" s="189" t="s">
        <v>180</v>
      </c>
      <c r="AX185" s="190" t="s">
        <v>180</v>
      </c>
      <c r="AY185" s="190" t="s">
        <v>180</v>
      </c>
      <c r="AZ185" s="190" t="s">
        <v>180</v>
      </c>
      <c r="BA185" s="190" t="s">
        <v>180</v>
      </c>
      <c r="BB185" s="190" t="s">
        <v>180</v>
      </c>
      <c r="BC185" s="190" t="s">
        <v>180</v>
      </c>
      <c r="BD185" s="190" t="s">
        <v>180</v>
      </c>
      <c r="BE185" s="189" t="s">
        <v>180</v>
      </c>
      <c r="BF185" s="189" t="s">
        <v>180</v>
      </c>
      <c r="BG185" s="190" t="s">
        <v>183</v>
      </c>
    </row>
    <row r="186" spans="1:59" s="174" customFormat="1" x14ac:dyDescent="0.2">
      <c r="A186" s="169">
        <v>6</v>
      </c>
      <c r="B186" s="170" t="s">
        <v>572</v>
      </c>
      <c r="C186" s="171" t="s">
        <v>576</v>
      </c>
      <c r="D186" s="172">
        <v>-21.85</v>
      </c>
      <c r="E186" s="171" t="s">
        <v>173</v>
      </c>
      <c r="F186" s="171" t="s">
        <v>577</v>
      </c>
      <c r="G186" s="171" t="s">
        <v>175</v>
      </c>
      <c r="H186" s="171" t="s">
        <v>176</v>
      </c>
      <c r="I186" s="171" t="s">
        <v>177</v>
      </c>
      <c r="J186" s="171" t="s">
        <v>178</v>
      </c>
      <c r="K186" s="171" t="s">
        <v>179</v>
      </c>
      <c r="L186" s="171" t="s">
        <v>180</v>
      </c>
      <c r="M186" s="171" t="s">
        <v>180</v>
      </c>
      <c r="N186" s="169">
        <v>9691233</v>
      </c>
      <c r="O186" s="169">
        <v>1550</v>
      </c>
      <c r="P186" s="171" t="s">
        <v>180</v>
      </c>
      <c r="Q186" s="171" t="s">
        <v>180</v>
      </c>
      <c r="R186" s="171" t="s">
        <v>180</v>
      </c>
      <c r="S186" s="171" t="s">
        <v>180</v>
      </c>
      <c r="T186" s="171" t="s">
        <v>180</v>
      </c>
      <c r="U186" s="171" t="s">
        <v>181</v>
      </c>
      <c r="V186" s="170" t="s">
        <v>572</v>
      </c>
      <c r="W186" s="170" t="s">
        <v>180</v>
      </c>
      <c r="X186" s="171" t="s">
        <v>180</v>
      </c>
      <c r="Y186" s="173">
        <v>0</v>
      </c>
      <c r="Z186" s="171" t="s">
        <v>180</v>
      </c>
      <c r="AA186" s="169">
        <v>0</v>
      </c>
      <c r="AB186" s="171" t="s">
        <v>180</v>
      </c>
      <c r="AC186" s="171" t="s">
        <v>180</v>
      </c>
      <c r="AD186" s="171" t="s">
        <v>180</v>
      </c>
      <c r="AE186" s="171" t="s">
        <v>180</v>
      </c>
      <c r="AF186" s="171" t="s">
        <v>180</v>
      </c>
      <c r="AG186" s="172">
        <v>0</v>
      </c>
      <c r="AH186" s="171" t="s">
        <v>180</v>
      </c>
      <c r="AI186" s="171" t="s">
        <v>180</v>
      </c>
      <c r="AJ186" s="171" t="s">
        <v>180</v>
      </c>
      <c r="AK186" s="171" t="s">
        <v>180</v>
      </c>
      <c r="AL186" s="172">
        <v>-21.85</v>
      </c>
      <c r="AM186" s="172">
        <v>-21.85</v>
      </c>
      <c r="AN186" s="171" t="s">
        <v>182</v>
      </c>
      <c r="AO186" s="171" t="s">
        <v>180</v>
      </c>
      <c r="AP186" s="170" t="s">
        <v>180</v>
      </c>
      <c r="AQ186" s="172"/>
      <c r="AR186" s="171" t="s">
        <v>180</v>
      </c>
      <c r="AS186" s="171" t="s">
        <v>180</v>
      </c>
      <c r="AT186" s="171" t="s">
        <v>180</v>
      </c>
      <c r="AU186" s="171" t="s">
        <v>180</v>
      </c>
      <c r="AV186" s="171" t="s">
        <v>180</v>
      </c>
      <c r="AW186" s="170" t="s">
        <v>180</v>
      </c>
      <c r="AX186" s="171" t="s">
        <v>180</v>
      </c>
      <c r="AY186" s="171" t="s">
        <v>180</v>
      </c>
      <c r="AZ186" s="171" t="s">
        <v>180</v>
      </c>
      <c r="BA186" s="171" t="s">
        <v>180</v>
      </c>
      <c r="BB186" s="171" t="s">
        <v>180</v>
      </c>
      <c r="BC186" s="171" t="s">
        <v>180</v>
      </c>
      <c r="BD186" s="171" t="s">
        <v>180</v>
      </c>
      <c r="BE186" s="170" t="s">
        <v>180</v>
      </c>
      <c r="BF186" s="170" t="s">
        <v>180</v>
      </c>
      <c r="BG186" s="171" t="s">
        <v>183</v>
      </c>
    </row>
    <row r="187" spans="1:59" s="174" customFormat="1" x14ac:dyDescent="0.2">
      <c r="A187" s="169">
        <v>6</v>
      </c>
      <c r="B187" s="170" t="s">
        <v>572</v>
      </c>
      <c r="C187" s="171" t="s">
        <v>578</v>
      </c>
      <c r="D187" s="172">
        <v>-10</v>
      </c>
      <c r="E187" s="171" t="s">
        <v>173</v>
      </c>
      <c r="F187" s="171" t="s">
        <v>577</v>
      </c>
      <c r="G187" s="171" t="s">
        <v>175</v>
      </c>
      <c r="H187" s="171" t="s">
        <v>176</v>
      </c>
      <c r="I187" s="171" t="s">
        <v>177</v>
      </c>
      <c r="J187" s="171" t="s">
        <v>178</v>
      </c>
      <c r="K187" s="171" t="s">
        <v>179</v>
      </c>
      <c r="L187" s="171" t="s">
        <v>180</v>
      </c>
      <c r="M187" s="171" t="s">
        <v>180</v>
      </c>
      <c r="N187" s="169">
        <v>9691233</v>
      </c>
      <c r="O187" s="169">
        <v>3237</v>
      </c>
      <c r="P187" s="171" t="s">
        <v>180</v>
      </c>
      <c r="Q187" s="171" t="s">
        <v>180</v>
      </c>
      <c r="R187" s="171" t="s">
        <v>180</v>
      </c>
      <c r="S187" s="171" t="s">
        <v>180</v>
      </c>
      <c r="T187" s="171" t="s">
        <v>180</v>
      </c>
      <c r="U187" s="171" t="s">
        <v>181</v>
      </c>
      <c r="V187" s="170" t="s">
        <v>572</v>
      </c>
      <c r="W187" s="170" t="s">
        <v>180</v>
      </c>
      <c r="X187" s="171" t="s">
        <v>180</v>
      </c>
      <c r="Y187" s="173">
        <v>0</v>
      </c>
      <c r="Z187" s="171" t="s">
        <v>180</v>
      </c>
      <c r="AA187" s="169">
        <v>0</v>
      </c>
      <c r="AB187" s="171" t="s">
        <v>180</v>
      </c>
      <c r="AC187" s="171" t="s">
        <v>180</v>
      </c>
      <c r="AD187" s="171" t="s">
        <v>180</v>
      </c>
      <c r="AE187" s="171" t="s">
        <v>180</v>
      </c>
      <c r="AF187" s="171" t="s">
        <v>180</v>
      </c>
      <c r="AG187" s="172">
        <v>0</v>
      </c>
      <c r="AH187" s="171" t="s">
        <v>180</v>
      </c>
      <c r="AI187" s="171" t="s">
        <v>180</v>
      </c>
      <c r="AJ187" s="171" t="s">
        <v>180</v>
      </c>
      <c r="AK187" s="171" t="s">
        <v>180</v>
      </c>
      <c r="AL187" s="172">
        <v>-10</v>
      </c>
      <c r="AM187" s="172">
        <v>-10</v>
      </c>
      <c r="AN187" s="171" t="s">
        <v>182</v>
      </c>
      <c r="AO187" s="171" t="s">
        <v>180</v>
      </c>
      <c r="AP187" s="170" t="s">
        <v>180</v>
      </c>
      <c r="AQ187" s="172"/>
      <c r="AR187" s="171" t="s">
        <v>180</v>
      </c>
      <c r="AS187" s="171" t="s">
        <v>180</v>
      </c>
      <c r="AT187" s="171" t="s">
        <v>180</v>
      </c>
      <c r="AU187" s="171" t="s">
        <v>180</v>
      </c>
      <c r="AV187" s="171" t="s">
        <v>180</v>
      </c>
      <c r="AW187" s="170" t="s">
        <v>180</v>
      </c>
      <c r="AX187" s="171" t="s">
        <v>180</v>
      </c>
      <c r="AY187" s="171" t="s">
        <v>180</v>
      </c>
      <c r="AZ187" s="171" t="s">
        <v>180</v>
      </c>
      <c r="BA187" s="171" t="s">
        <v>180</v>
      </c>
      <c r="BB187" s="171" t="s">
        <v>180</v>
      </c>
      <c r="BC187" s="171" t="s">
        <v>180</v>
      </c>
      <c r="BD187" s="171" t="s">
        <v>180</v>
      </c>
      <c r="BE187" s="170" t="s">
        <v>180</v>
      </c>
      <c r="BF187" s="170" t="s">
        <v>180</v>
      </c>
      <c r="BG187" s="171" t="s">
        <v>183</v>
      </c>
    </row>
    <row r="188" spans="1:59" s="174" customFormat="1" x14ac:dyDescent="0.2">
      <c r="A188" s="169">
        <v>6</v>
      </c>
      <c r="B188" s="170" t="s">
        <v>572</v>
      </c>
      <c r="C188" s="171" t="s">
        <v>579</v>
      </c>
      <c r="D188" s="172">
        <v>-10</v>
      </c>
      <c r="E188" s="171" t="s">
        <v>173</v>
      </c>
      <c r="F188" s="171" t="s">
        <v>577</v>
      </c>
      <c r="G188" s="171" t="s">
        <v>175</v>
      </c>
      <c r="H188" s="171" t="s">
        <v>176</v>
      </c>
      <c r="I188" s="171" t="s">
        <v>177</v>
      </c>
      <c r="J188" s="171" t="s">
        <v>178</v>
      </c>
      <c r="K188" s="171" t="s">
        <v>179</v>
      </c>
      <c r="L188" s="171" t="s">
        <v>180</v>
      </c>
      <c r="M188" s="171" t="s">
        <v>180</v>
      </c>
      <c r="N188" s="169">
        <v>9691233</v>
      </c>
      <c r="O188" s="169">
        <v>3494</v>
      </c>
      <c r="P188" s="171" t="s">
        <v>180</v>
      </c>
      <c r="Q188" s="171" t="s">
        <v>180</v>
      </c>
      <c r="R188" s="171" t="s">
        <v>180</v>
      </c>
      <c r="S188" s="171" t="s">
        <v>180</v>
      </c>
      <c r="T188" s="171" t="s">
        <v>180</v>
      </c>
      <c r="U188" s="171" t="s">
        <v>181</v>
      </c>
      <c r="V188" s="170" t="s">
        <v>572</v>
      </c>
      <c r="W188" s="170" t="s">
        <v>180</v>
      </c>
      <c r="X188" s="171" t="s">
        <v>180</v>
      </c>
      <c r="Y188" s="173">
        <v>0</v>
      </c>
      <c r="Z188" s="171" t="s">
        <v>180</v>
      </c>
      <c r="AA188" s="169">
        <v>0</v>
      </c>
      <c r="AB188" s="171" t="s">
        <v>180</v>
      </c>
      <c r="AC188" s="171" t="s">
        <v>180</v>
      </c>
      <c r="AD188" s="171" t="s">
        <v>180</v>
      </c>
      <c r="AE188" s="171" t="s">
        <v>180</v>
      </c>
      <c r="AF188" s="171" t="s">
        <v>180</v>
      </c>
      <c r="AG188" s="172">
        <v>0</v>
      </c>
      <c r="AH188" s="171" t="s">
        <v>180</v>
      </c>
      <c r="AI188" s="171" t="s">
        <v>180</v>
      </c>
      <c r="AJ188" s="171" t="s">
        <v>180</v>
      </c>
      <c r="AK188" s="171" t="s">
        <v>180</v>
      </c>
      <c r="AL188" s="172">
        <v>-10</v>
      </c>
      <c r="AM188" s="172">
        <v>-10</v>
      </c>
      <c r="AN188" s="171" t="s">
        <v>182</v>
      </c>
      <c r="AO188" s="171" t="s">
        <v>180</v>
      </c>
      <c r="AP188" s="170" t="s">
        <v>180</v>
      </c>
      <c r="AQ188" s="172"/>
      <c r="AR188" s="171" t="s">
        <v>180</v>
      </c>
      <c r="AS188" s="171" t="s">
        <v>180</v>
      </c>
      <c r="AT188" s="171" t="s">
        <v>180</v>
      </c>
      <c r="AU188" s="171" t="s">
        <v>180</v>
      </c>
      <c r="AV188" s="171" t="s">
        <v>180</v>
      </c>
      <c r="AW188" s="170" t="s">
        <v>180</v>
      </c>
      <c r="AX188" s="171" t="s">
        <v>180</v>
      </c>
      <c r="AY188" s="171" t="s">
        <v>180</v>
      </c>
      <c r="AZ188" s="171" t="s">
        <v>180</v>
      </c>
      <c r="BA188" s="171" t="s">
        <v>180</v>
      </c>
      <c r="BB188" s="171" t="s">
        <v>180</v>
      </c>
      <c r="BC188" s="171" t="s">
        <v>180</v>
      </c>
      <c r="BD188" s="171" t="s">
        <v>180</v>
      </c>
      <c r="BE188" s="170" t="s">
        <v>180</v>
      </c>
      <c r="BF188" s="170" t="s">
        <v>180</v>
      </c>
      <c r="BG188" s="171" t="s">
        <v>183</v>
      </c>
    </row>
    <row r="189" spans="1:59" s="174" customFormat="1" x14ac:dyDescent="0.2">
      <c r="A189" s="169">
        <v>6</v>
      </c>
      <c r="B189" s="170" t="s">
        <v>572</v>
      </c>
      <c r="C189" s="171" t="s">
        <v>580</v>
      </c>
      <c r="D189" s="172">
        <v>-10</v>
      </c>
      <c r="E189" s="171" t="s">
        <v>173</v>
      </c>
      <c r="F189" s="171" t="s">
        <v>577</v>
      </c>
      <c r="G189" s="171" t="s">
        <v>175</v>
      </c>
      <c r="H189" s="171" t="s">
        <v>176</v>
      </c>
      <c r="I189" s="171" t="s">
        <v>177</v>
      </c>
      <c r="J189" s="171" t="s">
        <v>178</v>
      </c>
      <c r="K189" s="171" t="s">
        <v>179</v>
      </c>
      <c r="L189" s="171" t="s">
        <v>180</v>
      </c>
      <c r="M189" s="171" t="s">
        <v>180</v>
      </c>
      <c r="N189" s="169">
        <v>9691233</v>
      </c>
      <c r="O189" s="169">
        <v>4711</v>
      </c>
      <c r="P189" s="171" t="s">
        <v>180</v>
      </c>
      <c r="Q189" s="171" t="s">
        <v>180</v>
      </c>
      <c r="R189" s="171" t="s">
        <v>180</v>
      </c>
      <c r="S189" s="171" t="s">
        <v>180</v>
      </c>
      <c r="T189" s="171" t="s">
        <v>180</v>
      </c>
      <c r="U189" s="171" t="s">
        <v>181</v>
      </c>
      <c r="V189" s="170" t="s">
        <v>572</v>
      </c>
      <c r="W189" s="170" t="s">
        <v>180</v>
      </c>
      <c r="X189" s="171" t="s">
        <v>180</v>
      </c>
      <c r="Y189" s="173">
        <v>0</v>
      </c>
      <c r="Z189" s="171" t="s">
        <v>180</v>
      </c>
      <c r="AA189" s="169">
        <v>0</v>
      </c>
      <c r="AB189" s="171" t="s">
        <v>180</v>
      </c>
      <c r="AC189" s="171" t="s">
        <v>180</v>
      </c>
      <c r="AD189" s="171" t="s">
        <v>180</v>
      </c>
      <c r="AE189" s="171" t="s">
        <v>180</v>
      </c>
      <c r="AF189" s="171" t="s">
        <v>180</v>
      </c>
      <c r="AG189" s="172">
        <v>0</v>
      </c>
      <c r="AH189" s="171" t="s">
        <v>180</v>
      </c>
      <c r="AI189" s="171" t="s">
        <v>180</v>
      </c>
      <c r="AJ189" s="171" t="s">
        <v>180</v>
      </c>
      <c r="AK189" s="171" t="s">
        <v>180</v>
      </c>
      <c r="AL189" s="172">
        <v>-10</v>
      </c>
      <c r="AM189" s="172">
        <v>-10</v>
      </c>
      <c r="AN189" s="171" t="s">
        <v>182</v>
      </c>
      <c r="AO189" s="171" t="s">
        <v>180</v>
      </c>
      <c r="AP189" s="170" t="s">
        <v>180</v>
      </c>
      <c r="AQ189" s="172"/>
      <c r="AR189" s="171" t="s">
        <v>180</v>
      </c>
      <c r="AS189" s="171" t="s">
        <v>180</v>
      </c>
      <c r="AT189" s="171" t="s">
        <v>180</v>
      </c>
      <c r="AU189" s="171" t="s">
        <v>180</v>
      </c>
      <c r="AV189" s="171" t="s">
        <v>180</v>
      </c>
      <c r="AW189" s="170" t="s">
        <v>180</v>
      </c>
      <c r="AX189" s="171" t="s">
        <v>180</v>
      </c>
      <c r="AY189" s="171" t="s">
        <v>180</v>
      </c>
      <c r="AZ189" s="171" t="s">
        <v>180</v>
      </c>
      <c r="BA189" s="171" t="s">
        <v>180</v>
      </c>
      <c r="BB189" s="171" t="s">
        <v>180</v>
      </c>
      <c r="BC189" s="171" t="s">
        <v>180</v>
      </c>
      <c r="BD189" s="171" t="s">
        <v>180</v>
      </c>
      <c r="BE189" s="170" t="s">
        <v>180</v>
      </c>
      <c r="BF189" s="170" t="s">
        <v>180</v>
      </c>
      <c r="BG189" s="171" t="s">
        <v>183</v>
      </c>
    </row>
    <row r="190" spans="1:59" s="174" customFormat="1" x14ac:dyDescent="0.2">
      <c r="A190" s="169">
        <v>6</v>
      </c>
      <c r="B190" s="170" t="s">
        <v>638</v>
      </c>
      <c r="C190" s="171" t="s">
        <v>689</v>
      </c>
      <c r="D190" s="172">
        <v>22.12</v>
      </c>
      <c r="E190" s="171" t="s">
        <v>187</v>
      </c>
      <c r="F190" s="171" t="s">
        <v>685</v>
      </c>
      <c r="G190" s="171" t="s">
        <v>175</v>
      </c>
      <c r="H190" s="171" t="s">
        <v>176</v>
      </c>
      <c r="I190" s="171" t="s">
        <v>177</v>
      </c>
      <c r="J190" s="171" t="s">
        <v>178</v>
      </c>
      <c r="K190" s="171" t="s">
        <v>179</v>
      </c>
      <c r="L190" s="171" t="s">
        <v>180</v>
      </c>
      <c r="M190" s="171" t="s">
        <v>180</v>
      </c>
      <c r="N190" s="169">
        <v>9749464</v>
      </c>
      <c r="O190" s="169">
        <v>1554</v>
      </c>
      <c r="P190" s="171" t="s">
        <v>180</v>
      </c>
      <c r="Q190" s="171" t="s">
        <v>180</v>
      </c>
      <c r="R190" s="171" t="s">
        <v>180</v>
      </c>
      <c r="S190" s="171" t="s">
        <v>180</v>
      </c>
      <c r="T190" s="171" t="s">
        <v>180</v>
      </c>
      <c r="U190" s="171" t="s">
        <v>181</v>
      </c>
      <c r="V190" s="170" t="s">
        <v>679</v>
      </c>
      <c r="W190" s="170" t="s">
        <v>180</v>
      </c>
      <c r="X190" s="171" t="s">
        <v>180</v>
      </c>
      <c r="Y190" s="173">
        <v>0</v>
      </c>
      <c r="Z190" s="171" t="s">
        <v>180</v>
      </c>
      <c r="AA190" s="169">
        <v>0</v>
      </c>
      <c r="AB190" s="171" t="s">
        <v>180</v>
      </c>
      <c r="AC190" s="171" t="s">
        <v>180</v>
      </c>
      <c r="AD190" s="171" t="s">
        <v>180</v>
      </c>
      <c r="AE190" s="171" t="s">
        <v>180</v>
      </c>
      <c r="AF190" s="171" t="s">
        <v>180</v>
      </c>
      <c r="AG190" s="172">
        <v>0</v>
      </c>
      <c r="AH190" s="171" t="s">
        <v>180</v>
      </c>
      <c r="AI190" s="171" t="s">
        <v>180</v>
      </c>
      <c r="AJ190" s="171" t="s">
        <v>180</v>
      </c>
      <c r="AK190" s="171" t="s">
        <v>180</v>
      </c>
      <c r="AL190" s="172">
        <v>22.12</v>
      </c>
      <c r="AM190" s="172">
        <v>22.12</v>
      </c>
      <c r="AN190" s="171" t="s">
        <v>182</v>
      </c>
      <c r="AO190" s="171" t="s">
        <v>180</v>
      </c>
      <c r="AP190" s="170" t="s">
        <v>180</v>
      </c>
      <c r="AQ190" s="172"/>
      <c r="AR190" s="171" t="s">
        <v>180</v>
      </c>
      <c r="AS190" s="171" t="s">
        <v>180</v>
      </c>
      <c r="AT190" s="171" t="s">
        <v>180</v>
      </c>
      <c r="AU190" s="171" t="s">
        <v>180</v>
      </c>
      <c r="AV190" s="171" t="s">
        <v>180</v>
      </c>
      <c r="AW190" s="170" t="s">
        <v>180</v>
      </c>
      <c r="AX190" s="171" t="s">
        <v>180</v>
      </c>
      <c r="AY190" s="171" t="s">
        <v>180</v>
      </c>
      <c r="AZ190" s="171" t="s">
        <v>180</v>
      </c>
      <c r="BA190" s="171" t="s">
        <v>180</v>
      </c>
      <c r="BB190" s="171" t="s">
        <v>180</v>
      </c>
      <c r="BC190" s="171" t="s">
        <v>180</v>
      </c>
      <c r="BD190" s="171" t="s">
        <v>180</v>
      </c>
      <c r="BE190" s="170" t="s">
        <v>180</v>
      </c>
      <c r="BF190" s="170" t="s">
        <v>180</v>
      </c>
      <c r="BG190" s="171" t="s">
        <v>183</v>
      </c>
    </row>
    <row r="191" spans="1:59" s="174" customFormat="1" x14ac:dyDescent="0.2">
      <c r="A191" s="169">
        <v>6</v>
      </c>
      <c r="B191" s="170" t="s">
        <v>638</v>
      </c>
      <c r="C191" s="171" t="s">
        <v>688</v>
      </c>
      <c r="D191" s="172">
        <v>10</v>
      </c>
      <c r="E191" s="171" t="s">
        <v>187</v>
      </c>
      <c r="F191" s="171" t="s">
        <v>685</v>
      </c>
      <c r="G191" s="171" t="s">
        <v>175</v>
      </c>
      <c r="H191" s="171" t="s">
        <v>176</v>
      </c>
      <c r="I191" s="171" t="s">
        <v>177</v>
      </c>
      <c r="J191" s="171" t="s">
        <v>178</v>
      </c>
      <c r="K191" s="171" t="s">
        <v>179</v>
      </c>
      <c r="L191" s="171" t="s">
        <v>180</v>
      </c>
      <c r="M191" s="171" t="s">
        <v>180</v>
      </c>
      <c r="N191" s="169">
        <v>9749464</v>
      </c>
      <c r="O191" s="169">
        <v>3278</v>
      </c>
      <c r="P191" s="171" t="s">
        <v>180</v>
      </c>
      <c r="Q191" s="171" t="s">
        <v>180</v>
      </c>
      <c r="R191" s="171" t="s">
        <v>180</v>
      </c>
      <c r="S191" s="171" t="s">
        <v>180</v>
      </c>
      <c r="T191" s="171" t="s">
        <v>180</v>
      </c>
      <c r="U191" s="171" t="s">
        <v>181</v>
      </c>
      <c r="V191" s="170" t="s">
        <v>679</v>
      </c>
      <c r="W191" s="170" t="s">
        <v>180</v>
      </c>
      <c r="X191" s="171" t="s">
        <v>180</v>
      </c>
      <c r="Y191" s="173">
        <v>0</v>
      </c>
      <c r="Z191" s="171" t="s">
        <v>180</v>
      </c>
      <c r="AA191" s="169">
        <v>0</v>
      </c>
      <c r="AB191" s="171" t="s">
        <v>180</v>
      </c>
      <c r="AC191" s="171" t="s">
        <v>180</v>
      </c>
      <c r="AD191" s="171" t="s">
        <v>180</v>
      </c>
      <c r="AE191" s="171" t="s">
        <v>180</v>
      </c>
      <c r="AF191" s="171" t="s">
        <v>180</v>
      </c>
      <c r="AG191" s="172">
        <v>0</v>
      </c>
      <c r="AH191" s="171" t="s">
        <v>180</v>
      </c>
      <c r="AI191" s="171" t="s">
        <v>180</v>
      </c>
      <c r="AJ191" s="171" t="s">
        <v>180</v>
      </c>
      <c r="AK191" s="171" t="s">
        <v>180</v>
      </c>
      <c r="AL191" s="172">
        <v>10</v>
      </c>
      <c r="AM191" s="172">
        <v>10</v>
      </c>
      <c r="AN191" s="171" t="s">
        <v>182</v>
      </c>
      <c r="AO191" s="171" t="s">
        <v>180</v>
      </c>
      <c r="AP191" s="170" t="s">
        <v>180</v>
      </c>
      <c r="AQ191" s="172"/>
      <c r="AR191" s="171" t="s">
        <v>180</v>
      </c>
      <c r="AS191" s="171" t="s">
        <v>180</v>
      </c>
      <c r="AT191" s="171" t="s">
        <v>180</v>
      </c>
      <c r="AU191" s="171" t="s">
        <v>180</v>
      </c>
      <c r="AV191" s="171" t="s">
        <v>180</v>
      </c>
      <c r="AW191" s="170" t="s">
        <v>180</v>
      </c>
      <c r="AX191" s="171" t="s">
        <v>180</v>
      </c>
      <c r="AY191" s="171" t="s">
        <v>180</v>
      </c>
      <c r="AZ191" s="171" t="s">
        <v>180</v>
      </c>
      <c r="BA191" s="171" t="s">
        <v>180</v>
      </c>
      <c r="BB191" s="171" t="s">
        <v>180</v>
      </c>
      <c r="BC191" s="171" t="s">
        <v>180</v>
      </c>
      <c r="BD191" s="171" t="s">
        <v>180</v>
      </c>
      <c r="BE191" s="170" t="s">
        <v>180</v>
      </c>
      <c r="BF191" s="170" t="s">
        <v>180</v>
      </c>
      <c r="BG191" s="171" t="s">
        <v>183</v>
      </c>
    </row>
    <row r="192" spans="1:59" s="174" customFormat="1" x14ac:dyDescent="0.2">
      <c r="A192" s="169">
        <v>6</v>
      </c>
      <c r="B192" s="170" t="s">
        <v>638</v>
      </c>
      <c r="C192" s="171" t="s">
        <v>687</v>
      </c>
      <c r="D192" s="172">
        <v>10</v>
      </c>
      <c r="E192" s="171" t="s">
        <v>187</v>
      </c>
      <c r="F192" s="171" t="s">
        <v>685</v>
      </c>
      <c r="G192" s="171" t="s">
        <v>175</v>
      </c>
      <c r="H192" s="171" t="s">
        <v>176</v>
      </c>
      <c r="I192" s="171" t="s">
        <v>177</v>
      </c>
      <c r="J192" s="171" t="s">
        <v>178</v>
      </c>
      <c r="K192" s="171" t="s">
        <v>179</v>
      </c>
      <c r="L192" s="171" t="s">
        <v>180</v>
      </c>
      <c r="M192" s="171" t="s">
        <v>180</v>
      </c>
      <c r="N192" s="169">
        <v>9749464</v>
      </c>
      <c r="O192" s="169">
        <v>3535</v>
      </c>
      <c r="P192" s="171" t="s">
        <v>180</v>
      </c>
      <c r="Q192" s="171" t="s">
        <v>180</v>
      </c>
      <c r="R192" s="171" t="s">
        <v>180</v>
      </c>
      <c r="S192" s="171" t="s">
        <v>180</v>
      </c>
      <c r="T192" s="171" t="s">
        <v>180</v>
      </c>
      <c r="U192" s="171" t="s">
        <v>181</v>
      </c>
      <c r="V192" s="170" t="s">
        <v>679</v>
      </c>
      <c r="W192" s="170" t="s">
        <v>180</v>
      </c>
      <c r="X192" s="171" t="s">
        <v>180</v>
      </c>
      <c r="Y192" s="173">
        <v>0</v>
      </c>
      <c r="Z192" s="171" t="s">
        <v>180</v>
      </c>
      <c r="AA192" s="169">
        <v>0</v>
      </c>
      <c r="AB192" s="171" t="s">
        <v>180</v>
      </c>
      <c r="AC192" s="171" t="s">
        <v>180</v>
      </c>
      <c r="AD192" s="171" t="s">
        <v>180</v>
      </c>
      <c r="AE192" s="171" t="s">
        <v>180</v>
      </c>
      <c r="AF192" s="171" t="s">
        <v>180</v>
      </c>
      <c r="AG192" s="172">
        <v>0</v>
      </c>
      <c r="AH192" s="171" t="s">
        <v>180</v>
      </c>
      <c r="AI192" s="171" t="s">
        <v>180</v>
      </c>
      <c r="AJ192" s="171" t="s">
        <v>180</v>
      </c>
      <c r="AK192" s="171" t="s">
        <v>180</v>
      </c>
      <c r="AL192" s="172">
        <v>10</v>
      </c>
      <c r="AM192" s="172">
        <v>10</v>
      </c>
      <c r="AN192" s="171" t="s">
        <v>182</v>
      </c>
      <c r="AO192" s="171" t="s">
        <v>180</v>
      </c>
      <c r="AP192" s="170" t="s">
        <v>180</v>
      </c>
      <c r="AQ192" s="172"/>
      <c r="AR192" s="171" t="s">
        <v>180</v>
      </c>
      <c r="AS192" s="171" t="s">
        <v>180</v>
      </c>
      <c r="AT192" s="171" t="s">
        <v>180</v>
      </c>
      <c r="AU192" s="171" t="s">
        <v>180</v>
      </c>
      <c r="AV192" s="171" t="s">
        <v>180</v>
      </c>
      <c r="AW192" s="170" t="s">
        <v>180</v>
      </c>
      <c r="AX192" s="171" t="s">
        <v>180</v>
      </c>
      <c r="AY192" s="171" t="s">
        <v>180</v>
      </c>
      <c r="AZ192" s="171" t="s">
        <v>180</v>
      </c>
      <c r="BA192" s="171" t="s">
        <v>180</v>
      </c>
      <c r="BB192" s="171" t="s">
        <v>180</v>
      </c>
      <c r="BC192" s="171" t="s">
        <v>180</v>
      </c>
      <c r="BD192" s="171" t="s">
        <v>180</v>
      </c>
      <c r="BE192" s="170" t="s">
        <v>180</v>
      </c>
      <c r="BF192" s="170" t="s">
        <v>180</v>
      </c>
      <c r="BG192" s="171" t="s">
        <v>183</v>
      </c>
    </row>
    <row r="193" spans="1:59" s="174" customFormat="1" x14ac:dyDescent="0.2">
      <c r="A193" s="169">
        <v>6</v>
      </c>
      <c r="B193" s="170" t="s">
        <v>638</v>
      </c>
      <c r="C193" s="171" t="s">
        <v>686</v>
      </c>
      <c r="D193" s="172">
        <v>10</v>
      </c>
      <c r="E193" s="171" t="s">
        <v>187</v>
      </c>
      <c r="F193" s="171" t="s">
        <v>685</v>
      </c>
      <c r="G193" s="171" t="s">
        <v>175</v>
      </c>
      <c r="H193" s="171" t="s">
        <v>176</v>
      </c>
      <c r="I193" s="171" t="s">
        <v>177</v>
      </c>
      <c r="J193" s="171" t="s">
        <v>178</v>
      </c>
      <c r="K193" s="171" t="s">
        <v>179</v>
      </c>
      <c r="L193" s="171" t="s">
        <v>180</v>
      </c>
      <c r="M193" s="171" t="s">
        <v>180</v>
      </c>
      <c r="N193" s="169">
        <v>9749464</v>
      </c>
      <c r="O193" s="169">
        <v>4784</v>
      </c>
      <c r="P193" s="171" t="s">
        <v>180</v>
      </c>
      <c r="Q193" s="171" t="s">
        <v>180</v>
      </c>
      <c r="R193" s="171" t="s">
        <v>180</v>
      </c>
      <c r="S193" s="171" t="s">
        <v>180</v>
      </c>
      <c r="T193" s="171" t="s">
        <v>180</v>
      </c>
      <c r="U193" s="171" t="s">
        <v>181</v>
      </c>
      <c r="V193" s="170" t="s">
        <v>679</v>
      </c>
      <c r="W193" s="170" t="s">
        <v>180</v>
      </c>
      <c r="X193" s="171" t="s">
        <v>180</v>
      </c>
      <c r="Y193" s="173">
        <v>0</v>
      </c>
      <c r="Z193" s="171" t="s">
        <v>180</v>
      </c>
      <c r="AA193" s="169">
        <v>0</v>
      </c>
      <c r="AB193" s="171" t="s">
        <v>180</v>
      </c>
      <c r="AC193" s="171" t="s">
        <v>180</v>
      </c>
      <c r="AD193" s="171" t="s">
        <v>180</v>
      </c>
      <c r="AE193" s="171" t="s">
        <v>180</v>
      </c>
      <c r="AF193" s="171" t="s">
        <v>180</v>
      </c>
      <c r="AG193" s="172">
        <v>0</v>
      </c>
      <c r="AH193" s="171" t="s">
        <v>180</v>
      </c>
      <c r="AI193" s="171" t="s">
        <v>180</v>
      </c>
      <c r="AJ193" s="171" t="s">
        <v>180</v>
      </c>
      <c r="AK193" s="171" t="s">
        <v>180</v>
      </c>
      <c r="AL193" s="172">
        <v>10</v>
      </c>
      <c r="AM193" s="172">
        <v>10</v>
      </c>
      <c r="AN193" s="171" t="s">
        <v>182</v>
      </c>
      <c r="AO193" s="171" t="s">
        <v>180</v>
      </c>
      <c r="AP193" s="170" t="s">
        <v>180</v>
      </c>
      <c r="AQ193" s="172"/>
      <c r="AR193" s="171" t="s">
        <v>180</v>
      </c>
      <c r="AS193" s="171" t="s">
        <v>180</v>
      </c>
      <c r="AT193" s="171" t="s">
        <v>180</v>
      </c>
      <c r="AU193" s="171" t="s">
        <v>180</v>
      </c>
      <c r="AV193" s="171" t="s">
        <v>180</v>
      </c>
      <c r="AW193" s="170" t="s">
        <v>180</v>
      </c>
      <c r="AX193" s="171" t="s">
        <v>180</v>
      </c>
      <c r="AY193" s="171" t="s">
        <v>180</v>
      </c>
      <c r="AZ193" s="171" t="s">
        <v>180</v>
      </c>
      <c r="BA193" s="171" t="s">
        <v>180</v>
      </c>
      <c r="BB193" s="171" t="s">
        <v>180</v>
      </c>
      <c r="BC193" s="171" t="s">
        <v>180</v>
      </c>
      <c r="BD193" s="171" t="s">
        <v>180</v>
      </c>
      <c r="BE193" s="170" t="s">
        <v>180</v>
      </c>
      <c r="BF193" s="170" t="s">
        <v>180</v>
      </c>
      <c r="BG193" s="171" t="s">
        <v>183</v>
      </c>
    </row>
    <row r="194" spans="1:59" s="174" customFormat="1" x14ac:dyDescent="0.2">
      <c r="A194" s="169">
        <v>6</v>
      </c>
      <c r="B194" s="170" t="s">
        <v>638</v>
      </c>
      <c r="C194" s="171" t="s">
        <v>684</v>
      </c>
      <c r="D194" s="172">
        <v>22.12</v>
      </c>
      <c r="E194" s="171" t="s">
        <v>173</v>
      </c>
      <c r="F194" s="171" t="s">
        <v>680</v>
      </c>
      <c r="G194" s="171" t="s">
        <v>175</v>
      </c>
      <c r="H194" s="171" t="s">
        <v>176</v>
      </c>
      <c r="I194" s="171" t="s">
        <v>177</v>
      </c>
      <c r="J194" s="171" t="s">
        <v>178</v>
      </c>
      <c r="K194" s="171" t="s">
        <v>179</v>
      </c>
      <c r="L194" s="171" t="s">
        <v>180</v>
      </c>
      <c r="M194" s="171" t="s">
        <v>180</v>
      </c>
      <c r="N194" s="169">
        <v>9749469</v>
      </c>
      <c r="O194" s="169">
        <v>1554</v>
      </c>
      <c r="P194" s="171" t="s">
        <v>180</v>
      </c>
      <c r="Q194" s="171" t="s">
        <v>180</v>
      </c>
      <c r="R194" s="171" t="s">
        <v>180</v>
      </c>
      <c r="S194" s="171" t="s">
        <v>180</v>
      </c>
      <c r="T194" s="171" t="s">
        <v>180</v>
      </c>
      <c r="U194" s="171" t="s">
        <v>181</v>
      </c>
      <c r="V194" s="170" t="s">
        <v>679</v>
      </c>
      <c r="W194" s="170" t="s">
        <v>180</v>
      </c>
      <c r="X194" s="171" t="s">
        <v>180</v>
      </c>
      <c r="Y194" s="173">
        <v>0</v>
      </c>
      <c r="Z194" s="171" t="s">
        <v>180</v>
      </c>
      <c r="AA194" s="169">
        <v>0</v>
      </c>
      <c r="AB194" s="171" t="s">
        <v>180</v>
      </c>
      <c r="AC194" s="171" t="s">
        <v>180</v>
      </c>
      <c r="AD194" s="171" t="s">
        <v>180</v>
      </c>
      <c r="AE194" s="171" t="s">
        <v>180</v>
      </c>
      <c r="AF194" s="171" t="s">
        <v>180</v>
      </c>
      <c r="AG194" s="172">
        <v>0</v>
      </c>
      <c r="AH194" s="171" t="s">
        <v>180</v>
      </c>
      <c r="AI194" s="171" t="s">
        <v>180</v>
      </c>
      <c r="AJ194" s="171" t="s">
        <v>180</v>
      </c>
      <c r="AK194" s="171" t="s">
        <v>180</v>
      </c>
      <c r="AL194" s="172">
        <v>22.12</v>
      </c>
      <c r="AM194" s="172">
        <v>22.12</v>
      </c>
      <c r="AN194" s="171" t="s">
        <v>182</v>
      </c>
      <c r="AO194" s="171" t="s">
        <v>180</v>
      </c>
      <c r="AP194" s="170" t="s">
        <v>180</v>
      </c>
      <c r="AQ194" s="172"/>
      <c r="AR194" s="171" t="s">
        <v>180</v>
      </c>
      <c r="AS194" s="171" t="s">
        <v>180</v>
      </c>
      <c r="AT194" s="171" t="s">
        <v>180</v>
      </c>
      <c r="AU194" s="171" t="s">
        <v>180</v>
      </c>
      <c r="AV194" s="171" t="s">
        <v>180</v>
      </c>
      <c r="AW194" s="170" t="s">
        <v>180</v>
      </c>
      <c r="AX194" s="171" t="s">
        <v>180</v>
      </c>
      <c r="AY194" s="171" t="s">
        <v>180</v>
      </c>
      <c r="AZ194" s="171" t="s">
        <v>180</v>
      </c>
      <c r="BA194" s="171" t="s">
        <v>180</v>
      </c>
      <c r="BB194" s="171" t="s">
        <v>180</v>
      </c>
      <c r="BC194" s="171" t="s">
        <v>180</v>
      </c>
      <c r="BD194" s="171" t="s">
        <v>180</v>
      </c>
      <c r="BE194" s="170" t="s">
        <v>180</v>
      </c>
      <c r="BF194" s="170" t="s">
        <v>180</v>
      </c>
      <c r="BG194" s="171" t="s">
        <v>183</v>
      </c>
    </row>
    <row r="195" spans="1:59" s="174" customFormat="1" x14ac:dyDescent="0.2">
      <c r="A195" s="169">
        <v>6</v>
      </c>
      <c r="B195" s="170" t="s">
        <v>638</v>
      </c>
      <c r="C195" s="171" t="s">
        <v>683</v>
      </c>
      <c r="D195" s="172">
        <v>10</v>
      </c>
      <c r="E195" s="171" t="s">
        <v>173</v>
      </c>
      <c r="F195" s="171" t="s">
        <v>680</v>
      </c>
      <c r="G195" s="171" t="s">
        <v>175</v>
      </c>
      <c r="H195" s="171" t="s">
        <v>176</v>
      </c>
      <c r="I195" s="171" t="s">
        <v>177</v>
      </c>
      <c r="J195" s="171" t="s">
        <v>178</v>
      </c>
      <c r="K195" s="171" t="s">
        <v>179</v>
      </c>
      <c r="L195" s="171" t="s">
        <v>180</v>
      </c>
      <c r="M195" s="171" t="s">
        <v>180</v>
      </c>
      <c r="N195" s="169">
        <v>9749469</v>
      </c>
      <c r="O195" s="169">
        <v>3278</v>
      </c>
      <c r="P195" s="171" t="s">
        <v>180</v>
      </c>
      <c r="Q195" s="171" t="s">
        <v>180</v>
      </c>
      <c r="R195" s="171" t="s">
        <v>180</v>
      </c>
      <c r="S195" s="171" t="s">
        <v>180</v>
      </c>
      <c r="T195" s="171" t="s">
        <v>180</v>
      </c>
      <c r="U195" s="171" t="s">
        <v>181</v>
      </c>
      <c r="V195" s="170" t="s">
        <v>679</v>
      </c>
      <c r="W195" s="170" t="s">
        <v>180</v>
      </c>
      <c r="X195" s="171" t="s">
        <v>180</v>
      </c>
      <c r="Y195" s="173">
        <v>0</v>
      </c>
      <c r="Z195" s="171" t="s">
        <v>180</v>
      </c>
      <c r="AA195" s="169">
        <v>0</v>
      </c>
      <c r="AB195" s="171" t="s">
        <v>180</v>
      </c>
      <c r="AC195" s="171" t="s">
        <v>180</v>
      </c>
      <c r="AD195" s="171" t="s">
        <v>180</v>
      </c>
      <c r="AE195" s="171" t="s">
        <v>180</v>
      </c>
      <c r="AF195" s="171" t="s">
        <v>180</v>
      </c>
      <c r="AG195" s="172">
        <v>0</v>
      </c>
      <c r="AH195" s="171" t="s">
        <v>180</v>
      </c>
      <c r="AI195" s="171" t="s">
        <v>180</v>
      </c>
      <c r="AJ195" s="171" t="s">
        <v>180</v>
      </c>
      <c r="AK195" s="171" t="s">
        <v>180</v>
      </c>
      <c r="AL195" s="172">
        <v>10</v>
      </c>
      <c r="AM195" s="172">
        <v>10</v>
      </c>
      <c r="AN195" s="171" t="s">
        <v>182</v>
      </c>
      <c r="AO195" s="171" t="s">
        <v>180</v>
      </c>
      <c r="AP195" s="170" t="s">
        <v>180</v>
      </c>
      <c r="AQ195" s="172"/>
      <c r="AR195" s="171" t="s">
        <v>180</v>
      </c>
      <c r="AS195" s="171" t="s">
        <v>180</v>
      </c>
      <c r="AT195" s="171" t="s">
        <v>180</v>
      </c>
      <c r="AU195" s="171" t="s">
        <v>180</v>
      </c>
      <c r="AV195" s="171" t="s">
        <v>180</v>
      </c>
      <c r="AW195" s="170" t="s">
        <v>180</v>
      </c>
      <c r="AX195" s="171" t="s">
        <v>180</v>
      </c>
      <c r="AY195" s="171" t="s">
        <v>180</v>
      </c>
      <c r="AZ195" s="171" t="s">
        <v>180</v>
      </c>
      <c r="BA195" s="171" t="s">
        <v>180</v>
      </c>
      <c r="BB195" s="171" t="s">
        <v>180</v>
      </c>
      <c r="BC195" s="171" t="s">
        <v>180</v>
      </c>
      <c r="BD195" s="171" t="s">
        <v>180</v>
      </c>
      <c r="BE195" s="170" t="s">
        <v>180</v>
      </c>
      <c r="BF195" s="170" t="s">
        <v>180</v>
      </c>
      <c r="BG195" s="171" t="s">
        <v>183</v>
      </c>
    </row>
    <row r="196" spans="1:59" s="174" customFormat="1" x14ac:dyDescent="0.2">
      <c r="A196" s="169">
        <v>6</v>
      </c>
      <c r="B196" s="170" t="s">
        <v>638</v>
      </c>
      <c r="C196" s="171" t="s">
        <v>682</v>
      </c>
      <c r="D196" s="172">
        <v>10</v>
      </c>
      <c r="E196" s="171" t="s">
        <v>173</v>
      </c>
      <c r="F196" s="171" t="s">
        <v>680</v>
      </c>
      <c r="G196" s="171" t="s">
        <v>175</v>
      </c>
      <c r="H196" s="171" t="s">
        <v>176</v>
      </c>
      <c r="I196" s="171" t="s">
        <v>177</v>
      </c>
      <c r="J196" s="171" t="s">
        <v>178</v>
      </c>
      <c r="K196" s="171" t="s">
        <v>179</v>
      </c>
      <c r="L196" s="171" t="s">
        <v>180</v>
      </c>
      <c r="M196" s="171" t="s">
        <v>180</v>
      </c>
      <c r="N196" s="169">
        <v>9749469</v>
      </c>
      <c r="O196" s="169">
        <v>3535</v>
      </c>
      <c r="P196" s="171" t="s">
        <v>180</v>
      </c>
      <c r="Q196" s="171" t="s">
        <v>180</v>
      </c>
      <c r="R196" s="171" t="s">
        <v>180</v>
      </c>
      <c r="S196" s="171" t="s">
        <v>180</v>
      </c>
      <c r="T196" s="171" t="s">
        <v>180</v>
      </c>
      <c r="U196" s="171" t="s">
        <v>181</v>
      </c>
      <c r="V196" s="170" t="s">
        <v>679</v>
      </c>
      <c r="W196" s="170" t="s">
        <v>180</v>
      </c>
      <c r="X196" s="171" t="s">
        <v>180</v>
      </c>
      <c r="Y196" s="173">
        <v>0</v>
      </c>
      <c r="Z196" s="171" t="s">
        <v>180</v>
      </c>
      <c r="AA196" s="169">
        <v>0</v>
      </c>
      <c r="AB196" s="171" t="s">
        <v>180</v>
      </c>
      <c r="AC196" s="171" t="s">
        <v>180</v>
      </c>
      <c r="AD196" s="171" t="s">
        <v>180</v>
      </c>
      <c r="AE196" s="171" t="s">
        <v>180</v>
      </c>
      <c r="AF196" s="171" t="s">
        <v>180</v>
      </c>
      <c r="AG196" s="172">
        <v>0</v>
      </c>
      <c r="AH196" s="171" t="s">
        <v>180</v>
      </c>
      <c r="AI196" s="171" t="s">
        <v>180</v>
      </c>
      <c r="AJ196" s="171" t="s">
        <v>180</v>
      </c>
      <c r="AK196" s="171" t="s">
        <v>180</v>
      </c>
      <c r="AL196" s="172">
        <v>10</v>
      </c>
      <c r="AM196" s="172">
        <v>10</v>
      </c>
      <c r="AN196" s="171" t="s">
        <v>182</v>
      </c>
      <c r="AO196" s="171" t="s">
        <v>180</v>
      </c>
      <c r="AP196" s="170" t="s">
        <v>180</v>
      </c>
      <c r="AQ196" s="172"/>
      <c r="AR196" s="171" t="s">
        <v>180</v>
      </c>
      <c r="AS196" s="171" t="s">
        <v>180</v>
      </c>
      <c r="AT196" s="171" t="s">
        <v>180</v>
      </c>
      <c r="AU196" s="171" t="s">
        <v>180</v>
      </c>
      <c r="AV196" s="171" t="s">
        <v>180</v>
      </c>
      <c r="AW196" s="170" t="s">
        <v>180</v>
      </c>
      <c r="AX196" s="171" t="s">
        <v>180</v>
      </c>
      <c r="AY196" s="171" t="s">
        <v>180</v>
      </c>
      <c r="AZ196" s="171" t="s">
        <v>180</v>
      </c>
      <c r="BA196" s="171" t="s">
        <v>180</v>
      </c>
      <c r="BB196" s="171" t="s">
        <v>180</v>
      </c>
      <c r="BC196" s="171" t="s">
        <v>180</v>
      </c>
      <c r="BD196" s="171" t="s">
        <v>180</v>
      </c>
      <c r="BE196" s="170" t="s">
        <v>180</v>
      </c>
      <c r="BF196" s="170" t="s">
        <v>180</v>
      </c>
      <c r="BG196" s="171" t="s">
        <v>183</v>
      </c>
    </row>
    <row r="197" spans="1:59" s="174" customFormat="1" x14ac:dyDescent="0.2">
      <c r="A197" s="169">
        <v>6</v>
      </c>
      <c r="B197" s="170" t="s">
        <v>638</v>
      </c>
      <c r="C197" s="171" t="s">
        <v>681</v>
      </c>
      <c r="D197" s="172">
        <v>10</v>
      </c>
      <c r="E197" s="171" t="s">
        <v>173</v>
      </c>
      <c r="F197" s="171" t="s">
        <v>680</v>
      </c>
      <c r="G197" s="171" t="s">
        <v>175</v>
      </c>
      <c r="H197" s="171" t="s">
        <v>176</v>
      </c>
      <c r="I197" s="171" t="s">
        <v>177</v>
      </c>
      <c r="J197" s="171" t="s">
        <v>178</v>
      </c>
      <c r="K197" s="171" t="s">
        <v>179</v>
      </c>
      <c r="L197" s="171" t="s">
        <v>180</v>
      </c>
      <c r="M197" s="171" t="s">
        <v>180</v>
      </c>
      <c r="N197" s="169">
        <v>9749469</v>
      </c>
      <c r="O197" s="169">
        <v>4784</v>
      </c>
      <c r="P197" s="171" t="s">
        <v>180</v>
      </c>
      <c r="Q197" s="171" t="s">
        <v>180</v>
      </c>
      <c r="R197" s="171" t="s">
        <v>180</v>
      </c>
      <c r="S197" s="171" t="s">
        <v>180</v>
      </c>
      <c r="T197" s="171" t="s">
        <v>180</v>
      </c>
      <c r="U197" s="171" t="s">
        <v>181</v>
      </c>
      <c r="V197" s="170" t="s">
        <v>679</v>
      </c>
      <c r="W197" s="170" t="s">
        <v>180</v>
      </c>
      <c r="X197" s="171" t="s">
        <v>180</v>
      </c>
      <c r="Y197" s="173">
        <v>0</v>
      </c>
      <c r="Z197" s="171" t="s">
        <v>180</v>
      </c>
      <c r="AA197" s="169">
        <v>0</v>
      </c>
      <c r="AB197" s="171" t="s">
        <v>180</v>
      </c>
      <c r="AC197" s="171" t="s">
        <v>180</v>
      </c>
      <c r="AD197" s="171" t="s">
        <v>180</v>
      </c>
      <c r="AE197" s="171" t="s">
        <v>180</v>
      </c>
      <c r="AF197" s="171" t="s">
        <v>180</v>
      </c>
      <c r="AG197" s="172">
        <v>0</v>
      </c>
      <c r="AH197" s="171" t="s">
        <v>180</v>
      </c>
      <c r="AI197" s="171" t="s">
        <v>180</v>
      </c>
      <c r="AJ197" s="171" t="s">
        <v>180</v>
      </c>
      <c r="AK197" s="171" t="s">
        <v>180</v>
      </c>
      <c r="AL197" s="172">
        <v>10</v>
      </c>
      <c r="AM197" s="172">
        <v>10</v>
      </c>
      <c r="AN197" s="171" t="s">
        <v>182</v>
      </c>
      <c r="AO197" s="171" t="s">
        <v>180</v>
      </c>
      <c r="AP197" s="170" t="s">
        <v>180</v>
      </c>
      <c r="AQ197" s="172"/>
      <c r="AR197" s="171" t="s">
        <v>180</v>
      </c>
      <c r="AS197" s="171" t="s">
        <v>180</v>
      </c>
      <c r="AT197" s="171" t="s">
        <v>180</v>
      </c>
      <c r="AU197" s="171" t="s">
        <v>180</v>
      </c>
      <c r="AV197" s="171" t="s">
        <v>180</v>
      </c>
      <c r="AW197" s="170" t="s">
        <v>180</v>
      </c>
      <c r="AX197" s="171" t="s">
        <v>180</v>
      </c>
      <c r="AY197" s="171" t="s">
        <v>180</v>
      </c>
      <c r="AZ197" s="171" t="s">
        <v>180</v>
      </c>
      <c r="BA197" s="171" t="s">
        <v>180</v>
      </c>
      <c r="BB197" s="171" t="s">
        <v>180</v>
      </c>
      <c r="BC197" s="171" t="s">
        <v>180</v>
      </c>
      <c r="BD197" s="171" t="s">
        <v>180</v>
      </c>
      <c r="BE197" s="170" t="s">
        <v>180</v>
      </c>
      <c r="BF197" s="170" t="s">
        <v>180</v>
      </c>
      <c r="BG197" s="171" t="s">
        <v>183</v>
      </c>
    </row>
    <row r="198" spans="1:59" s="209" customFormat="1" x14ac:dyDescent="0.2">
      <c r="A198" s="204">
        <v>6</v>
      </c>
      <c r="B198" s="205" t="s">
        <v>572</v>
      </c>
      <c r="C198" s="206" t="s">
        <v>677</v>
      </c>
      <c r="D198" s="207">
        <v>16.36</v>
      </c>
      <c r="E198" s="206" t="s">
        <v>197</v>
      </c>
      <c r="F198" s="206" t="s">
        <v>198</v>
      </c>
      <c r="G198" s="206" t="s">
        <v>676</v>
      </c>
      <c r="H198" s="206" t="s">
        <v>176</v>
      </c>
      <c r="I198" s="206" t="s">
        <v>177</v>
      </c>
      <c r="J198" s="206" t="s">
        <v>675</v>
      </c>
      <c r="K198" s="206" t="s">
        <v>179</v>
      </c>
      <c r="L198" s="206" t="s">
        <v>180</v>
      </c>
      <c r="M198" s="206" t="s">
        <v>180</v>
      </c>
      <c r="N198" s="204">
        <v>9741857</v>
      </c>
      <c r="O198" s="204">
        <v>3</v>
      </c>
      <c r="P198" s="206" t="s">
        <v>180</v>
      </c>
      <c r="Q198" s="206" t="s">
        <v>674</v>
      </c>
      <c r="R198" s="206" t="s">
        <v>180</v>
      </c>
      <c r="S198" s="206" t="s">
        <v>180</v>
      </c>
      <c r="T198" s="206" t="s">
        <v>180</v>
      </c>
      <c r="U198" s="206" t="s">
        <v>181</v>
      </c>
      <c r="V198" s="205" t="s">
        <v>670</v>
      </c>
      <c r="W198" s="205" t="s">
        <v>180</v>
      </c>
      <c r="X198" s="206" t="s">
        <v>180</v>
      </c>
      <c r="Y198" s="208">
        <v>0</v>
      </c>
      <c r="Z198" s="206" t="s">
        <v>180</v>
      </c>
      <c r="AA198" s="204">
        <v>0</v>
      </c>
      <c r="AB198" s="206" t="s">
        <v>180</v>
      </c>
      <c r="AC198" s="206" t="s">
        <v>180</v>
      </c>
      <c r="AD198" s="206" t="s">
        <v>180</v>
      </c>
      <c r="AE198" s="206" t="s">
        <v>180</v>
      </c>
      <c r="AF198" s="206" t="s">
        <v>180</v>
      </c>
      <c r="AG198" s="207">
        <v>0</v>
      </c>
      <c r="AH198" s="206" t="s">
        <v>180</v>
      </c>
      <c r="AI198" s="206" t="s">
        <v>203</v>
      </c>
      <c r="AJ198" s="206" t="s">
        <v>180</v>
      </c>
      <c r="AK198" s="206" t="s">
        <v>180</v>
      </c>
      <c r="AL198" s="207">
        <v>16.36</v>
      </c>
      <c r="AM198" s="207">
        <v>16.36</v>
      </c>
      <c r="AN198" s="206" t="s">
        <v>182</v>
      </c>
      <c r="AO198" s="206" t="s">
        <v>180</v>
      </c>
      <c r="AP198" s="205" t="s">
        <v>180</v>
      </c>
      <c r="AQ198" s="207"/>
      <c r="AR198" s="206" t="s">
        <v>204</v>
      </c>
      <c r="AS198" s="206" t="s">
        <v>673</v>
      </c>
      <c r="AT198" s="206" t="s">
        <v>672</v>
      </c>
      <c r="AU198" s="206" t="s">
        <v>671</v>
      </c>
      <c r="AV198" s="206" t="s">
        <v>208</v>
      </c>
      <c r="AW198" s="205" t="s">
        <v>670</v>
      </c>
      <c r="AX198" s="206" t="s">
        <v>678</v>
      </c>
      <c r="AY198" s="206" t="s">
        <v>210</v>
      </c>
      <c r="AZ198" s="206" t="s">
        <v>180</v>
      </c>
      <c r="BA198" s="206" t="s">
        <v>180</v>
      </c>
      <c r="BB198" s="206" t="s">
        <v>180</v>
      </c>
      <c r="BC198" s="206" t="s">
        <v>180</v>
      </c>
      <c r="BD198" s="206" t="s">
        <v>180</v>
      </c>
      <c r="BE198" s="205" t="s">
        <v>180</v>
      </c>
      <c r="BF198" s="205" t="s">
        <v>180</v>
      </c>
      <c r="BG198" s="206" t="s">
        <v>180</v>
      </c>
    </row>
    <row r="199" spans="1:59" s="209" customFormat="1" x14ac:dyDescent="0.2">
      <c r="A199" s="204">
        <v>6</v>
      </c>
      <c r="B199" s="205" t="s">
        <v>572</v>
      </c>
      <c r="C199" s="206" t="s">
        <v>677</v>
      </c>
      <c r="D199" s="207">
        <v>16.36</v>
      </c>
      <c r="E199" s="206" t="s">
        <v>197</v>
      </c>
      <c r="F199" s="206" t="s">
        <v>198</v>
      </c>
      <c r="G199" s="206" t="s">
        <v>676</v>
      </c>
      <c r="H199" s="206" t="s">
        <v>176</v>
      </c>
      <c r="I199" s="206" t="s">
        <v>177</v>
      </c>
      <c r="J199" s="206" t="s">
        <v>675</v>
      </c>
      <c r="K199" s="206" t="s">
        <v>179</v>
      </c>
      <c r="L199" s="206" t="s">
        <v>180</v>
      </c>
      <c r="M199" s="206" t="s">
        <v>180</v>
      </c>
      <c r="N199" s="204">
        <v>9741857</v>
      </c>
      <c r="O199" s="204">
        <v>4</v>
      </c>
      <c r="P199" s="206" t="s">
        <v>180</v>
      </c>
      <c r="Q199" s="206" t="s">
        <v>674</v>
      </c>
      <c r="R199" s="206" t="s">
        <v>180</v>
      </c>
      <c r="S199" s="206" t="s">
        <v>180</v>
      </c>
      <c r="T199" s="206" t="s">
        <v>180</v>
      </c>
      <c r="U199" s="206" t="s">
        <v>181</v>
      </c>
      <c r="V199" s="205" t="s">
        <v>670</v>
      </c>
      <c r="W199" s="205" t="s">
        <v>180</v>
      </c>
      <c r="X199" s="206" t="s">
        <v>180</v>
      </c>
      <c r="Y199" s="208">
        <v>0</v>
      </c>
      <c r="Z199" s="206" t="s">
        <v>180</v>
      </c>
      <c r="AA199" s="204">
        <v>0</v>
      </c>
      <c r="AB199" s="206" t="s">
        <v>180</v>
      </c>
      <c r="AC199" s="206" t="s">
        <v>180</v>
      </c>
      <c r="AD199" s="206" t="s">
        <v>180</v>
      </c>
      <c r="AE199" s="206" t="s">
        <v>180</v>
      </c>
      <c r="AF199" s="206" t="s">
        <v>180</v>
      </c>
      <c r="AG199" s="207">
        <v>0</v>
      </c>
      <c r="AH199" s="206" t="s">
        <v>180</v>
      </c>
      <c r="AI199" s="206" t="s">
        <v>203</v>
      </c>
      <c r="AJ199" s="206" t="s">
        <v>180</v>
      </c>
      <c r="AK199" s="206" t="s">
        <v>180</v>
      </c>
      <c r="AL199" s="207">
        <v>16.36</v>
      </c>
      <c r="AM199" s="207">
        <v>16.36</v>
      </c>
      <c r="AN199" s="206" t="s">
        <v>182</v>
      </c>
      <c r="AO199" s="206" t="s">
        <v>180</v>
      </c>
      <c r="AP199" s="205" t="s">
        <v>180</v>
      </c>
      <c r="AQ199" s="207"/>
      <c r="AR199" s="206" t="s">
        <v>204</v>
      </c>
      <c r="AS199" s="206" t="s">
        <v>673</v>
      </c>
      <c r="AT199" s="206" t="s">
        <v>672</v>
      </c>
      <c r="AU199" s="206" t="s">
        <v>671</v>
      </c>
      <c r="AV199" s="206" t="s">
        <v>208</v>
      </c>
      <c r="AW199" s="205" t="s">
        <v>670</v>
      </c>
      <c r="AX199" s="206" t="s">
        <v>669</v>
      </c>
      <c r="AY199" s="206" t="s">
        <v>210</v>
      </c>
      <c r="AZ199" s="206" t="s">
        <v>180</v>
      </c>
      <c r="BA199" s="206" t="s">
        <v>180</v>
      </c>
      <c r="BB199" s="206" t="s">
        <v>180</v>
      </c>
      <c r="BC199" s="206" t="s">
        <v>180</v>
      </c>
      <c r="BD199" s="206" t="s">
        <v>180</v>
      </c>
      <c r="BE199" s="205" t="s">
        <v>180</v>
      </c>
      <c r="BF199" s="205" t="s">
        <v>180</v>
      </c>
      <c r="BG199" s="206" t="s">
        <v>180</v>
      </c>
    </row>
    <row r="200" spans="1:59" s="180" customFormat="1" x14ac:dyDescent="0.2">
      <c r="A200" s="175">
        <v>6</v>
      </c>
      <c r="B200" s="176" t="s">
        <v>648</v>
      </c>
      <c r="C200" s="177" t="s">
        <v>585</v>
      </c>
      <c r="D200" s="178">
        <v>10</v>
      </c>
      <c r="E200" s="177" t="s">
        <v>197</v>
      </c>
      <c r="F200" s="177" t="s">
        <v>198</v>
      </c>
      <c r="G200" s="177" t="s">
        <v>199</v>
      </c>
      <c r="H200" s="177" t="s">
        <v>176</v>
      </c>
      <c r="I200" s="177" t="s">
        <v>177</v>
      </c>
      <c r="J200" s="177" t="s">
        <v>200</v>
      </c>
      <c r="K200" s="177" t="s">
        <v>179</v>
      </c>
      <c r="L200" s="177" t="s">
        <v>180</v>
      </c>
      <c r="M200" s="177" t="s">
        <v>180</v>
      </c>
      <c r="N200" s="175">
        <v>9735474</v>
      </c>
      <c r="O200" s="175">
        <v>254</v>
      </c>
      <c r="P200" s="177" t="s">
        <v>180</v>
      </c>
      <c r="Q200" s="177" t="s">
        <v>666</v>
      </c>
      <c r="R200" s="177" t="s">
        <v>180</v>
      </c>
      <c r="S200" s="177" t="s">
        <v>180</v>
      </c>
      <c r="T200" s="177" t="s">
        <v>180</v>
      </c>
      <c r="U200" s="177" t="s">
        <v>181</v>
      </c>
      <c r="V200" s="176" t="s">
        <v>645</v>
      </c>
      <c r="W200" s="176" t="s">
        <v>180</v>
      </c>
      <c r="X200" s="177" t="s">
        <v>180</v>
      </c>
      <c r="Y200" s="179">
        <v>0</v>
      </c>
      <c r="Z200" s="177" t="s">
        <v>180</v>
      </c>
      <c r="AA200" s="175">
        <v>0</v>
      </c>
      <c r="AB200" s="177" t="s">
        <v>180</v>
      </c>
      <c r="AC200" s="177" t="s">
        <v>180</v>
      </c>
      <c r="AD200" s="177" t="s">
        <v>180</v>
      </c>
      <c r="AE200" s="177" t="s">
        <v>180</v>
      </c>
      <c r="AF200" s="177" t="s">
        <v>180</v>
      </c>
      <c r="AG200" s="178">
        <v>0</v>
      </c>
      <c r="AH200" s="177" t="s">
        <v>180</v>
      </c>
      <c r="AI200" s="177" t="s">
        <v>203</v>
      </c>
      <c r="AJ200" s="177" t="s">
        <v>180</v>
      </c>
      <c r="AK200" s="177" t="s">
        <v>180</v>
      </c>
      <c r="AL200" s="178">
        <v>10</v>
      </c>
      <c r="AM200" s="178">
        <v>10</v>
      </c>
      <c r="AN200" s="177" t="s">
        <v>182</v>
      </c>
      <c r="AO200" s="177" t="s">
        <v>180</v>
      </c>
      <c r="AP200" s="176" t="s">
        <v>180</v>
      </c>
      <c r="AQ200" s="178"/>
      <c r="AR200" s="177" t="s">
        <v>204</v>
      </c>
      <c r="AS200" s="177" t="s">
        <v>205</v>
      </c>
      <c r="AT200" s="177" t="s">
        <v>206</v>
      </c>
      <c r="AU200" s="177" t="s">
        <v>665</v>
      </c>
      <c r="AV200" s="177" t="s">
        <v>208</v>
      </c>
      <c r="AW200" s="176" t="s">
        <v>645</v>
      </c>
      <c r="AX200" s="177" t="s">
        <v>668</v>
      </c>
      <c r="AY200" s="177" t="s">
        <v>210</v>
      </c>
      <c r="AZ200" s="177" t="s">
        <v>180</v>
      </c>
      <c r="BA200" s="177" t="s">
        <v>180</v>
      </c>
      <c r="BB200" s="177" t="s">
        <v>180</v>
      </c>
      <c r="BC200" s="177" t="s">
        <v>180</v>
      </c>
      <c r="BD200" s="177" t="s">
        <v>180</v>
      </c>
      <c r="BE200" s="176" t="s">
        <v>180</v>
      </c>
      <c r="BF200" s="176" t="s">
        <v>180</v>
      </c>
      <c r="BG200" s="177" t="s">
        <v>180</v>
      </c>
    </row>
    <row r="201" spans="1:59" s="180" customFormat="1" x14ac:dyDescent="0.2">
      <c r="A201" s="175">
        <v>6</v>
      </c>
      <c r="B201" s="176" t="s">
        <v>648</v>
      </c>
      <c r="C201" s="177" t="s">
        <v>667</v>
      </c>
      <c r="D201" s="178">
        <v>10</v>
      </c>
      <c r="E201" s="177" t="s">
        <v>197</v>
      </c>
      <c r="F201" s="177" t="s">
        <v>198</v>
      </c>
      <c r="G201" s="177" t="s">
        <v>199</v>
      </c>
      <c r="H201" s="177" t="s">
        <v>176</v>
      </c>
      <c r="I201" s="177" t="s">
        <v>177</v>
      </c>
      <c r="J201" s="177" t="s">
        <v>200</v>
      </c>
      <c r="K201" s="177" t="s">
        <v>179</v>
      </c>
      <c r="L201" s="177" t="s">
        <v>180</v>
      </c>
      <c r="M201" s="177" t="s">
        <v>180</v>
      </c>
      <c r="N201" s="175">
        <v>9735474</v>
      </c>
      <c r="O201" s="175">
        <v>255</v>
      </c>
      <c r="P201" s="177" t="s">
        <v>180</v>
      </c>
      <c r="Q201" s="177" t="s">
        <v>666</v>
      </c>
      <c r="R201" s="177" t="s">
        <v>180</v>
      </c>
      <c r="S201" s="177" t="s">
        <v>180</v>
      </c>
      <c r="T201" s="177" t="s">
        <v>180</v>
      </c>
      <c r="U201" s="177" t="s">
        <v>181</v>
      </c>
      <c r="V201" s="176" t="s">
        <v>645</v>
      </c>
      <c r="W201" s="176" t="s">
        <v>180</v>
      </c>
      <c r="X201" s="177" t="s">
        <v>180</v>
      </c>
      <c r="Y201" s="179">
        <v>0</v>
      </c>
      <c r="Z201" s="177" t="s">
        <v>180</v>
      </c>
      <c r="AA201" s="175">
        <v>0</v>
      </c>
      <c r="AB201" s="177" t="s">
        <v>180</v>
      </c>
      <c r="AC201" s="177" t="s">
        <v>180</v>
      </c>
      <c r="AD201" s="177" t="s">
        <v>180</v>
      </c>
      <c r="AE201" s="177" t="s">
        <v>180</v>
      </c>
      <c r="AF201" s="177" t="s">
        <v>180</v>
      </c>
      <c r="AG201" s="178">
        <v>0</v>
      </c>
      <c r="AH201" s="177" t="s">
        <v>180</v>
      </c>
      <c r="AI201" s="177" t="s">
        <v>203</v>
      </c>
      <c r="AJ201" s="177" t="s">
        <v>180</v>
      </c>
      <c r="AK201" s="177" t="s">
        <v>180</v>
      </c>
      <c r="AL201" s="178">
        <v>10</v>
      </c>
      <c r="AM201" s="178">
        <v>10</v>
      </c>
      <c r="AN201" s="177" t="s">
        <v>182</v>
      </c>
      <c r="AO201" s="177" t="s">
        <v>180</v>
      </c>
      <c r="AP201" s="176" t="s">
        <v>180</v>
      </c>
      <c r="AQ201" s="178"/>
      <c r="AR201" s="177" t="s">
        <v>204</v>
      </c>
      <c r="AS201" s="177" t="s">
        <v>205</v>
      </c>
      <c r="AT201" s="177" t="s">
        <v>206</v>
      </c>
      <c r="AU201" s="177" t="s">
        <v>665</v>
      </c>
      <c r="AV201" s="177" t="s">
        <v>208</v>
      </c>
      <c r="AW201" s="176" t="s">
        <v>645</v>
      </c>
      <c r="AX201" s="177" t="s">
        <v>664</v>
      </c>
      <c r="AY201" s="177" t="s">
        <v>210</v>
      </c>
      <c r="AZ201" s="177" t="s">
        <v>180</v>
      </c>
      <c r="BA201" s="177" t="s">
        <v>180</v>
      </c>
      <c r="BB201" s="177" t="s">
        <v>180</v>
      </c>
      <c r="BC201" s="177" t="s">
        <v>180</v>
      </c>
      <c r="BD201" s="177" t="s">
        <v>180</v>
      </c>
      <c r="BE201" s="176" t="s">
        <v>180</v>
      </c>
      <c r="BF201" s="176" t="s">
        <v>180</v>
      </c>
      <c r="BG201" s="177" t="s">
        <v>180</v>
      </c>
    </row>
    <row r="202" spans="1:59" s="186" customFormat="1" x14ac:dyDescent="0.2">
      <c r="A202" s="181">
        <v>6</v>
      </c>
      <c r="B202" s="182" t="s">
        <v>648</v>
      </c>
      <c r="C202" s="183" t="s">
        <v>550</v>
      </c>
      <c r="D202" s="184">
        <v>5.5</v>
      </c>
      <c r="E202" s="183" t="s">
        <v>197</v>
      </c>
      <c r="F202" s="183" t="s">
        <v>198</v>
      </c>
      <c r="G202" s="183" t="s">
        <v>199</v>
      </c>
      <c r="H202" s="183" t="s">
        <v>176</v>
      </c>
      <c r="I202" s="183" t="s">
        <v>177</v>
      </c>
      <c r="J202" s="183" t="s">
        <v>268</v>
      </c>
      <c r="K202" s="183" t="s">
        <v>179</v>
      </c>
      <c r="L202" s="183" t="s">
        <v>180</v>
      </c>
      <c r="M202" s="183" t="s">
        <v>180</v>
      </c>
      <c r="N202" s="181">
        <v>9735475</v>
      </c>
      <c r="O202" s="181">
        <v>641</v>
      </c>
      <c r="P202" s="183" t="s">
        <v>180</v>
      </c>
      <c r="Q202" s="183" t="s">
        <v>647</v>
      </c>
      <c r="R202" s="183" t="s">
        <v>180</v>
      </c>
      <c r="S202" s="183" t="s">
        <v>180</v>
      </c>
      <c r="T202" s="183" t="s">
        <v>180</v>
      </c>
      <c r="U202" s="183" t="s">
        <v>181</v>
      </c>
      <c r="V202" s="182" t="s">
        <v>645</v>
      </c>
      <c r="W202" s="182" t="s">
        <v>180</v>
      </c>
      <c r="X202" s="183" t="s">
        <v>180</v>
      </c>
      <c r="Y202" s="185">
        <v>0</v>
      </c>
      <c r="Z202" s="183" t="s">
        <v>180</v>
      </c>
      <c r="AA202" s="181">
        <v>0</v>
      </c>
      <c r="AB202" s="183" t="s">
        <v>180</v>
      </c>
      <c r="AC202" s="183" t="s">
        <v>180</v>
      </c>
      <c r="AD202" s="183" t="s">
        <v>180</v>
      </c>
      <c r="AE202" s="183" t="s">
        <v>180</v>
      </c>
      <c r="AF202" s="183" t="s">
        <v>180</v>
      </c>
      <c r="AG202" s="184">
        <v>0</v>
      </c>
      <c r="AH202" s="183" t="s">
        <v>180</v>
      </c>
      <c r="AI202" s="183" t="s">
        <v>203</v>
      </c>
      <c r="AJ202" s="183" t="s">
        <v>180</v>
      </c>
      <c r="AK202" s="183" t="s">
        <v>180</v>
      </c>
      <c r="AL202" s="184">
        <v>5.5</v>
      </c>
      <c r="AM202" s="184">
        <v>5.5</v>
      </c>
      <c r="AN202" s="183" t="s">
        <v>182</v>
      </c>
      <c r="AO202" s="183" t="s">
        <v>180</v>
      </c>
      <c r="AP202" s="182" t="s">
        <v>180</v>
      </c>
      <c r="AQ202" s="184"/>
      <c r="AR202" s="183" t="s">
        <v>204</v>
      </c>
      <c r="AS202" s="183" t="s">
        <v>205</v>
      </c>
      <c r="AT202" s="183" t="s">
        <v>206</v>
      </c>
      <c r="AU202" s="183" t="s">
        <v>646</v>
      </c>
      <c r="AV202" s="183" t="s">
        <v>208</v>
      </c>
      <c r="AW202" s="182" t="s">
        <v>645</v>
      </c>
      <c r="AX202" s="183" t="s">
        <v>663</v>
      </c>
      <c r="AY202" s="183" t="s">
        <v>210</v>
      </c>
      <c r="AZ202" s="183" t="s">
        <v>180</v>
      </c>
      <c r="BA202" s="183" t="s">
        <v>180</v>
      </c>
      <c r="BB202" s="183" t="s">
        <v>180</v>
      </c>
      <c r="BC202" s="183" t="s">
        <v>180</v>
      </c>
      <c r="BD202" s="183" t="s">
        <v>180</v>
      </c>
      <c r="BE202" s="182" t="s">
        <v>180</v>
      </c>
      <c r="BF202" s="182" t="s">
        <v>180</v>
      </c>
      <c r="BG202" s="183" t="s">
        <v>180</v>
      </c>
    </row>
    <row r="203" spans="1:59" s="186" customFormat="1" x14ac:dyDescent="0.2">
      <c r="A203" s="181">
        <v>6</v>
      </c>
      <c r="B203" s="182" t="s">
        <v>648</v>
      </c>
      <c r="C203" s="183" t="s">
        <v>662</v>
      </c>
      <c r="D203" s="184">
        <v>164.35</v>
      </c>
      <c r="E203" s="183" t="s">
        <v>197</v>
      </c>
      <c r="F203" s="183" t="s">
        <v>198</v>
      </c>
      <c r="G203" s="183" t="s">
        <v>199</v>
      </c>
      <c r="H203" s="183" t="s">
        <v>176</v>
      </c>
      <c r="I203" s="183" t="s">
        <v>177</v>
      </c>
      <c r="J203" s="183" t="s">
        <v>268</v>
      </c>
      <c r="K203" s="183" t="s">
        <v>179</v>
      </c>
      <c r="L203" s="183" t="s">
        <v>180</v>
      </c>
      <c r="M203" s="183" t="s">
        <v>180</v>
      </c>
      <c r="N203" s="181">
        <v>9735475</v>
      </c>
      <c r="O203" s="181">
        <v>642</v>
      </c>
      <c r="P203" s="183" t="s">
        <v>180</v>
      </c>
      <c r="Q203" s="183" t="s">
        <v>647</v>
      </c>
      <c r="R203" s="183" t="s">
        <v>180</v>
      </c>
      <c r="S203" s="183" t="s">
        <v>180</v>
      </c>
      <c r="T203" s="183" t="s">
        <v>180</v>
      </c>
      <c r="U203" s="183" t="s">
        <v>181</v>
      </c>
      <c r="V203" s="182" t="s">
        <v>645</v>
      </c>
      <c r="W203" s="182" t="s">
        <v>180</v>
      </c>
      <c r="X203" s="183" t="s">
        <v>180</v>
      </c>
      <c r="Y203" s="185">
        <v>0</v>
      </c>
      <c r="Z203" s="183" t="s">
        <v>180</v>
      </c>
      <c r="AA203" s="181">
        <v>0</v>
      </c>
      <c r="AB203" s="183" t="s">
        <v>180</v>
      </c>
      <c r="AC203" s="183" t="s">
        <v>180</v>
      </c>
      <c r="AD203" s="183" t="s">
        <v>180</v>
      </c>
      <c r="AE203" s="183" t="s">
        <v>180</v>
      </c>
      <c r="AF203" s="183" t="s">
        <v>180</v>
      </c>
      <c r="AG203" s="184">
        <v>0</v>
      </c>
      <c r="AH203" s="183" t="s">
        <v>180</v>
      </c>
      <c r="AI203" s="183" t="s">
        <v>203</v>
      </c>
      <c r="AJ203" s="183" t="s">
        <v>180</v>
      </c>
      <c r="AK203" s="183" t="s">
        <v>180</v>
      </c>
      <c r="AL203" s="184">
        <v>164.35</v>
      </c>
      <c r="AM203" s="184">
        <v>164.35</v>
      </c>
      <c r="AN203" s="183" t="s">
        <v>182</v>
      </c>
      <c r="AO203" s="183" t="s">
        <v>180</v>
      </c>
      <c r="AP203" s="182" t="s">
        <v>180</v>
      </c>
      <c r="AQ203" s="184"/>
      <c r="AR203" s="183" t="s">
        <v>204</v>
      </c>
      <c r="AS203" s="183" t="s">
        <v>205</v>
      </c>
      <c r="AT203" s="183" t="s">
        <v>206</v>
      </c>
      <c r="AU203" s="183" t="s">
        <v>646</v>
      </c>
      <c r="AV203" s="183" t="s">
        <v>208</v>
      </c>
      <c r="AW203" s="182" t="s">
        <v>645</v>
      </c>
      <c r="AX203" s="183" t="s">
        <v>661</v>
      </c>
      <c r="AY203" s="183" t="s">
        <v>210</v>
      </c>
      <c r="AZ203" s="183" t="s">
        <v>180</v>
      </c>
      <c r="BA203" s="183" t="s">
        <v>180</v>
      </c>
      <c r="BB203" s="183" t="s">
        <v>180</v>
      </c>
      <c r="BC203" s="183" t="s">
        <v>180</v>
      </c>
      <c r="BD203" s="183" t="s">
        <v>180</v>
      </c>
      <c r="BE203" s="182" t="s">
        <v>180</v>
      </c>
      <c r="BF203" s="182" t="s">
        <v>180</v>
      </c>
      <c r="BG203" s="183" t="s">
        <v>180</v>
      </c>
    </row>
    <row r="204" spans="1:59" s="186" customFormat="1" x14ac:dyDescent="0.2">
      <c r="A204" s="181">
        <v>6</v>
      </c>
      <c r="B204" s="182" t="s">
        <v>648</v>
      </c>
      <c r="C204" s="183" t="s">
        <v>546</v>
      </c>
      <c r="D204" s="184">
        <v>5.5</v>
      </c>
      <c r="E204" s="183" t="s">
        <v>197</v>
      </c>
      <c r="F204" s="183" t="s">
        <v>198</v>
      </c>
      <c r="G204" s="183" t="s">
        <v>199</v>
      </c>
      <c r="H204" s="183" t="s">
        <v>176</v>
      </c>
      <c r="I204" s="183" t="s">
        <v>177</v>
      </c>
      <c r="J204" s="183" t="s">
        <v>268</v>
      </c>
      <c r="K204" s="183" t="s">
        <v>179</v>
      </c>
      <c r="L204" s="183" t="s">
        <v>180</v>
      </c>
      <c r="M204" s="183" t="s">
        <v>180</v>
      </c>
      <c r="N204" s="181">
        <v>9735475</v>
      </c>
      <c r="O204" s="181">
        <v>643</v>
      </c>
      <c r="P204" s="183" t="s">
        <v>180</v>
      </c>
      <c r="Q204" s="183" t="s">
        <v>647</v>
      </c>
      <c r="R204" s="183" t="s">
        <v>180</v>
      </c>
      <c r="S204" s="183" t="s">
        <v>180</v>
      </c>
      <c r="T204" s="183" t="s">
        <v>180</v>
      </c>
      <c r="U204" s="183" t="s">
        <v>181</v>
      </c>
      <c r="V204" s="182" t="s">
        <v>645</v>
      </c>
      <c r="W204" s="182" t="s">
        <v>180</v>
      </c>
      <c r="X204" s="183" t="s">
        <v>180</v>
      </c>
      <c r="Y204" s="185">
        <v>0</v>
      </c>
      <c r="Z204" s="183" t="s">
        <v>180</v>
      </c>
      <c r="AA204" s="181">
        <v>0</v>
      </c>
      <c r="AB204" s="183" t="s">
        <v>180</v>
      </c>
      <c r="AC204" s="183" t="s">
        <v>180</v>
      </c>
      <c r="AD204" s="183" t="s">
        <v>180</v>
      </c>
      <c r="AE204" s="183" t="s">
        <v>180</v>
      </c>
      <c r="AF204" s="183" t="s">
        <v>180</v>
      </c>
      <c r="AG204" s="184">
        <v>0</v>
      </c>
      <c r="AH204" s="183" t="s">
        <v>180</v>
      </c>
      <c r="AI204" s="183" t="s">
        <v>203</v>
      </c>
      <c r="AJ204" s="183" t="s">
        <v>180</v>
      </c>
      <c r="AK204" s="183" t="s">
        <v>180</v>
      </c>
      <c r="AL204" s="184">
        <v>5.5</v>
      </c>
      <c r="AM204" s="184">
        <v>5.5</v>
      </c>
      <c r="AN204" s="183" t="s">
        <v>182</v>
      </c>
      <c r="AO204" s="183" t="s">
        <v>180</v>
      </c>
      <c r="AP204" s="182" t="s">
        <v>180</v>
      </c>
      <c r="AQ204" s="184"/>
      <c r="AR204" s="183" t="s">
        <v>204</v>
      </c>
      <c r="AS204" s="183" t="s">
        <v>205</v>
      </c>
      <c r="AT204" s="183" t="s">
        <v>206</v>
      </c>
      <c r="AU204" s="183" t="s">
        <v>646</v>
      </c>
      <c r="AV204" s="183" t="s">
        <v>208</v>
      </c>
      <c r="AW204" s="182" t="s">
        <v>645</v>
      </c>
      <c r="AX204" s="183" t="s">
        <v>660</v>
      </c>
      <c r="AY204" s="183" t="s">
        <v>210</v>
      </c>
      <c r="AZ204" s="183" t="s">
        <v>180</v>
      </c>
      <c r="BA204" s="183" t="s">
        <v>180</v>
      </c>
      <c r="BB204" s="183" t="s">
        <v>180</v>
      </c>
      <c r="BC204" s="183" t="s">
        <v>180</v>
      </c>
      <c r="BD204" s="183" t="s">
        <v>180</v>
      </c>
      <c r="BE204" s="182" t="s">
        <v>180</v>
      </c>
      <c r="BF204" s="182" t="s">
        <v>180</v>
      </c>
      <c r="BG204" s="183" t="s">
        <v>180</v>
      </c>
    </row>
    <row r="205" spans="1:59" s="186" customFormat="1" x14ac:dyDescent="0.2">
      <c r="A205" s="181">
        <v>6</v>
      </c>
      <c r="B205" s="182" t="s">
        <v>648</v>
      </c>
      <c r="C205" s="183" t="s">
        <v>281</v>
      </c>
      <c r="D205" s="184">
        <v>27.83</v>
      </c>
      <c r="E205" s="183" t="s">
        <v>197</v>
      </c>
      <c r="F205" s="183" t="s">
        <v>198</v>
      </c>
      <c r="G205" s="183" t="s">
        <v>199</v>
      </c>
      <c r="H205" s="183" t="s">
        <v>176</v>
      </c>
      <c r="I205" s="183" t="s">
        <v>177</v>
      </c>
      <c r="J205" s="183" t="s">
        <v>268</v>
      </c>
      <c r="K205" s="183" t="s">
        <v>179</v>
      </c>
      <c r="L205" s="183" t="s">
        <v>180</v>
      </c>
      <c r="M205" s="183" t="s">
        <v>180</v>
      </c>
      <c r="N205" s="181">
        <v>9735475</v>
      </c>
      <c r="O205" s="181">
        <v>644</v>
      </c>
      <c r="P205" s="183" t="s">
        <v>180</v>
      </c>
      <c r="Q205" s="183" t="s">
        <v>647</v>
      </c>
      <c r="R205" s="183" t="s">
        <v>180</v>
      </c>
      <c r="S205" s="183" t="s">
        <v>180</v>
      </c>
      <c r="T205" s="183" t="s">
        <v>180</v>
      </c>
      <c r="U205" s="183" t="s">
        <v>181</v>
      </c>
      <c r="V205" s="182" t="s">
        <v>645</v>
      </c>
      <c r="W205" s="182" t="s">
        <v>180</v>
      </c>
      <c r="X205" s="183" t="s">
        <v>180</v>
      </c>
      <c r="Y205" s="185">
        <v>0</v>
      </c>
      <c r="Z205" s="183" t="s">
        <v>180</v>
      </c>
      <c r="AA205" s="181">
        <v>0</v>
      </c>
      <c r="AB205" s="183" t="s">
        <v>180</v>
      </c>
      <c r="AC205" s="183" t="s">
        <v>180</v>
      </c>
      <c r="AD205" s="183" t="s">
        <v>180</v>
      </c>
      <c r="AE205" s="183" t="s">
        <v>180</v>
      </c>
      <c r="AF205" s="183" t="s">
        <v>180</v>
      </c>
      <c r="AG205" s="184">
        <v>0</v>
      </c>
      <c r="AH205" s="183" t="s">
        <v>180</v>
      </c>
      <c r="AI205" s="183" t="s">
        <v>203</v>
      </c>
      <c r="AJ205" s="183" t="s">
        <v>180</v>
      </c>
      <c r="AK205" s="183" t="s">
        <v>180</v>
      </c>
      <c r="AL205" s="184">
        <v>27.83</v>
      </c>
      <c r="AM205" s="184">
        <v>27.83</v>
      </c>
      <c r="AN205" s="183" t="s">
        <v>182</v>
      </c>
      <c r="AO205" s="183" t="s">
        <v>180</v>
      </c>
      <c r="AP205" s="182" t="s">
        <v>180</v>
      </c>
      <c r="AQ205" s="184"/>
      <c r="AR205" s="183" t="s">
        <v>204</v>
      </c>
      <c r="AS205" s="183" t="s">
        <v>205</v>
      </c>
      <c r="AT205" s="183" t="s">
        <v>206</v>
      </c>
      <c r="AU205" s="183" t="s">
        <v>646</v>
      </c>
      <c r="AV205" s="183" t="s">
        <v>208</v>
      </c>
      <c r="AW205" s="182" t="s">
        <v>645</v>
      </c>
      <c r="AX205" s="183" t="s">
        <v>659</v>
      </c>
      <c r="AY205" s="183" t="s">
        <v>210</v>
      </c>
      <c r="AZ205" s="183" t="s">
        <v>180</v>
      </c>
      <c r="BA205" s="183" t="s">
        <v>180</v>
      </c>
      <c r="BB205" s="183" t="s">
        <v>180</v>
      </c>
      <c r="BC205" s="183" t="s">
        <v>180</v>
      </c>
      <c r="BD205" s="183" t="s">
        <v>180</v>
      </c>
      <c r="BE205" s="182" t="s">
        <v>180</v>
      </c>
      <c r="BF205" s="182" t="s">
        <v>180</v>
      </c>
      <c r="BG205" s="183" t="s">
        <v>180</v>
      </c>
    </row>
    <row r="206" spans="1:59" s="186" customFormat="1" x14ac:dyDescent="0.2">
      <c r="A206" s="181">
        <v>6</v>
      </c>
      <c r="B206" s="182" t="s">
        <v>648</v>
      </c>
      <c r="C206" s="183" t="s">
        <v>281</v>
      </c>
      <c r="D206" s="184">
        <v>6.09</v>
      </c>
      <c r="E206" s="183" t="s">
        <v>197</v>
      </c>
      <c r="F206" s="183" t="s">
        <v>198</v>
      </c>
      <c r="G206" s="183" t="s">
        <v>199</v>
      </c>
      <c r="H206" s="183" t="s">
        <v>176</v>
      </c>
      <c r="I206" s="183" t="s">
        <v>177</v>
      </c>
      <c r="J206" s="183" t="s">
        <v>268</v>
      </c>
      <c r="K206" s="183" t="s">
        <v>179</v>
      </c>
      <c r="L206" s="183" t="s">
        <v>180</v>
      </c>
      <c r="M206" s="183" t="s">
        <v>180</v>
      </c>
      <c r="N206" s="181">
        <v>9735475</v>
      </c>
      <c r="O206" s="181">
        <v>645</v>
      </c>
      <c r="P206" s="183" t="s">
        <v>180</v>
      </c>
      <c r="Q206" s="183" t="s">
        <v>647</v>
      </c>
      <c r="R206" s="183" t="s">
        <v>180</v>
      </c>
      <c r="S206" s="183" t="s">
        <v>180</v>
      </c>
      <c r="T206" s="183" t="s">
        <v>180</v>
      </c>
      <c r="U206" s="183" t="s">
        <v>181</v>
      </c>
      <c r="V206" s="182" t="s">
        <v>645</v>
      </c>
      <c r="W206" s="182" t="s">
        <v>180</v>
      </c>
      <c r="X206" s="183" t="s">
        <v>180</v>
      </c>
      <c r="Y206" s="185">
        <v>0</v>
      </c>
      <c r="Z206" s="183" t="s">
        <v>180</v>
      </c>
      <c r="AA206" s="181">
        <v>0</v>
      </c>
      <c r="AB206" s="183" t="s">
        <v>180</v>
      </c>
      <c r="AC206" s="183" t="s">
        <v>180</v>
      </c>
      <c r="AD206" s="183" t="s">
        <v>180</v>
      </c>
      <c r="AE206" s="183" t="s">
        <v>180</v>
      </c>
      <c r="AF206" s="183" t="s">
        <v>180</v>
      </c>
      <c r="AG206" s="184">
        <v>0</v>
      </c>
      <c r="AH206" s="183" t="s">
        <v>180</v>
      </c>
      <c r="AI206" s="183" t="s">
        <v>203</v>
      </c>
      <c r="AJ206" s="183" t="s">
        <v>180</v>
      </c>
      <c r="AK206" s="183" t="s">
        <v>180</v>
      </c>
      <c r="AL206" s="184">
        <v>6.09</v>
      </c>
      <c r="AM206" s="184">
        <v>6.09</v>
      </c>
      <c r="AN206" s="183" t="s">
        <v>182</v>
      </c>
      <c r="AO206" s="183" t="s">
        <v>180</v>
      </c>
      <c r="AP206" s="182" t="s">
        <v>180</v>
      </c>
      <c r="AQ206" s="184"/>
      <c r="AR206" s="183" t="s">
        <v>204</v>
      </c>
      <c r="AS206" s="183" t="s">
        <v>205</v>
      </c>
      <c r="AT206" s="183" t="s">
        <v>206</v>
      </c>
      <c r="AU206" s="183" t="s">
        <v>646</v>
      </c>
      <c r="AV206" s="183" t="s">
        <v>208</v>
      </c>
      <c r="AW206" s="182" t="s">
        <v>645</v>
      </c>
      <c r="AX206" s="183" t="s">
        <v>658</v>
      </c>
      <c r="AY206" s="183" t="s">
        <v>210</v>
      </c>
      <c r="AZ206" s="183" t="s">
        <v>180</v>
      </c>
      <c r="BA206" s="183" t="s">
        <v>180</v>
      </c>
      <c r="BB206" s="183" t="s">
        <v>180</v>
      </c>
      <c r="BC206" s="183" t="s">
        <v>180</v>
      </c>
      <c r="BD206" s="183" t="s">
        <v>180</v>
      </c>
      <c r="BE206" s="182" t="s">
        <v>180</v>
      </c>
      <c r="BF206" s="182" t="s">
        <v>180</v>
      </c>
      <c r="BG206" s="183" t="s">
        <v>180</v>
      </c>
    </row>
    <row r="207" spans="1:59" s="186" customFormat="1" x14ac:dyDescent="0.2">
      <c r="A207" s="181">
        <v>6</v>
      </c>
      <c r="B207" s="182" t="s">
        <v>648</v>
      </c>
      <c r="C207" s="183" t="s">
        <v>281</v>
      </c>
      <c r="D207" s="184">
        <v>3.48</v>
      </c>
      <c r="E207" s="183" t="s">
        <v>197</v>
      </c>
      <c r="F207" s="183" t="s">
        <v>198</v>
      </c>
      <c r="G207" s="183" t="s">
        <v>199</v>
      </c>
      <c r="H207" s="183" t="s">
        <v>176</v>
      </c>
      <c r="I207" s="183" t="s">
        <v>177</v>
      </c>
      <c r="J207" s="183" t="s">
        <v>268</v>
      </c>
      <c r="K207" s="183" t="s">
        <v>179</v>
      </c>
      <c r="L207" s="183" t="s">
        <v>180</v>
      </c>
      <c r="M207" s="183" t="s">
        <v>180</v>
      </c>
      <c r="N207" s="181">
        <v>9735475</v>
      </c>
      <c r="O207" s="181">
        <v>646</v>
      </c>
      <c r="P207" s="183" t="s">
        <v>180</v>
      </c>
      <c r="Q207" s="183" t="s">
        <v>647</v>
      </c>
      <c r="R207" s="183" t="s">
        <v>180</v>
      </c>
      <c r="S207" s="183" t="s">
        <v>180</v>
      </c>
      <c r="T207" s="183" t="s">
        <v>180</v>
      </c>
      <c r="U207" s="183" t="s">
        <v>181</v>
      </c>
      <c r="V207" s="182" t="s">
        <v>645</v>
      </c>
      <c r="W207" s="182" t="s">
        <v>180</v>
      </c>
      <c r="X207" s="183" t="s">
        <v>180</v>
      </c>
      <c r="Y207" s="185">
        <v>0</v>
      </c>
      <c r="Z207" s="183" t="s">
        <v>180</v>
      </c>
      <c r="AA207" s="181">
        <v>0</v>
      </c>
      <c r="AB207" s="183" t="s">
        <v>180</v>
      </c>
      <c r="AC207" s="183" t="s">
        <v>180</v>
      </c>
      <c r="AD207" s="183" t="s">
        <v>180</v>
      </c>
      <c r="AE207" s="183" t="s">
        <v>180</v>
      </c>
      <c r="AF207" s="183" t="s">
        <v>180</v>
      </c>
      <c r="AG207" s="184">
        <v>0</v>
      </c>
      <c r="AH207" s="183" t="s">
        <v>180</v>
      </c>
      <c r="AI207" s="183" t="s">
        <v>203</v>
      </c>
      <c r="AJ207" s="183" t="s">
        <v>180</v>
      </c>
      <c r="AK207" s="183" t="s">
        <v>180</v>
      </c>
      <c r="AL207" s="184">
        <v>3.48</v>
      </c>
      <c r="AM207" s="184">
        <v>3.48</v>
      </c>
      <c r="AN207" s="183" t="s">
        <v>182</v>
      </c>
      <c r="AO207" s="183" t="s">
        <v>180</v>
      </c>
      <c r="AP207" s="182" t="s">
        <v>180</v>
      </c>
      <c r="AQ207" s="184"/>
      <c r="AR207" s="183" t="s">
        <v>204</v>
      </c>
      <c r="AS207" s="183" t="s">
        <v>205</v>
      </c>
      <c r="AT207" s="183" t="s">
        <v>206</v>
      </c>
      <c r="AU207" s="183" t="s">
        <v>646</v>
      </c>
      <c r="AV207" s="183" t="s">
        <v>208</v>
      </c>
      <c r="AW207" s="182" t="s">
        <v>645</v>
      </c>
      <c r="AX207" s="183" t="s">
        <v>657</v>
      </c>
      <c r="AY207" s="183" t="s">
        <v>210</v>
      </c>
      <c r="AZ207" s="183" t="s">
        <v>180</v>
      </c>
      <c r="BA207" s="183" t="s">
        <v>180</v>
      </c>
      <c r="BB207" s="183" t="s">
        <v>180</v>
      </c>
      <c r="BC207" s="183" t="s">
        <v>180</v>
      </c>
      <c r="BD207" s="183" t="s">
        <v>180</v>
      </c>
      <c r="BE207" s="182" t="s">
        <v>180</v>
      </c>
      <c r="BF207" s="182" t="s">
        <v>180</v>
      </c>
      <c r="BG207" s="183" t="s">
        <v>180</v>
      </c>
    </row>
    <row r="208" spans="1:59" s="186" customFormat="1" x14ac:dyDescent="0.2">
      <c r="A208" s="181">
        <v>6</v>
      </c>
      <c r="B208" s="182" t="s">
        <v>648</v>
      </c>
      <c r="C208" s="183" t="s">
        <v>656</v>
      </c>
      <c r="D208" s="184">
        <v>140.16999999999999</v>
      </c>
      <c r="E208" s="183" t="s">
        <v>197</v>
      </c>
      <c r="F208" s="183" t="s">
        <v>198</v>
      </c>
      <c r="G208" s="183" t="s">
        <v>199</v>
      </c>
      <c r="H208" s="183" t="s">
        <v>176</v>
      </c>
      <c r="I208" s="183" t="s">
        <v>177</v>
      </c>
      <c r="J208" s="183" t="s">
        <v>268</v>
      </c>
      <c r="K208" s="183" t="s">
        <v>179</v>
      </c>
      <c r="L208" s="183" t="s">
        <v>180</v>
      </c>
      <c r="M208" s="183" t="s">
        <v>180</v>
      </c>
      <c r="N208" s="181">
        <v>9735475</v>
      </c>
      <c r="O208" s="181">
        <v>647</v>
      </c>
      <c r="P208" s="183" t="s">
        <v>180</v>
      </c>
      <c r="Q208" s="183" t="s">
        <v>647</v>
      </c>
      <c r="R208" s="183" t="s">
        <v>180</v>
      </c>
      <c r="S208" s="183" t="s">
        <v>180</v>
      </c>
      <c r="T208" s="183" t="s">
        <v>180</v>
      </c>
      <c r="U208" s="183" t="s">
        <v>181</v>
      </c>
      <c r="V208" s="182" t="s">
        <v>645</v>
      </c>
      <c r="W208" s="182" t="s">
        <v>180</v>
      </c>
      <c r="X208" s="183" t="s">
        <v>180</v>
      </c>
      <c r="Y208" s="185">
        <v>0</v>
      </c>
      <c r="Z208" s="183" t="s">
        <v>180</v>
      </c>
      <c r="AA208" s="181">
        <v>0</v>
      </c>
      <c r="AB208" s="183" t="s">
        <v>180</v>
      </c>
      <c r="AC208" s="183" t="s">
        <v>180</v>
      </c>
      <c r="AD208" s="183" t="s">
        <v>180</v>
      </c>
      <c r="AE208" s="183" t="s">
        <v>180</v>
      </c>
      <c r="AF208" s="183" t="s">
        <v>180</v>
      </c>
      <c r="AG208" s="184">
        <v>0</v>
      </c>
      <c r="AH208" s="183" t="s">
        <v>180</v>
      </c>
      <c r="AI208" s="183" t="s">
        <v>203</v>
      </c>
      <c r="AJ208" s="183" t="s">
        <v>180</v>
      </c>
      <c r="AK208" s="183" t="s">
        <v>180</v>
      </c>
      <c r="AL208" s="184">
        <v>140.16999999999999</v>
      </c>
      <c r="AM208" s="184">
        <v>140.16999999999999</v>
      </c>
      <c r="AN208" s="183" t="s">
        <v>182</v>
      </c>
      <c r="AO208" s="183" t="s">
        <v>180</v>
      </c>
      <c r="AP208" s="182" t="s">
        <v>180</v>
      </c>
      <c r="AQ208" s="184"/>
      <c r="AR208" s="183" t="s">
        <v>204</v>
      </c>
      <c r="AS208" s="183" t="s">
        <v>205</v>
      </c>
      <c r="AT208" s="183" t="s">
        <v>206</v>
      </c>
      <c r="AU208" s="183" t="s">
        <v>646</v>
      </c>
      <c r="AV208" s="183" t="s">
        <v>208</v>
      </c>
      <c r="AW208" s="182" t="s">
        <v>645</v>
      </c>
      <c r="AX208" s="183" t="s">
        <v>655</v>
      </c>
      <c r="AY208" s="183" t="s">
        <v>210</v>
      </c>
      <c r="AZ208" s="183" t="s">
        <v>180</v>
      </c>
      <c r="BA208" s="183" t="s">
        <v>180</v>
      </c>
      <c r="BB208" s="183" t="s">
        <v>180</v>
      </c>
      <c r="BC208" s="183" t="s">
        <v>180</v>
      </c>
      <c r="BD208" s="183" t="s">
        <v>180</v>
      </c>
      <c r="BE208" s="182" t="s">
        <v>180</v>
      </c>
      <c r="BF208" s="182" t="s">
        <v>180</v>
      </c>
      <c r="BG208" s="183" t="s">
        <v>180</v>
      </c>
    </row>
    <row r="209" spans="1:59" s="186" customFormat="1" x14ac:dyDescent="0.2">
      <c r="A209" s="181">
        <v>6</v>
      </c>
      <c r="B209" s="182" t="s">
        <v>648</v>
      </c>
      <c r="C209" s="183" t="s">
        <v>654</v>
      </c>
      <c r="D209" s="184">
        <v>25.35</v>
      </c>
      <c r="E209" s="183" t="s">
        <v>197</v>
      </c>
      <c r="F209" s="183" t="s">
        <v>198</v>
      </c>
      <c r="G209" s="183" t="s">
        <v>199</v>
      </c>
      <c r="H209" s="183" t="s">
        <v>176</v>
      </c>
      <c r="I209" s="183" t="s">
        <v>177</v>
      </c>
      <c r="J209" s="183" t="s">
        <v>268</v>
      </c>
      <c r="K209" s="183" t="s">
        <v>179</v>
      </c>
      <c r="L209" s="183" t="s">
        <v>180</v>
      </c>
      <c r="M209" s="183" t="s">
        <v>180</v>
      </c>
      <c r="N209" s="181">
        <v>9735475</v>
      </c>
      <c r="O209" s="181">
        <v>648</v>
      </c>
      <c r="P209" s="183" t="s">
        <v>180</v>
      </c>
      <c r="Q209" s="183" t="s">
        <v>647</v>
      </c>
      <c r="R209" s="183" t="s">
        <v>180</v>
      </c>
      <c r="S209" s="183" t="s">
        <v>180</v>
      </c>
      <c r="T209" s="183" t="s">
        <v>180</v>
      </c>
      <c r="U209" s="183" t="s">
        <v>181</v>
      </c>
      <c r="V209" s="182" t="s">
        <v>645</v>
      </c>
      <c r="W209" s="182" t="s">
        <v>180</v>
      </c>
      <c r="X209" s="183" t="s">
        <v>180</v>
      </c>
      <c r="Y209" s="185">
        <v>0</v>
      </c>
      <c r="Z209" s="183" t="s">
        <v>180</v>
      </c>
      <c r="AA209" s="181">
        <v>0</v>
      </c>
      <c r="AB209" s="183" t="s">
        <v>180</v>
      </c>
      <c r="AC209" s="183" t="s">
        <v>180</v>
      </c>
      <c r="AD209" s="183" t="s">
        <v>180</v>
      </c>
      <c r="AE209" s="183" t="s">
        <v>180</v>
      </c>
      <c r="AF209" s="183" t="s">
        <v>180</v>
      </c>
      <c r="AG209" s="184">
        <v>0</v>
      </c>
      <c r="AH209" s="183" t="s">
        <v>180</v>
      </c>
      <c r="AI209" s="183" t="s">
        <v>203</v>
      </c>
      <c r="AJ209" s="183" t="s">
        <v>180</v>
      </c>
      <c r="AK209" s="183" t="s">
        <v>180</v>
      </c>
      <c r="AL209" s="184">
        <v>25.35</v>
      </c>
      <c r="AM209" s="184">
        <v>25.35</v>
      </c>
      <c r="AN209" s="183" t="s">
        <v>182</v>
      </c>
      <c r="AO209" s="183" t="s">
        <v>180</v>
      </c>
      <c r="AP209" s="182" t="s">
        <v>180</v>
      </c>
      <c r="AQ209" s="184"/>
      <c r="AR209" s="183" t="s">
        <v>204</v>
      </c>
      <c r="AS209" s="183" t="s">
        <v>205</v>
      </c>
      <c r="AT209" s="183" t="s">
        <v>206</v>
      </c>
      <c r="AU209" s="183" t="s">
        <v>646</v>
      </c>
      <c r="AV209" s="183" t="s">
        <v>208</v>
      </c>
      <c r="AW209" s="182" t="s">
        <v>645</v>
      </c>
      <c r="AX209" s="183" t="s">
        <v>653</v>
      </c>
      <c r="AY209" s="183" t="s">
        <v>210</v>
      </c>
      <c r="AZ209" s="183" t="s">
        <v>180</v>
      </c>
      <c r="BA209" s="183" t="s">
        <v>180</v>
      </c>
      <c r="BB209" s="183" t="s">
        <v>180</v>
      </c>
      <c r="BC209" s="183" t="s">
        <v>180</v>
      </c>
      <c r="BD209" s="183" t="s">
        <v>180</v>
      </c>
      <c r="BE209" s="182" t="s">
        <v>180</v>
      </c>
      <c r="BF209" s="182" t="s">
        <v>180</v>
      </c>
      <c r="BG209" s="183" t="s">
        <v>180</v>
      </c>
    </row>
    <row r="210" spans="1:59" s="186" customFormat="1" x14ac:dyDescent="0.2">
      <c r="A210" s="181">
        <v>6</v>
      </c>
      <c r="B210" s="182" t="s">
        <v>648</v>
      </c>
      <c r="C210" s="183" t="s">
        <v>546</v>
      </c>
      <c r="D210" s="184">
        <v>0.5</v>
      </c>
      <c r="E210" s="183" t="s">
        <v>197</v>
      </c>
      <c r="F210" s="183" t="s">
        <v>198</v>
      </c>
      <c r="G210" s="183" t="s">
        <v>199</v>
      </c>
      <c r="H210" s="183" t="s">
        <v>176</v>
      </c>
      <c r="I210" s="183" t="s">
        <v>177</v>
      </c>
      <c r="J210" s="183" t="s">
        <v>268</v>
      </c>
      <c r="K210" s="183" t="s">
        <v>179</v>
      </c>
      <c r="L210" s="183" t="s">
        <v>180</v>
      </c>
      <c r="M210" s="183" t="s">
        <v>180</v>
      </c>
      <c r="N210" s="181">
        <v>9735475</v>
      </c>
      <c r="O210" s="181">
        <v>649</v>
      </c>
      <c r="P210" s="183" t="s">
        <v>180</v>
      </c>
      <c r="Q210" s="183" t="s">
        <v>647</v>
      </c>
      <c r="R210" s="183" t="s">
        <v>180</v>
      </c>
      <c r="S210" s="183" t="s">
        <v>180</v>
      </c>
      <c r="T210" s="183" t="s">
        <v>180</v>
      </c>
      <c r="U210" s="183" t="s">
        <v>181</v>
      </c>
      <c r="V210" s="182" t="s">
        <v>645</v>
      </c>
      <c r="W210" s="182" t="s">
        <v>180</v>
      </c>
      <c r="X210" s="183" t="s">
        <v>180</v>
      </c>
      <c r="Y210" s="185">
        <v>0</v>
      </c>
      <c r="Z210" s="183" t="s">
        <v>180</v>
      </c>
      <c r="AA210" s="181">
        <v>0</v>
      </c>
      <c r="AB210" s="183" t="s">
        <v>180</v>
      </c>
      <c r="AC210" s="183" t="s">
        <v>180</v>
      </c>
      <c r="AD210" s="183" t="s">
        <v>180</v>
      </c>
      <c r="AE210" s="183" t="s">
        <v>180</v>
      </c>
      <c r="AF210" s="183" t="s">
        <v>180</v>
      </c>
      <c r="AG210" s="184">
        <v>0</v>
      </c>
      <c r="AH210" s="183" t="s">
        <v>180</v>
      </c>
      <c r="AI210" s="183" t="s">
        <v>203</v>
      </c>
      <c r="AJ210" s="183" t="s">
        <v>180</v>
      </c>
      <c r="AK210" s="183" t="s">
        <v>180</v>
      </c>
      <c r="AL210" s="184">
        <v>0.5</v>
      </c>
      <c r="AM210" s="184">
        <v>0.5</v>
      </c>
      <c r="AN210" s="183" t="s">
        <v>182</v>
      </c>
      <c r="AO210" s="183" t="s">
        <v>180</v>
      </c>
      <c r="AP210" s="182" t="s">
        <v>180</v>
      </c>
      <c r="AQ210" s="184"/>
      <c r="AR210" s="183" t="s">
        <v>204</v>
      </c>
      <c r="AS210" s="183" t="s">
        <v>205</v>
      </c>
      <c r="AT210" s="183" t="s">
        <v>206</v>
      </c>
      <c r="AU210" s="183" t="s">
        <v>646</v>
      </c>
      <c r="AV210" s="183" t="s">
        <v>208</v>
      </c>
      <c r="AW210" s="182" t="s">
        <v>645</v>
      </c>
      <c r="AX210" s="183" t="s">
        <v>652</v>
      </c>
      <c r="AY210" s="183" t="s">
        <v>210</v>
      </c>
      <c r="AZ210" s="183" t="s">
        <v>180</v>
      </c>
      <c r="BA210" s="183" t="s">
        <v>180</v>
      </c>
      <c r="BB210" s="183" t="s">
        <v>180</v>
      </c>
      <c r="BC210" s="183" t="s">
        <v>180</v>
      </c>
      <c r="BD210" s="183" t="s">
        <v>180</v>
      </c>
      <c r="BE210" s="182" t="s">
        <v>180</v>
      </c>
      <c r="BF210" s="182" t="s">
        <v>180</v>
      </c>
      <c r="BG210" s="183" t="s">
        <v>180</v>
      </c>
    </row>
    <row r="211" spans="1:59" s="186" customFormat="1" x14ac:dyDescent="0.2">
      <c r="A211" s="181">
        <v>6</v>
      </c>
      <c r="B211" s="182" t="s">
        <v>648</v>
      </c>
      <c r="C211" s="183" t="s">
        <v>546</v>
      </c>
      <c r="D211" s="184">
        <v>0.5</v>
      </c>
      <c r="E211" s="183" t="s">
        <v>197</v>
      </c>
      <c r="F211" s="183" t="s">
        <v>198</v>
      </c>
      <c r="G211" s="183" t="s">
        <v>199</v>
      </c>
      <c r="H211" s="183" t="s">
        <v>176</v>
      </c>
      <c r="I211" s="183" t="s">
        <v>177</v>
      </c>
      <c r="J211" s="183" t="s">
        <v>268</v>
      </c>
      <c r="K211" s="183" t="s">
        <v>179</v>
      </c>
      <c r="L211" s="183" t="s">
        <v>180</v>
      </c>
      <c r="M211" s="183" t="s">
        <v>180</v>
      </c>
      <c r="N211" s="181">
        <v>9735475</v>
      </c>
      <c r="O211" s="181">
        <v>650</v>
      </c>
      <c r="P211" s="183" t="s">
        <v>180</v>
      </c>
      <c r="Q211" s="183" t="s">
        <v>647</v>
      </c>
      <c r="R211" s="183" t="s">
        <v>180</v>
      </c>
      <c r="S211" s="183" t="s">
        <v>180</v>
      </c>
      <c r="T211" s="183" t="s">
        <v>180</v>
      </c>
      <c r="U211" s="183" t="s">
        <v>181</v>
      </c>
      <c r="V211" s="182" t="s">
        <v>645</v>
      </c>
      <c r="W211" s="182" t="s">
        <v>180</v>
      </c>
      <c r="X211" s="183" t="s">
        <v>180</v>
      </c>
      <c r="Y211" s="185">
        <v>0</v>
      </c>
      <c r="Z211" s="183" t="s">
        <v>180</v>
      </c>
      <c r="AA211" s="181">
        <v>0</v>
      </c>
      <c r="AB211" s="183" t="s">
        <v>180</v>
      </c>
      <c r="AC211" s="183" t="s">
        <v>180</v>
      </c>
      <c r="AD211" s="183" t="s">
        <v>180</v>
      </c>
      <c r="AE211" s="183" t="s">
        <v>180</v>
      </c>
      <c r="AF211" s="183" t="s">
        <v>180</v>
      </c>
      <c r="AG211" s="184">
        <v>0</v>
      </c>
      <c r="AH211" s="183" t="s">
        <v>180</v>
      </c>
      <c r="AI211" s="183" t="s">
        <v>203</v>
      </c>
      <c r="AJ211" s="183" t="s">
        <v>180</v>
      </c>
      <c r="AK211" s="183" t="s">
        <v>180</v>
      </c>
      <c r="AL211" s="184">
        <v>0.5</v>
      </c>
      <c r="AM211" s="184">
        <v>0.5</v>
      </c>
      <c r="AN211" s="183" t="s">
        <v>182</v>
      </c>
      <c r="AO211" s="183" t="s">
        <v>180</v>
      </c>
      <c r="AP211" s="182" t="s">
        <v>180</v>
      </c>
      <c r="AQ211" s="184"/>
      <c r="AR211" s="183" t="s">
        <v>204</v>
      </c>
      <c r="AS211" s="183" t="s">
        <v>205</v>
      </c>
      <c r="AT211" s="183" t="s">
        <v>206</v>
      </c>
      <c r="AU211" s="183" t="s">
        <v>646</v>
      </c>
      <c r="AV211" s="183" t="s">
        <v>208</v>
      </c>
      <c r="AW211" s="182" t="s">
        <v>645</v>
      </c>
      <c r="AX211" s="183" t="s">
        <v>651</v>
      </c>
      <c r="AY211" s="183" t="s">
        <v>210</v>
      </c>
      <c r="AZ211" s="183" t="s">
        <v>180</v>
      </c>
      <c r="BA211" s="183" t="s">
        <v>180</v>
      </c>
      <c r="BB211" s="183" t="s">
        <v>180</v>
      </c>
      <c r="BC211" s="183" t="s">
        <v>180</v>
      </c>
      <c r="BD211" s="183" t="s">
        <v>180</v>
      </c>
      <c r="BE211" s="182" t="s">
        <v>180</v>
      </c>
      <c r="BF211" s="182" t="s">
        <v>180</v>
      </c>
      <c r="BG211" s="183" t="s">
        <v>180</v>
      </c>
    </row>
    <row r="212" spans="1:59" s="186" customFormat="1" x14ac:dyDescent="0.2">
      <c r="A212" s="181">
        <v>6</v>
      </c>
      <c r="B212" s="182" t="s">
        <v>648</v>
      </c>
      <c r="C212" s="183" t="s">
        <v>546</v>
      </c>
      <c r="D212" s="184">
        <v>0.5</v>
      </c>
      <c r="E212" s="183" t="s">
        <v>197</v>
      </c>
      <c r="F212" s="183" t="s">
        <v>198</v>
      </c>
      <c r="G212" s="183" t="s">
        <v>199</v>
      </c>
      <c r="H212" s="183" t="s">
        <v>176</v>
      </c>
      <c r="I212" s="183" t="s">
        <v>177</v>
      </c>
      <c r="J212" s="183" t="s">
        <v>268</v>
      </c>
      <c r="K212" s="183" t="s">
        <v>179</v>
      </c>
      <c r="L212" s="183" t="s">
        <v>180</v>
      </c>
      <c r="M212" s="183" t="s">
        <v>180</v>
      </c>
      <c r="N212" s="181">
        <v>9735475</v>
      </c>
      <c r="O212" s="181">
        <v>651</v>
      </c>
      <c r="P212" s="183" t="s">
        <v>180</v>
      </c>
      <c r="Q212" s="183" t="s">
        <v>647</v>
      </c>
      <c r="R212" s="183" t="s">
        <v>180</v>
      </c>
      <c r="S212" s="183" t="s">
        <v>180</v>
      </c>
      <c r="T212" s="183" t="s">
        <v>180</v>
      </c>
      <c r="U212" s="183" t="s">
        <v>181</v>
      </c>
      <c r="V212" s="182" t="s">
        <v>645</v>
      </c>
      <c r="W212" s="182" t="s">
        <v>180</v>
      </c>
      <c r="X212" s="183" t="s">
        <v>180</v>
      </c>
      <c r="Y212" s="185">
        <v>0</v>
      </c>
      <c r="Z212" s="183" t="s">
        <v>180</v>
      </c>
      <c r="AA212" s="181">
        <v>0</v>
      </c>
      <c r="AB212" s="183" t="s">
        <v>180</v>
      </c>
      <c r="AC212" s="183" t="s">
        <v>180</v>
      </c>
      <c r="AD212" s="183" t="s">
        <v>180</v>
      </c>
      <c r="AE212" s="183" t="s">
        <v>180</v>
      </c>
      <c r="AF212" s="183" t="s">
        <v>180</v>
      </c>
      <c r="AG212" s="184">
        <v>0</v>
      </c>
      <c r="AH212" s="183" t="s">
        <v>180</v>
      </c>
      <c r="AI212" s="183" t="s">
        <v>203</v>
      </c>
      <c r="AJ212" s="183" t="s">
        <v>180</v>
      </c>
      <c r="AK212" s="183" t="s">
        <v>180</v>
      </c>
      <c r="AL212" s="184">
        <v>0.5</v>
      </c>
      <c r="AM212" s="184">
        <v>0.5</v>
      </c>
      <c r="AN212" s="183" t="s">
        <v>182</v>
      </c>
      <c r="AO212" s="183" t="s">
        <v>180</v>
      </c>
      <c r="AP212" s="182" t="s">
        <v>180</v>
      </c>
      <c r="AQ212" s="184"/>
      <c r="AR212" s="183" t="s">
        <v>204</v>
      </c>
      <c r="AS212" s="183" t="s">
        <v>205</v>
      </c>
      <c r="AT212" s="183" t="s">
        <v>206</v>
      </c>
      <c r="AU212" s="183" t="s">
        <v>646</v>
      </c>
      <c r="AV212" s="183" t="s">
        <v>208</v>
      </c>
      <c r="AW212" s="182" t="s">
        <v>645</v>
      </c>
      <c r="AX212" s="183" t="s">
        <v>650</v>
      </c>
      <c r="AY212" s="183" t="s">
        <v>210</v>
      </c>
      <c r="AZ212" s="183" t="s">
        <v>180</v>
      </c>
      <c r="BA212" s="183" t="s">
        <v>180</v>
      </c>
      <c r="BB212" s="183" t="s">
        <v>180</v>
      </c>
      <c r="BC212" s="183" t="s">
        <v>180</v>
      </c>
      <c r="BD212" s="183" t="s">
        <v>180</v>
      </c>
      <c r="BE212" s="182" t="s">
        <v>180</v>
      </c>
      <c r="BF212" s="182" t="s">
        <v>180</v>
      </c>
      <c r="BG212" s="183" t="s">
        <v>180</v>
      </c>
    </row>
    <row r="213" spans="1:59" s="186" customFormat="1" x14ac:dyDescent="0.2">
      <c r="A213" s="181">
        <v>6</v>
      </c>
      <c r="B213" s="182" t="s">
        <v>648</v>
      </c>
      <c r="C213" s="183" t="s">
        <v>550</v>
      </c>
      <c r="D213" s="184">
        <v>0.5</v>
      </c>
      <c r="E213" s="183" t="s">
        <v>197</v>
      </c>
      <c r="F213" s="183" t="s">
        <v>198</v>
      </c>
      <c r="G213" s="183" t="s">
        <v>199</v>
      </c>
      <c r="H213" s="183" t="s">
        <v>176</v>
      </c>
      <c r="I213" s="183" t="s">
        <v>177</v>
      </c>
      <c r="J213" s="183" t="s">
        <v>268</v>
      </c>
      <c r="K213" s="183" t="s">
        <v>179</v>
      </c>
      <c r="L213" s="183" t="s">
        <v>180</v>
      </c>
      <c r="M213" s="183" t="s">
        <v>180</v>
      </c>
      <c r="N213" s="181">
        <v>9735475</v>
      </c>
      <c r="O213" s="181">
        <v>652</v>
      </c>
      <c r="P213" s="183" t="s">
        <v>180</v>
      </c>
      <c r="Q213" s="183" t="s">
        <v>647</v>
      </c>
      <c r="R213" s="183" t="s">
        <v>180</v>
      </c>
      <c r="S213" s="183" t="s">
        <v>180</v>
      </c>
      <c r="T213" s="183" t="s">
        <v>180</v>
      </c>
      <c r="U213" s="183" t="s">
        <v>181</v>
      </c>
      <c r="V213" s="182" t="s">
        <v>645</v>
      </c>
      <c r="W213" s="182" t="s">
        <v>180</v>
      </c>
      <c r="X213" s="183" t="s">
        <v>180</v>
      </c>
      <c r="Y213" s="185">
        <v>0</v>
      </c>
      <c r="Z213" s="183" t="s">
        <v>180</v>
      </c>
      <c r="AA213" s="181">
        <v>0</v>
      </c>
      <c r="AB213" s="183" t="s">
        <v>180</v>
      </c>
      <c r="AC213" s="183" t="s">
        <v>180</v>
      </c>
      <c r="AD213" s="183" t="s">
        <v>180</v>
      </c>
      <c r="AE213" s="183" t="s">
        <v>180</v>
      </c>
      <c r="AF213" s="183" t="s">
        <v>180</v>
      </c>
      <c r="AG213" s="184">
        <v>0</v>
      </c>
      <c r="AH213" s="183" t="s">
        <v>180</v>
      </c>
      <c r="AI213" s="183" t="s">
        <v>203</v>
      </c>
      <c r="AJ213" s="183" t="s">
        <v>180</v>
      </c>
      <c r="AK213" s="183" t="s">
        <v>180</v>
      </c>
      <c r="AL213" s="184">
        <v>0.5</v>
      </c>
      <c r="AM213" s="184">
        <v>0.5</v>
      </c>
      <c r="AN213" s="183" t="s">
        <v>182</v>
      </c>
      <c r="AO213" s="183" t="s">
        <v>180</v>
      </c>
      <c r="AP213" s="182" t="s">
        <v>180</v>
      </c>
      <c r="AQ213" s="184"/>
      <c r="AR213" s="183" t="s">
        <v>204</v>
      </c>
      <c r="AS213" s="183" t="s">
        <v>205</v>
      </c>
      <c r="AT213" s="183" t="s">
        <v>206</v>
      </c>
      <c r="AU213" s="183" t="s">
        <v>646</v>
      </c>
      <c r="AV213" s="183" t="s">
        <v>208</v>
      </c>
      <c r="AW213" s="182" t="s">
        <v>645</v>
      </c>
      <c r="AX213" s="183" t="s">
        <v>649</v>
      </c>
      <c r="AY213" s="183" t="s">
        <v>210</v>
      </c>
      <c r="AZ213" s="183" t="s">
        <v>180</v>
      </c>
      <c r="BA213" s="183" t="s">
        <v>180</v>
      </c>
      <c r="BB213" s="183" t="s">
        <v>180</v>
      </c>
      <c r="BC213" s="183" t="s">
        <v>180</v>
      </c>
      <c r="BD213" s="183" t="s">
        <v>180</v>
      </c>
      <c r="BE213" s="182" t="s">
        <v>180</v>
      </c>
      <c r="BF213" s="182" t="s">
        <v>180</v>
      </c>
      <c r="BG213" s="183" t="s">
        <v>180</v>
      </c>
    </row>
    <row r="214" spans="1:59" s="186" customFormat="1" x14ac:dyDescent="0.2">
      <c r="A214" s="181">
        <v>6</v>
      </c>
      <c r="B214" s="182" t="s">
        <v>648</v>
      </c>
      <c r="C214" s="183" t="s">
        <v>546</v>
      </c>
      <c r="D214" s="184">
        <v>0.5</v>
      </c>
      <c r="E214" s="183" t="s">
        <v>197</v>
      </c>
      <c r="F214" s="183" t="s">
        <v>198</v>
      </c>
      <c r="G214" s="183" t="s">
        <v>199</v>
      </c>
      <c r="H214" s="183" t="s">
        <v>176</v>
      </c>
      <c r="I214" s="183" t="s">
        <v>177</v>
      </c>
      <c r="J214" s="183" t="s">
        <v>268</v>
      </c>
      <c r="K214" s="183" t="s">
        <v>179</v>
      </c>
      <c r="L214" s="183" t="s">
        <v>180</v>
      </c>
      <c r="M214" s="183" t="s">
        <v>180</v>
      </c>
      <c r="N214" s="181">
        <v>9735475</v>
      </c>
      <c r="O214" s="181">
        <v>653</v>
      </c>
      <c r="P214" s="183" t="s">
        <v>180</v>
      </c>
      <c r="Q214" s="183" t="s">
        <v>647</v>
      </c>
      <c r="R214" s="183" t="s">
        <v>180</v>
      </c>
      <c r="S214" s="183" t="s">
        <v>180</v>
      </c>
      <c r="T214" s="183" t="s">
        <v>180</v>
      </c>
      <c r="U214" s="183" t="s">
        <v>181</v>
      </c>
      <c r="V214" s="182" t="s">
        <v>645</v>
      </c>
      <c r="W214" s="182" t="s">
        <v>180</v>
      </c>
      <c r="X214" s="183" t="s">
        <v>180</v>
      </c>
      <c r="Y214" s="185">
        <v>0</v>
      </c>
      <c r="Z214" s="183" t="s">
        <v>180</v>
      </c>
      <c r="AA214" s="181">
        <v>0</v>
      </c>
      <c r="AB214" s="183" t="s">
        <v>180</v>
      </c>
      <c r="AC214" s="183" t="s">
        <v>180</v>
      </c>
      <c r="AD214" s="183" t="s">
        <v>180</v>
      </c>
      <c r="AE214" s="183" t="s">
        <v>180</v>
      </c>
      <c r="AF214" s="183" t="s">
        <v>180</v>
      </c>
      <c r="AG214" s="184">
        <v>0</v>
      </c>
      <c r="AH214" s="183" t="s">
        <v>180</v>
      </c>
      <c r="AI214" s="183" t="s">
        <v>203</v>
      </c>
      <c r="AJ214" s="183" t="s">
        <v>180</v>
      </c>
      <c r="AK214" s="183" t="s">
        <v>180</v>
      </c>
      <c r="AL214" s="184">
        <v>0.5</v>
      </c>
      <c r="AM214" s="184">
        <v>0.5</v>
      </c>
      <c r="AN214" s="183" t="s">
        <v>182</v>
      </c>
      <c r="AO214" s="183" t="s">
        <v>180</v>
      </c>
      <c r="AP214" s="182" t="s">
        <v>180</v>
      </c>
      <c r="AQ214" s="184"/>
      <c r="AR214" s="183" t="s">
        <v>204</v>
      </c>
      <c r="AS214" s="183" t="s">
        <v>205</v>
      </c>
      <c r="AT214" s="183" t="s">
        <v>206</v>
      </c>
      <c r="AU214" s="183" t="s">
        <v>646</v>
      </c>
      <c r="AV214" s="183" t="s">
        <v>208</v>
      </c>
      <c r="AW214" s="182" t="s">
        <v>645</v>
      </c>
      <c r="AX214" s="183" t="s">
        <v>644</v>
      </c>
      <c r="AY214" s="183" t="s">
        <v>210</v>
      </c>
      <c r="AZ214" s="183" t="s">
        <v>180</v>
      </c>
      <c r="BA214" s="183" t="s">
        <v>180</v>
      </c>
      <c r="BB214" s="183" t="s">
        <v>180</v>
      </c>
      <c r="BC214" s="183" t="s">
        <v>180</v>
      </c>
      <c r="BD214" s="183" t="s">
        <v>180</v>
      </c>
      <c r="BE214" s="182" t="s">
        <v>180</v>
      </c>
      <c r="BF214" s="182" t="s">
        <v>180</v>
      </c>
      <c r="BG214" s="183" t="s">
        <v>180</v>
      </c>
    </row>
    <row r="215" spans="1:59" s="193" customFormat="1" x14ac:dyDescent="0.2">
      <c r="A215" s="188">
        <v>6</v>
      </c>
      <c r="B215" s="189" t="s">
        <v>572</v>
      </c>
      <c r="C215" s="190" t="s">
        <v>617</v>
      </c>
      <c r="D215" s="191">
        <v>-413.59</v>
      </c>
      <c r="E215" s="190" t="s">
        <v>173</v>
      </c>
      <c r="F215" s="190" t="s">
        <v>618</v>
      </c>
      <c r="G215" s="190" t="s">
        <v>297</v>
      </c>
      <c r="H215" s="190" t="s">
        <v>176</v>
      </c>
      <c r="I215" s="190" t="s">
        <v>177</v>
      </c>
      <c r="J215" s="190" t="s">
        <v>295</v>
      </c>
      <c r="K215" s="190" t="s">
        <v>179</v>
      </c>
      <c r="L215" s="190" t="s">
        <v>180</v>
      </c>
      <c r="M215" s="190" t="s">
        <v>180</v>
      </c>
      <c r="N215" s="188">
        <v>9691360</v>
      </c>
      <c r="O215" s="188">
        <v>60</v>
      </c>
      <c r="P215" s="190" t="s">
        <v>180</v>
      </c>
      <c r="Q215" s="190" t="s">
        <v>180</v>
      </c>
      <c r="R215" s="190" t="s">
        <v>180</v>
      </c>
      <c r="S215" s="190" t="s">
        <v>180</v>
      </c>
      <c r="T215" s="190" t="s">
        <v>180</v>
      </c>
      <c r="U215" s="190" t="s">
        <v>181</v>
      </c>
      <c r="V215" s="189" t="s">
        <v>572</v>
      </c>
      <c r="W215" s="189" t="s">
        <v>180</v>
      </c>
      <c r="X215" s="190" t="s">
        <v>180</v>
      </c>
      <c r="Y215" s="192">
        <v>0</v>
      </c>
      <c r="Z215" s="190" t="s">
        <v>180</v>
      </c>
      <c r="AA215" s="188">
        <v>0</v>
      </c>
      <c r="AB215" s="190" t="s">
        <v>180</v>
      </c>
      <c r="AC215" s="190" t="s">
        <v>180</v>
      </c>
      <c r="AD215" s="190" t="s">
        <v>180</v>
      </c>
      <c r="AE215" s="190" t="s">
        <v>180</v>
      </c>
      <c r="AF215" s="190" t="s">
        <v>180</v>
      </c>
      <c r="AG215" s="191">
        <v>0</v>
      </c>
      <c r="AH215" s="190" t="s">
        <v>180</v>
      </c>
      <c r="AI215" s="190" t="s">
        <v>180</v>
      </c>
      <c r="AJ215" s="190" t="s">
        <v>180</v>
      </c>
      <c r="AK215" s="190" t="s">
        <v>180</v>
      </c>
      <c r="AL215" s="191">
        <v>-413.59</v>
      </c>
      <c r="AM215" s="191">
        <v>-413.59</v>
      </c>
      <c r="AN215" s="190" t="s">
        <v>182</v>
      </c>
      <c r="AO215" s="190" t="s">
        <v>180</v>
      </c>
      <c r="AP215" s="189" t="s">
        <v>180</v>
      </c>
      <c r="AQ215" s="191"/>
      <c r="AR215" s="190" t="s">
        <v>180</v>
      </c>
      <c r="AS215" s="190" t="s">
        <v>180</v>
      </c>
      <c r="AT215" s="190" t="s">
        <v>180</v>
      </c>
      <c r="AU215" s="190" t="s">
        <v>180</v>
      </c>
      <c r="AV215" s="190" t="s">
        <v>180</v>
      </c>
      <c r="AW215" s="189" t="s">
        <v>180</v>
      </c>
      <c r="AX215" s="190" t="s">
        <v>180</v>
      </c>
      <c r="AY215" s="190" t="s">
        <v>180</v>
      </c>
      <c r="AZ215" s="190" t="s">
        <v>180</v>
      </c>
      <c r="BA215" s="190" t="s">
        <v>180</v>
      </c>
      <c r="BB215" s="190" t="s">
        <v>180</v>
      </c>
      <c r="BC215" s="190" t="s">
        <v>180</v>
      </c>
      <c r="BD215" s="190" t="s">
        <v>180</v>
      </c>
      <c r="BE215" s="189" t="s">
        <v>180</v>
      </c>
      <c r="BF215" s="189" t="s">
        <v>180</v>
      </c>
      <c r="BG215" s="190" t="s">
        <v>183</v>
      </c>
    </row>
    <row r="216" spans="1:59" s="193" customFormat="1" x14ac:dyDescent="0.2">
      <c r="A216" s="188">
        <v>6</v>
      </c>
      <c r="B216" s="189" t="s">
        <v>572</v>
      </c>
      <c r="C216" s="190" t="s">
        <v>643</v>
      </c>
      <c r="D216" s="191">
        <v>413.59</v>
      </c>
      <c r="E216" s="190" t="s">
        <v>197</v>
      </c>
      <c r="F216" s="190" t="s">
        <v>198</v>
      </c>
      <c r="G216" s="190" t="s">
        <v>297</v>
      </c>
      <c r="H216" s="190" t="s">
        <v>176</v>
      </c>
      <c r="I216" s="190" t="s">
        <v>177</v>
      </c>
      <c r="J216" s="190" t="s">
        <v>295</v>
      </c>
      <c r="K216" s="190" t="s">
        <v>179</v>
      </c>
      <c r="L216" s="190" t="s">
        <v>180</v>
      </c>
      <c r="M216" s="190" t="s">
        <v>180</v>
      </c>
      <c r="N216" s="188">
        <v>9695157</v>
      </c>
      <c r="O216" s="188">
        <v>62</v>
      </c>
      <c r="P216" s="190" t="s">
        <v>180</v>
      </c>
      <c r="Q216" s="190" t="s">
        <v>642</v>
      </c>
      <c r="R216" s="190" t="s">
        <v>180</v>
      </c>
      <c r="S216" s="190" t="s">
        <v>180</v>
      </c>
      <c r="T216" s="190" t="s">
        <v>180</v>
      </c>
      <c r="U216" s="190" t="s">
        <v>181</v>
      </c>
      <c r="V216" s="189" t="s">
        <v>640</v>
      </c>
      <c r="W216" s="189" t="s">
        <v>180</v>
      </c>
      <c r="X216" s="190" t="s">
        <v>180</v>
      </c>
      <c r="Y216" s="192">
        <v>0</v>
      </c>
      <c r="Z216" s="190" t="s">
        <v>180</v>
      </c>
      <c r="AA216" s="188">
        <v>0</v>
      </c>
      <c r="AB216" s="190" t="s">
        <v>180</v>
      </c>
      <c r="AC216" s="190" t="s">
        <v>180</v>
      </c>
      <c r="AD216" s="190" t="s">
        <v>180</v>
      </c>
      <c r="AE216" s="190" t="s">
        <v>180</v>
      </c>
      <c r="AF216" s="190" t="s">
        <v>180</v>
      </c>
      <c r="AG216" s="191">
        <v>0</v>
      </c>
      <c r="AH216" s="190" t="s">
        <v>180</v>
      </c>
      <c r="AI216" s="190" t="s">
        <v>203</v>
      </c>
      <c r="AJ216" s="190" t="s">
        <v>180</v>
      </c>
      <c r="AK216" s="190" t="s">
        <v>180</v>
      </c>
      <c r="AL216" s="191">
        <v>413.59</v>
      </c>
      <c r="AM216" s="191">
        <v>413.59</v>
      </c>
      <c r="AN216" s="190" t="s">
        <v>182</v>
      </c>
      <c r="AO216" s="190" t="s">
        <v>180</v>
      </c>
      <c r="AP216" s="189" t="s">
        <v>180</v>
      </c>
      <c r="AQ216" s="191"/>
      <c r="AR216" s="190" t="s">
        <v>204</v>
      </c>
      <c r="AS216" s="190" t="s">
        <v>300</v>
      </c>
      <c r="AT216" s="190" t="s">
        <v>301</v>
      </c>
      <c r="AU216" s="190" t="s">
        <v>641</v>
      </c>
      <c r="AV216" s="190" t="s">
        <v>208</v>
      </c>
      <c r="AW216" s="189" t="s">
        <v>640</v>
      </c>
      <c r="AX216" s="190" t="s">
        <v>639</v>
      </c>
      <c r="AY216" s="190" t="s">
        <v>210</v>
      </c>
      <c r="AZ216" s="190" t="s">
        <v>180</v>
      </c>
      <c r="BA216" s="190" t="s">
        <v>180</v>
      </c>
      <c r="BB216" s="190" t="s">
        <v>180</v>
      </c>
      <c r="BC216" s="190" t="s">
        <v>180</v>
      </c>
      <c r="BD216" s="190" t="s">
        <v>180</v>
      </c>
      <c r="BE216" s="189" t="s">
        <v>180</v>
      </c>
      <c r="BF216" s="189" t="s">
        <v>180</v>
      </c>
      <c r="BG216" s="190" t="s">
        <v>180</v>
      </c>
    </row>
    <row r="217" spans="1:59" s="201" customFormat="1" x14ac:dyDescent="0.2">
      <c r="A217" s="196">
        <v>6</v>
      </c>
      <c r="B217" s="197" t="s">
        <v>638</v>
      </c>
      <c r="C217" s="198" t="s">
        <v>502</v>
      </c>
      <c r="D217" s="199">
        <v>150</v>
      </c>
      <c r="E217" s="198" t="s">
        <v>187</v>
      </c>
      <c r="F217" s="198" t="s">
        <v>637</v>
      </c>
      <c r="G217" s="198" t="s">
        <v>565</v>
      </c>
      <c r="H217" s="198" t="s">
        <v>176</v>
      </c>
      <c r="I217" s="198" t="s">
        <v>177</v>
      </c>
      <c r="J217" s="198" t="s">
        <v>498</v>
      </c>
      <c r="K217" s="198" t="s">
        <v>179</v>
      </c>
      <c r="L217" s="198" t="s">
        <v>180</v>
      </c>
      <c r="M217" s="198" t="s">
        <v>180</v>
      </c>
      <c r="N217" s="196">
        <v>9752464</v>
      </c>
      <c r="O217" s="196">
        <v>7</v>
      </c>
      <c r="P217" s="198" t="s">
        <v>180</v>
      </c>
      <c r="Q217" s="198" t="s">
        <v>180</v>
      </c>
      <c r="R217" s="198" t="s">
        <v>180</v>
      </c>
      <c r="S217" s="198" t="s">
        <v>180</v>
      </c>
      <c r="T217" s="198" t="s">
        <v>180</v>
      </c>
      <c r="U217" s="198" t="s">
        <v>181</v>
      </c>
      <c r="V217" s="197" t="s">
        <v>636</v>
      </c>
      <c r="W217" s="197" t="s">
        <v>180</v>
      </c>
      <c r="X217" s="198" t="s">
        <v>180</v>
      </c>
      <c r="Y217" s="200">
        <v>0</v>
      </c>
      <c r="Z217" s="198" t="s">
        <v>180</v>
      </c>
      <c r="AA217" s="196">
        <v>0</v>
      </c>
      <c r="AB217" s="198" t="s">
        <v>180</v>
      </c>
      <c r="AC217" s="198" t="s">
        <v>180</v>
      </c>
      <c r="AD217" s="198" t="s">
        <v>180</v>
      </c>
      <c r="AE217" s="198" t="s">
        <v>180</v>
      </c>
      <c r="AF217" s="198" t="s">
        <v>180</v>
      </c>
      <c r="AG217" s="199">
        <v>0</v>
      </c>
      <c r="AH217" s="198" t="s">
        <v>180</v>
      </c>
      <c r="AI217" s="198" t="s">
        <v>180</v>
      </c>
      <c r="AJ217" s="198" t="s">
        <v>180</v>
      </c>
      <c r="AK217" s="198" t="s">
        <v>180</v>
      </c>
      <c r="AL217" s="199">
        <v>150</v>
      </c>
      <c r="AM217" s="199">
        <v>150</v>
      </c>
      <c r="AN217" s="198" t="s">
        <v>182</v>
      </c>
      <c r="AO217" s="198" t="s">
        <v>180</v>
      </c>
      <c r="AP217" s="197" t="s">
        <v>180</v>
      </c>
      <c r="AQ217" s="199"/>
      <c r="AR217" s="198" t="s">
        <v>180</v>
      </c>
      <c r="AS217" s="198" t="s">
        <v>180</v>
      </c>
      <c r="AT217" s="198" t="s">
        <v>180</v>
      </c>
      <c r="AU217" s="198" t="s">
        <v>180</v>
      </c>
      <c r="AV217" s="198" t="s">
        <v>180</v>
      </c>
      <c r="AW217" s="197" t="s">
        <v>180</v>
      </c>
      <c r="AX217" s="198" t="s">
        <v>180</v>
      </c>
      <c r="AY217" s="198" t="s">
        <v>180</v>
      </c>
      <c r="AZ217" s="198" t="s">
        <v>180</v>
      </c>
      <c r="BA217" s="198" t="s">
        <v>180</v>
      </c>
      <c r="BB217" s="198" t="s">
        <v>180</v>
      </c>
      <c r="BC217" s="198" t="s">
        <v>180</v>
      </c>
      <c r="BD217" s="198" t="s">
        <v>180</v>
      </c>
      <c r="BE217" s="197" t="s">
        <v>180</v>
      </c>
      <c r="BF217" s="197" t="s">
        <v>180</v>
      </c>
      <c r="BG217" s="198" t="s">
        <v>183</v>
      </c>
    </row>
    <row r="218" spans="1:59" s="215" customFormat="1" x14ac:dyDescent="0.2">
      <c r="A218" s="210">
        <v>6</v>
      </c>
      <c r="B218" s="211" t="s">
        <v>632</v>
      </c>
      <c r="C218" s="212" t="s">
        <v>635</v>
      </c>
      <c r="D218" s="213">
        <v>311</v>
      </c>
      <c r="E218" s="212" t="s">
        <v>187</v>
      </c>
      <c r="F218" s="212" t="s">
        <v>634</v>
      </c>
      <c r="G218" s="212" t="s">
        <v>507</v>
      </c>
      <c r="H218" s="212" t="s">
        <v>176</v>
      </c>
      <c r="I218" s="212" t="s">
        <v>177</v>
      </c>
      <c r="J218" s="212" t="s">
        <v>633</v>
      </c>
      <c r="K218" s="212" t="s">
        <v>179</v>
      </c>
      <c r="L218" s="212" t="s">
        <v>180</v>
      </c>
      <c r="M218" s="212" t="s">
        <v>180</v>
      </c>
      <c r="N218" s="210">
        <v>9721796</v>
      </c>
      <c r="O218" s="210">
        <v>1</v>
      </c>
      <c r="P218" s="212" t="s">
        <v>180</v>
      </c>
      <c r="Q218" s="212" t="s">
        <v>180</v>
      </c>
      <c r="R218" s="212" t="s">
        <v>180</v>
      </c>
      <c r="S218" s="212" t="s">
        <v>180</v>
      </c>
      <c r="T218" s="212" t="s">
        <v>180</v>
      </c>
      <c r="U218" s="212" t="s">
        <v>181</v>
      </c>
      <c r="V218" s="211" t="s">
        <v>632</v>
      </c>
      <c r="W218" s="211" t="s">
        <v>180</v>
      </c>
      <c r="X218" s="212" t="s">
        <v>180</v>
      </c>
      <c r="Y218" s="214">
        <v>0</v>
      </c>
      <c r="Z218" s="212" t="s">
        <v>180</v>
      </c>
      <c r="AA218" s="210">
        <v>0</v>
      </c>
      <c r="AB218" s="212" t="s">
        <v>180</v>
      </c>
      <c r="AC218" s="212" t="s">
        <v>180</v>
      </c>
      <c r="AD218" s="212" t="s">
        <v>180</v>
      </c>
      <c r="AE218" s="212" t="s">
        <v>180</v>
      </c>
      <c r="AF218" s="212" t="s">
        <v>180</v>
      </c>
      <c r="AG218" s="213">
        <v>0</v>
      </c>
      <c r="AH218" s="212" t="s">
        <v>180</v>
      </c>
      <c r="AI218" s="212" t="s">
        <v>180</v>
      </c>
      <c r="AJ218" s="212" t="s">
        <v>180</v>
      </c>
      <c r="AK218" s="212" t="s">
        <v>180</v>
      </c>
      <c r="AL218" s="213">
        <v>311</v>
      </c>
      <c r="AM218" s="213">
        <v>311</v>
      </c>
      <c r="AN218" s="212" t="s">
        <v>182</v>
      </c>
      <c r="AO218" s="212" t="s">
        <v>180</v>
      </c>
      <c r="AP218" s="211" t="s">
        <v>180</v>
      </c>
      <c r="AQ218" s="213"/>
      <c r="AR218" s="212" t="s">
        <v>180</v>
      </c>
      <c r="AS218" s="212" t="s">
        <v>180</v>
      </c>
      <c r="AT218" s="212" t="s">
        <v>180</v>
      </c>
      <c r="AU218" s="212" t="s">
        <v>180</v>
      </c>
      <c r="AV218" s="212" t="s">
        <v>180</v>
      </c>
      <c r="AW218" s="211" t="s">
        <v>180</v>
      </c>
      <c r="AX218" s="212" t="s">
        <v>180</v>
      </c>
      <c r="AY218" s="212" t="s">
        <v>180</v>
      </c>
      <c r="AZ218" s="212" t="s">
        <v>180</v>
      </c>
      <c r="BA218" s="212" t="s">
        <v>180</v>
      </c>
      <c r="BB218" s="212" t="s">
        <v>180</v>
      </c>
      <c r="BC218" s="212" t="s">
        <v>180</v>
      </c>
      <c r="BD218" s="212" t="s">
        <v>180</v>
      </c>
      <c r="BE218" s="211" t="s">
        <v>180</v>
      </c>
      <c r="BF218" s="211" t="s">
        <v>180</v>
      </c>
      <c r="BG218" s="212" t="s">
        <v>183</v>
      </c>
    </row>
    <row r="219" spans="1:59" s="174" customFormat="1" x14ac:dyDescent="0.2">
      <c r="A219" s="169">
        <v>7</v>
      </c>
      <c r="B219" s="170" t="s">
        <v>710</v>
      </c>
      <c r="C219" s="171" t="s">
        <v>684</v>
      </c>
      <c r="D219" s="172">
        <v>-22.12</v>
      </c>
      <c r="E219" s="171" t="s">
        <v>173</v>
      </c>
      <c r="F219" s="171" t="s">
        <v>680</v>
      </c>
      <c r="G219" s="171" t="s">
        <v>175</v>
      </c>
      <c r="H219" s="171" t="s">
        <v>176</v>
      </c>
      <c r="I219" s="171" t="s">
        <v>177</v>
      </c>
      <c r="J219" s="171" t="s">
        <v>178</v>
      </c>
      <c r="K219" s="171" t="s">
        <v>179</v>
      </c>
      <c r="L219" s="171" t="s">
        <v>180</v>
      </c>
      <c r="M219" s="171" t="s">
        <v>180</v>
      </c>
      <c r="N219" s="169">
        <v>9749470</v>
      </c>
      <c r="O219" s="169">
        <v>1554</v>
      </c>
      <c r="P219" s="171" t="s">
        <v>180</v>
      </c>
      <c r="Q219" s="171" t="s">
        <v>180</v>
      </c>
      <c r="R219" s="171" t="s">
        <v>180</v>
      </c>
      <c r="S219" s="171" t="s">
        <v>180</v>
      </c>
      <c r="T219" s="171" t="s">
        <v>180</v>
      </c>
      <c r="U219" s="171" t="s">
        <v>181</v>
      </c>
      <c r="V219" s="170" t="s">
        <v>679</v>
      </c>
      <c r="W219" s="170" t="s">
        <v>180</v>
      </c>
      <c r="X219" s="171" t="s">
        <v>180</v>
      </c>
      <c r="Y219" s="173">
        <v>0</v>
      </c>
      <c r="Z219" s="171" t="s">
        <v>180</v>
      </c>
      <c r="AA219" s="169">
        <v>0</v>
      </c>
      <c r="AB219" s="171" t="s">
        <v>180</v>
      </c>
      <c r="AC219" s="171" t="s">
        <v>180</v>
      </c>
      <c r="AD219" s="171" t="s">
        <v>180</v>
      </c>
      <c r="AE219" s="171" t="s">
        <v>180</v>
      </c>
      <c r="AF219" s="171" t="s">
        <v>180</v>
      </c>
      <c r="AG219" s="172">
        <v>0</v>
      </c>
      <c r="AH219" s="171" t="s">
        <v>180</v>
      </c>
      <c r="AI219" s="171" t="s">
        <v>180</v>
      </c>
      <c r="AJ219" s="171" t="s">
        <v>180</v>
      </c>
      <c r="AK219" s="171" t="s">
        <v>180</v>
      </c>
      <c r="AL219" s="172">
        <v>-22.12</v>
      </c>
      <c r="AM219" s="172">
        <v>-22.12</v>
      </c>
      <c r="AN219" s="171" t="s">
        <v>182</v>
      </c>
      <c r="AO219" s="171" t="s">
        <v>180</v>
      </c>
      <c r="AP219" s="170" t="s">
        <v>180</v>
      </c>
      <c r="AQ219" s="172"/>
      <c r="AR219" s="171" t="s">
        <v>180</v>
      </c>
      <c r="AS219" s="171" t="s">
        <v>180</v>
      </c>
      <c r="AT219" s="171" t="s">
        <v>180</v>
      </c>
      <c r="AU219" s="171" t="s">
        <v>180</v>
      </c>
      <c r="AV219" s="171" t="s">
        <v>180</v>
      </c>
      <c r="AW219" s="170" t="s">
        <v>180</v>
      </c>
      <c r="AX219" s="171" t="s">
        <v>180</v>
      </c>
      <c r="AY219" s="171" t="s">
        <v>180</v>
      </c>
      <c r="AZ219" s="171" t="s">
        <v>180</v>
      </c>
      <c r="BA219" s="171" t="s">
        <v>180</v>
      </c>
      <c r="BB219" s="171" t="s">
        <v>180</v>
      </c>
      <c r="BC219" s="171" t="s">
        <v>180</v>
      </c>
      <c r="BD219" s="171" t="s">
        <v>180</v>
      </c>
      <c r="BE219" s="170" t="s">
        <v>180</v>
      </c>
      <c r="BF219" s="170" t="s">
        <v>180</v>
      </c>
      <c r="BG219" s="171" t="s">
        <v>183</v>
      </c>
    </row>
    <row r="220" spans="1:59" s="174" customFormat="1" x14ac:dyDescent="0.2">
      <c r="A220" s="169">
        <v>7</v>
      </c>
      <c r="B220" s="170" t="s">
        <v>710</v>
      </c>
      <c r="C220" s="171" t="s">
        <v>683</v>
      </c>
      <c r="D220" s="172">
        <v>-10</v>
      </c>
      <c r="E220" s="171" t="s">
        <v>173</v>
      </c>
      <c r="F220" s="171" t="s">
        <v>680</v>
      </c>
      <c r="G220" s="171" t="s">
        <v>175</v>
      </c>
      <c r="H220" s="171" t="s">
        <v>176</v>
      </c>
      <c r="I220" s="171" t="s">
        <v>177</v>
      </c>
      <c r="J220" s="171" t="s">
        <v>178</v>
      </c>
      <c r="K220" s="171" t="s">
        <v>179</v>
      </c>
      <c r="L220" s="171" t="s">
        <v>180</v>
      </c>
      <c r="M220" s="171" t="s">
        <v>180</v>
      </c>
      <c r="N220" s="169">
        <v>9749470</v>
      </c>
      <c r="O220" s="169">
        <v>3278</v>
      </c>
      <c r="P220" s="171" t="s">
        <v>180</v>
      </c>
      <c r="Q220" s="171" t="s">
        <v>180</v>
      </c>
      <c r="R220" s="171" t="s">
        <v>180</v>
      </c>
      <c r="S220" s="171" t="s">
        <v>180</v>
      </c>
      <c r="T220" s="171" t="s">
        <v>180</v>
      </c>
      <c r="U220" s="171" t="s">
        <v>181</v>
      </c>
      <c r="V220" s="170" t="s">
        <v>679</v>
      </c>
      <c r="W220" s="170" t="s">
        <v>180</v>
      </c>
      <c r="X220" s="171" t="s">
        <v>180</v>
      </c>
      <c r="Y220" s="173">
        <v>0</v>
      </c>
      <c r="Z220" s="171" t="s">
        <v>180</v>
      </c>
      <c r="AA220" s="169">
        <v>0</v>
      </c>
      <c r="AB220" s="171" t="s">
        <v>180</v>
      </c>
      <c r="AC220" s="171" t="s">
        <v>180</v>
      </c>
      <c r="AD220" s="171" t="s">
        <v>180</v>
      </c>
      <c r="AE220" s="171" t="s">
        <v>180</v>
      </c>
      <c r="AF220" s="171" t="s">
        <v>180</v>
      </c>
      <c r="AG220" s="172">
        <v>0</v>
      </c>
      <c r="AH220" s="171" t="s">
        <v>180</v>
      </c>
      <c r="AI220" s="171" t="s">
        <v>180</v>
      </c>
      <c r="AJ220" s="171" t="s">
        <v>180</v>
      </c>
      <c r="AK220" s="171" t="s">
        <v>180</v>
      </c>
      <c r="AL220" s="172">
        <v>-10</v>
      </c>
      <c r="AM220" s="172">
        <v>-10</v>
      </c>
      <c r="AN220" s="171" t="s">
        <v>182</v>
      </c>
      <c r="AO220" s="171" t="s">
        <v>180</v>
      </c>
      <c r="AP220" s="170" t="s">
        <v>180</v>
      </c>
      <c r="AQ220" s="172"/>
      <c r="AR220" s="171" t="s">
        <v>180</v>
      </c>
      <c r="AS220" s="171" t="s">
        <v>180</v>
      </c>
      <c r="AT220" s="171" t="s">
        <v>180</v>
      </c>
      <c r="AU220" s="171" t="s">
        <v>180</v>
      </c>
      <c r="AV220" s="171" t="s">
        <v>180</v>
      </c>
      <c r="AW220" s="170" t="s">
        <v>180</v>
      </c>
      <c r="AX220" s="171" t="s">
        <v>180</v>
      </c>
      <c r="AY220" s="171" t="s">
        <v>180</v>
      </c>
      <c r="AZ220" s="171" t="s">
        <v>180</v>
      </c>
      <c r="BA220" s="171" t="s">
        <v>180</v>
      </c>
      <c r="BB220" s="171" t="s">
        <v>180</v>
      </c>
      <c r="BC220" s="171" t="s">
        <v>180</v>
      </c>
      <c r="BD220" s="171" t="s">
        <v>180</v>
      </c>
      <c r="BE220" s="170" t="s">
        <v>180</v>
      </c>
      <c r="BF220" s="170" t="s">
        <v>180</v>
      </c>
      <c r="BG220" s="171" t="s">
        <v>183</v>
      </c>
    </row>
    <row r="221" spans="1:59" s="174" customFormat="1" x14ac:dyDescent="0.2">
      <c r="A221" s="169">
        <v>7</v>
      </c>
      <c r="B221" s="170" t="s">
        <v>710</v>
      </c>
      <c r="C221" s="171" t="s">
        <v>682</v>
      </c>
      <c r="D221" s="172">
        <v>-10</v>
      </c>
      <c r="E221" s="171" t="s">
        <v>173</v>
      </c>
      <c r="F221" s="171" t="s">
        <v>680</v>
      </c>
      <c r="G221" s="171" t="s">
        <v>175</v>
      </c>
      <c r="H221" s="171" t="s">
        <v>176</v>
      </c>
      <c r="I221" s="171" t="s">
        <v>177</v>
      </c>
      <c r="J221" s="171" t="s">
        <v>178</v>
      </c>
      <c r="K221" s="171" t="s">
        <v>179</v>
      </c>
      <c r="L221" s="171" t="s">
        <v>180</v>
      </c>
      <c r="M221" s="171" t="s">
        <v>180</v>
      </c>
      <c r="N221" s="169">
        <v>9749470</v>
      </c>
      <c r="O221" s="169">
        <v>3535</v>
      </c>
      <c r="P221" s="171" t="s">
        <v>180</v>
      </c>
      <c r="Q221" s="171" t="s">
        <v>180</v>
      </c>
      <c r="R221" s="171" t="s">
        <v>180</v>
      </c>
      <c r="S221" s="171" t="s">
        <v>180</v>
      </c>
      <c r="T221" s="171" t="s">
        <v>180</v>
      </c>
      <c r="U221" s="171" t="s">
        <v>181</v>
      </c>
      <c r="V221" s="170" t="s">
        <v>679</v>
      </c>
      <c r="W221" s="170" t="s">
        <v>180</v>
      </c>
      <c r="X221" s="171" t="s">
        <v>180</v>
      </c>
      <c r="Y221" s="173">
        <v>0</v>
      </c>
      <c r="Z221" s="171" t="s">
        <v>180</v>
      </c>
      <c r="AA221" s="169">
        <v>0</v>
      </c>
      <c r="AB221" s="171" t="s">
        <v>180</v>
      </c>
      <c r="AC221" s="171" t="s">
        <v>180</v>
      </c>
      <c r="AD221" s="171" t="s">
        <v>180</v>
      </c>
      <c r="AE221" s="171" t="s">
        <v>180</v>
      </c>
      <c r="AF221" s="171" t="s">
        <v>180</v>
      </c>
      <c r="AG221" s="172">
        <v>0</v>
      </c>
      <c r="AH221" s="171" t="s">
        <v>180</v>
      </c>
      <c r="AI221" s="171" t="s">
        <v>180</v>
      </c>
      <c r="AJ221" s="171" t="s">
        <v>180</v>
      </c>
      <c r="AK221" s="171" t="s">
        <v>180</v>
      </c>
      <c r="AL221" s="172">
        <v>-10</v>
      </c>
      <c r="AM221" s="172">
        <v>-10</v>
      </c>
      <c r="AN221" s="171" t="s">
        <v>182</v>
      </c>
      <c r="AO221" s="171" t="s">
        <v>180</v>
      </c>
      <c r="AP221" s="170" t="s">
        <v>180</v>
      </c>
      <c r="AQ221" s="172"/>
      <c r="AR221" s="171" t="s">
        <v>180</v>
      </c>
      <c r="AS221" s="171" t="s">
        <v>180</v>
      </c>
      <c r="AT221" s="171" t="s">
        <v>180</v>
      </c>
      <c r="AU221" s="171" t="s">
        <v>180</v>
      </c>
      <c r="AV221" s="171" t="s">
        <v>180</v>
      </c>
      <c r="AW221" s="170" t="s">
        <v>180</v>
      </c>
      <c r="AX221" s="171" t="s">
        <v>180</v>
      </c>
      <c r="AY221" s="171" t="s">
        <v>180</v>
      </c>
      <c r="AZ221" s="171" t="s">
        <v>180</v>
      </c>
      <c r="BA221" s="171" t="s">
        <v>180</v>
      </c>
      <c r="BB221" s="171" t="s">
        <v>180</v>
      </c>
      <c r="BC221" s="171" t="s">
        <v>180</v>
      </c>
      <c r="BD221" s="171" t="s">
        <v>180</v>
      </c>
      <c r="BE221" s="170" t="s">
        <v>180</v>
      </c>
      <c r="BF221" s="170" t="s">
        <v>180</v>
      </c>
      <c r="BG221" s="171" t="s">
        <v>183</v>
      </c>
    </row>
    <row r="222" spans="1:59" s="174" customFormat="1" x14ac:dyDescent="0.2">
      <c r="A222" s="169">
        <v>7</v>
      </c>
      <c r="B222" s="170" t="s">
        <v>710</v>
      </c>
      <c r="C222" s="171" t="s">
        <v>681</v>
      </c>
      <c r="D222" s="172">
        <v>-10</v>
      </c>
      <c r="E222" s="171" t="s">
        <v>173</v>
      </c>
      <c r="F222" s="171" t="s">
        <v>680</v>
      </c>
      <c r="G222" s="171" t="s">
        <v>175</v>
      </c>
      <c r="H222" s="171" t="s">
        <v>176</v>
      </c>
      <c r="I222" s="171" t="s">
        <v>177</v>
      </c>
      <c r="J222" s="171" t="s">
        <v>178</v>
      </c>
      <c r="K222" s="171" t="s">
        <v>179</v>
      </c>
      <c r="L222" s="171" t="s">
        <v>180</v>
      </c>
      <c r="M222" s="171" t="s">
        <v>180</v>
      </c>
      <c r="N222" s="169">
        <v>9749470</v>
      </c>
      <c r="O222" s="169">
        <v>4784</v>
      </c>
      <c r="P222" s="171" t="s">
        <v>180</v>
      </c>
      <c r="Q222" s="171" t="s">
        <v>180</v>
      </c>
      <c r="R222" s="171" t="s">
        <v>180</v>
      </c>
      <c r="S222" s="171" t="s">
        <v>180</v>
      </c>
      <c r="T222" s="171" t="s">
        <v>180</v>
      </c>
      <c r="U222" s="171" t="s">
        <v>181</v>
      </c>
      <c r="V222" s="170" t="s">
        <v>679</v>
      </c>
      <c r="W222" s="170" t="s">
        <v>180</v>
      </c>
      <c r="X222" s="171" t="s">
        <v>180</v>
      </c>
      <c r="Y222" s="173">
        <v>0</v>
      </c>
      <c r="Z222" s="171" t="s">
        <v>180</v>
      </c>
      <c r="AA222" s="169">
        <v>0</v>
      </c>
      <c r="AB222" s="171" t="s">
        <v>180</v>
      </c>
      <c r="AC222" s="171" t="s">
        <v>180</v>
      </c>
      <c r="AD222" s="171" t="s">
        <v>180</v>
      </c>
      <c r="AE222" s="171" t="s">
        <v>180</v>
      </c>
      <c r="AF222" s="171" t="s">
        <v>180</v>
      </c>
      <c r="AG222" s="172">
        <v>0</v>
      </c>
      <c r="AH222" s="171" t="s">
        <v>180</v>
      </c>
      <c r="AI222" s="171" t="s">
        <v>180</v>
      </c>
      <c r="AJ222" s="171" t="s">
        <v>180</v>
      </c>
      <c r="AK222" s="171" t="s">
        <v>180</v>
      </c>
      <c r="AL222" s="172">
        <v>-10</v>
      </c>
      <c r="AM222" s="172">
        <v>-10</v>
      </c>
      <c r="AN222" s="171" t="s">
        <v>182</v>
      </c>
      <c r="AO222" s="171" t="s">
        <v>180</v>
      </c>
      <c r="AP222" s="170" t="s">
        <v>180</v>
      </c>
      <c r="AQ222" s="172"/>
      <c r="AR222" s="171" t="s">
        <v>180</v>
      </c>
      <c r="AS222" s="171" t="s">
        <v>180</v>
      </c>
      <c r="AT222" s="171" t="s">
        <v>180</v>
      </c>
      <c r="AU222" s="171" t="s">
        <v>180</v>
      </c>
      <c r="AV222" s="171" t="s">
        <v>180</v>
      </c>
      <c r="AW222" s="170" t="s">
        <v>180</v>
      </c>
      <c r="AX222" s="171" t="s">
        <v>180</v>
      </c>
      <c r="AY222" s="171" t="s">
        <v>180</v>
      </c>
      <c r="AZ222" s="171" t="s">
        <v>180</v>
      </c>
      <c r="BA222" s="171" t="s">
        <v>180</v>
      </c>
      <c r="BB222" s="171" t="s">
        <v>180</v>
      </c>
      <c r="BC222" s="171" t="s">
        <v>180</v>
      </c>
      <c r="BD222" s="171" t="s">
        <v>180</v>
      </c>
      <c r="BE222" s="170" t="s">
        <v>180</v>
      </c>
      <c r="BF222" s="170" t="s">
        <v>180</v>
      </c>
      <c r="BG222" s="171" t="s">
        <v>183</v>
      </c>
    </row>
    <row r="223" spans="1:59" s="174" customFormat="1" x14ac:dyDescent="0.2">
      <c r="A223" s="169">
        <v>7</v>
      </c>
      <c r="B223" s="170" t="s">
        <v>711</v>
      </c>
      <c r="C223" s="171" t="s">
        <v>712</v>
      </c>
      <c r="D223" s="172">
        <v>21.85</v>
      </c>
      <c r="E223" s="171" t="s">
        <v>187</v>
      </c>
      <c r="F223" s="171" t="s">
        <v>713</v>
      </c>
      <c r="G223" s="171" t="s">
        <v>175</v>
      </c>
      <c r="H223" s="171" t="s">
        <v>176</v>
      </c>
      <c r="I223" s="171" t="s">
        <v>177</v>
      </c>
      <c r="J223" s="171" t="s">
        <v>178</v>
      </c>
      <c r="K223" s="171" t="s">
        <v>179</v>
      </c>
      <c r="L223" s="171" t="s">
        <v>180</v>
      </c>
      <c r="M223" s="171" t="s">
        <v>180</v>
      </c>
      <c r="N223" s="169">
        <v>9782361</v>
      </c>
      <c r="O223" s="169">
        <v>1489</v>
      </c>
      <c r="P223" s="171" t="s">
        <v>180</v>
      </c>
      <c r="Q223" s="171" t="s">
        <v>180</v>
      </c>
      <c r="R223" s="171" t="s">
        <v>180</v>
      </c>
      <c r="S223" s="171" t="s">
        <v>180</v>
      </c>
      <c r="T223" s="171" t="s">
        <v>180</v>
      </c>
      <c r="U223" s="171" t="s">
        <v>181</v>
      </c>
      <c r="V223" s="170" t="s">
        <v>711</v>
      </c>
      <c r="W223" s="170" t="s">
        <v>180</v>
      </c>
      <c r="X223" s="171" t="s">
        <v>180</v>
      </c>
      <c r="Y223" s="173">
        <v>0</v>
      </c>
      <c r="Z223" s="171" t="s">
        <v>180</v>
      </c>
      <c r="AA223" s="169">
        <v>0</v>
      </c>
      <c r="AB223" s="171" t="s">
        <v>180</v>
      </c>
      <c r="AC223" s="171" t="s">
        <v>180</v>
      </c>
      <c r="AD223" s="171" t="s">
        <v>180</v>
      </c>
      <c r="AE223" s="171" t="s">
        <v>180</v>
      </c>
      <c r="AF223" s="171" t="s">
        <v>180</v>
      </c>
      <c r="AG223" s="172">
        <v>0</v>
      </c>
      <c r="AH223" s="171" t="s">
        <v>180</v>
      </c>
      <c r="AI223" s="171" t="s">
        <v>180</v>
      </c>
      <c r="AJ223" s="171" t="s">
        <v>180</v>
      </c>
      <c r="AK223" s="171" t="s">
        <v>180</v>
      </c>
      <c r="AL223" s="172">
        <v>21.85</v>
      </c>
      <c r="AM223" s="172">
        <v>21.85</v>
      </c>
      <c r="AN223" s="171" t="s">
        <v>182</v>
      </c>
      <c r="AO223" s="171" t="s">
        <v>180</v>
      </c>
      <c r="AP223" s="170" t="s">
        <v>180</v>
      </c>
      <c r="AQ223" s="172"/>
      <c r="AR223" s="171" t="s">
        <v>180</v>
      </c>
      <c r="AS223" s="171" t="s">
        <v>180</v>
      </c>
      <c r="AT223" s="171" t="s">
        <v>180</v>
      </c>
      <c r="AU223" s="171" t="s">
        <v>180</v>
      </c>
      <c r="AV223" s="171" t="s">
        <v>180</v>
      </c>
      <c r="AW223" s="170" t="s">
        <v>180</v>
      </c>
      <c r="AX223" s="171" t="s">
        <v>180</v>
      </c>
      <c r="AY223" s="171" t="s">
        <v>180</v>
      </c>
      <c r="AZ223" s="171" t="s">
        <v>180</v>
      </c>
      <c r="BA223" s="171" t="s">
        <v>180</v>
      </c>
      <c r="BB223" s="171" t="s">
        <v>180</v>
      </c>
      <c r="BC223" s="171" t="s">
        <v>180</v>
      </c>
      <c r="BD223" s="171" t="s">
        <v>180</v>
      </c>
      <c r="BE223" s="170" t="s">
        <v>180</v>
      </c>
      <c r="BF223" s="170" t="s">
        <v>180</v>
      </c>
      <c r="BG223" s="171" t="s">
        <v>183</v>
      </c>
    </row>
    <row r="224" spans="1:59" s="174" customFormat="1" x14ac:dyDescent="0.2">
      <c r="A224" s="169">
        <v>7</v>
      </c>
      <c r="B224" s="170" t="s">
        <v>711</v>
      </c>
      <c r="C224" s="171" t="s">
        <v>714</v>
      </c>
      <c r="D224" s="172">
        <v>10</v>
      </c>
      <c r="E224" s="171" t="s">
        <v>187</v>
      </c>
      <c r="F224" s="171" t="s">
        <v>713</v>
      </c>
      <c r="G224" s="171" t="s">
        <v>175</v>
      </c>
      <c r="H224" s="171" t="s">
        <v>176</v>
      </c>
      <c r="I224" s="171" t="s">
        <v>177</v>
      </c>
      <c r="J224" s="171" t="s">
        <v>178</v>
      </c>
      <c r="K224" s="171" t="s">
        <v>179</v>
      </c>
      <c r="L224" s="171" t="s">
        <v>180</v>
      </c>
      <c r="M224" s="171" t="s">
        <v>180</v>
      </c>
      <c r="N224" s="169">
        <v>9782361</v>
      </c>
      <c r="O224" s="169">
        <v>3178</v>
      </c>
      <c r="P224" s="171" t="s">
        <v>180</v>
      </c>
      <c r="Q224" s="171" t="s">
        <v>180</v>
      </c>
      <c r="R224" s="171" t="s">
        <v>180</v>
      </c>
      <c r="S224" s="171" t="s">
        <v>180</v>
      </c>
      <c r="T224" s="171" t="s">
        <v>180</v>
      </c>
      <c r="U224" s="171" t="s">
        <v>181</v>
      </c>
      <c r="V224" s="170" t="s">
        <v>711</v>
      </c>
      <c r="W224" s="170" t="s">
        <v>180</v>
      </c>
      <c r="X224" s="171" t="s">
        <v>180</v>
      </c>
      <c r="Y224" s="173">
        <v>0</v>
      </c>
      <c r="Z224" s="171" t="s">
        <v>180</v>
      </c>
      <c r="AA224" s="169">
        <v>0</v>
      </c>
      <c r="AB224" s="171" t="s">
        <v>180</v>
      </c>
      <c r="AC224" s="171" t="s">
        <v>180</v>
      </c>
      <c r="AD224" s="171" t="s">
        <v>180</v>
      </c>
      <c r="AE224" s="171" t="s">
        <v>180</v>
      </c>
      <c r="AF224" s="171" t="s">
        <v>180</v>
      </c>
      <c r="AG224" s="172">
        <v>0</v>
      </c>
      <c r="AH224" s="171" t="s">
        <v>180</v>
      </c>
      <c r="AI224" s="171" t="s">
        <v>180</v>
      </c>
      <c r="AJ224" s="171" t="s">
        <v>180</v>
      </c>
      <c r="AK224" s="171" t="s">
        <v>180</v>
      </c>
      <c r="AL224" s="172">
        <v>10</v>
      </c>
      <c r="AM224" s="172">
        <v>10</v>
      </c>
      <c r="AN224" s="171" t="s">
        <v>182</v>
      </c>
      <c r="AO224" s="171" t="s">
        <v>180</v>
      </c>
      <c r="AP224" s="170" t="s">
        <v>180</v>
      </c>
      <c r="AQ224" s="172"/>
      <c r="AR224" s="171" t="s">
        <v>180</v>
      </c>
      <c r="AS224" s="171" t="s">
        <v>180</v>
      </c>
      <c r="AT224" s="171" t="s">
        <v>180</v>
      </c>
      <c r="AU224" s="171" t="s">
        <v>180</v>
      </c>
      <c r="AV224" s="171" t="s">
        <v>180</v>
      </c>
      <c r="AW224" s="170" t="s">
        <v>180</v>
      </c>
      <c r="AX224" s="171" t="s">
        <v>180</v>
      </c>
      <c r="AY224" s="171" t="s">
        <v>180</v>
      </c>
      <c r="AZ224" s="171" t="s">
        <v>180</v>
      </c>
      <c r="BA224" s="171" t="s">
        <v>180</v>
      </c>
      <c r="BB224" s="171" t="s">
        <v>180</v>
      </c>
      <c r="BC224" s="171" t="s">
        <v>180</v>
      </c>
      <c r="BD224" s="171" t="s">
        <v>180</v>
      </c>
      <c r="BE224" s="170" t="s">
        <v>180</v>
      </c>
      <c r="BF224" s="170" t="s">
        <v>180</v>
      </c>
      <c r="BG224" s="171" t="s">
        <v>183</v>
      </c>
    </row>
    <row r="225" spans="1:59" s="174" customFormat="1" x14ac:dyDescent="0.2">
      <c r="A225" s="169">
        <v>7</v>
      </c>
      <c r="B225" s="170" t="s">
        <v>711</v>
      </c>
      <c r="C225" s="171" t="s">
        <v>715</v>
      </c>
      <c r="D225" s="172">
        <v>10</v>
      </c>
      <c r="E225" s="171" t="s">
        <v>187</v>
      </c>
      <c r="F225" s="171" t="s">
        <v>713</v>
      </c>
      <c r="G225" s="171" t="s">
        <v>175</v>
      </c>
      <c r="H225" s="171" t="s">
        <v>176</v>
      </c>
      <c r="I225" s="171" t="s">
        <v>177</v>
      </c>
      <c r="J225" s="171" t="s">
        <v>178</v>
      </c>
      <c r="K225" s="171" t="s">
        <v>179</v>
      </c>
      <c r="L225" s="171" t="s">
        <v>180</v>
      </c>
      <c r="M225" s="171" t="s">
        <v>180</v>
      </c>
      <c r="N225" s="169">
        <v>9782361</v>
      </c>
      <c r="O225" s="169">
        <v>3412</v>
      </c>
      <c r="P225" s="171" t="s">
        <v>180</v>
      </c>
      <c r="Q225" s="171" t="s">
        <v>180</v>
      </c>
      <c r="R225" s="171" t="s">
        <v>180</v>
      </c>
      <c r="S225" s="171" t="s">
        <v>180</v>
      </c>
      <c r="T225" s="171" t="s">
        <v>180</v>
      </c>
      <c r="U225" s="171" t="s">
        <v>181</v>
      </c>
      <c r="V225" s="170" t="s">
        <v>711</v>
      </c>
      <c r="W225" s="170" t="s">
        <v>180</v>
      </c>
      <c r="X225" s="171" t="s">
        <v>180</v>
      </c>
      <c r="Y225" s="173">
        <v>0</v>
      </c>
      <c r="Z225" s="171" t="s">
        <v>180</v>
      </c>
      <c r="AA225" s="169">
        <v>0</v>
      </c>
      <c r="AB225" s="171" t="s">
        <v>180</v>
      </c>
      <c r="AC225" s="171" t="s">
        <v>180</v>
      </c>
      <c r="AD225" s="171" t="s">
        <v>180</v>
      </c>
      <c r="AE225" s="171" t="s">
        <v>180</v>
      </c>
      <c r="AF225" s="171" t="s">
        <v>180</v>
      </c>
      <c r="AG225" s="172">
        <v>0</v>
      </c>
      <c r="AH225" s="171" t="s">
        <v>180</v>
      </c>
      <c r="AI225" s="171" t="s">
        <v>180</v>
      </c>
      <c r="AJ225" s="171" t="s">
        <v>180</v>
      </c>
      <c r="AK225" s="171" t="s">
        <v>180</v>
      </c>
      <c r="AL225" s="172">
        <v>10</v>
      </c>
      <c r="AM225" s="172">
        <v>10</v>
      </c>
      <c r="AN225" s="171" t="s">
        <v>182</v>
      </c>
      <c r="AO225" s="171" t="s">
        <v>180</v>
      </c>
      <c r="AP225" s="170" t="s">
        <v>180</v>
      </c>
      <c r="AQ225" s="172"/>
      <c r="AR225" s="171" t="s">
        <v>180</v>
      </c>
      <c r="AS225" s="171" t="s">
        <v>180</v>
      </c>
      <c r="AT225" s="171" t="s">
        <v>180</v>
      </c>
      <c r="AU225" s="171" t="s">
        <v>180</v>
      </c>
      <c r="AV225" s="171" t="s">
        <v>180</v>
      </c>
      <c r="AW225" s="170" t="s">
        <v>180</v>
      </c>
      <c r="AX225" s="171" t="s">
        <v>180</v>
      </c>
      <c r="AY225" s="171" t="s">
        <v>180</v>
      </c>
      <c r="AZ225" s="171" t="s">
        <v>180</v>
      </c>
      <c r="BA225" s="171" t="s">
        <v>180</v>
      </c>
      <c r="BB225" s="171" t="s">
        <v>180</v>
      </c>
      <c r="BC225" s="171" t="s">
        <v>180</v>
      </c>
      <c r="BD225" s="171" t="s">
        <v>180</v>
      </c>
      <c r="BE225" s="170" t="s">
        <v>180</v>
      </c>
      <c r="BF225" s="170" t="s">
        <v>180</v>
      </c>
      <c r="BG225" s="171" t="s">
        <v>183</v>
      </c>
    </row>
    <row r="226" spans="1:59" s="174" customFormat="1" x14ac:dyDescent="0.2">
      <c r="A226" s="169">
        <v>7</v>
      </c>
      <c r="B226" s="170" t="s">
        <v>711</v>
      </c>
      <c r="C226" s="171" t="s">
        <v>716</v>
      </c>
      <c r="D226" s="172">
        <v>10</v>
      </c>
      <c r="E226" s="171" t="s">
        <v>187</v>
      </c>
      <c r="F226" s="171" t="s">
        <v>713</v>
      </c>
      <c r="G226" s="171" t="s">
        <v>175</v>
      </c>
      <c r="H226" s="171" t="s">
        <v>176</v>
      </c>
      <c r="I226" s="171" t="s">
        <v>177</v>
      </c>
      <c r="J226" s="171" t="s">
        <v>178</v>
      </c>
      <c r="K226" s="171" t="s">
        <v>179</v>
      </c>
      <c r="L226" s="171" t="s">
        <v>180</v>
      </c>
      <c r="M226" s="171" t="s">
        <v>180</v>
      </c>
      <c r="N226" s="169">
        <v>9782361</v>
      </c>
      <c r="O226" s="169">
        <v>4622</v>
      </c>
      <c r="P226" s="171" t="s">
        <v>180</v>
      </c>
      <c r="Q226" s="171" t="s">
        <v>180</v>
      </c>
      <c r="R226" s="171" t="s">
        <v>180</v>
      </c>
      <c r="S226" s="171" t="s">
        <v>180</v>
      </c>
      <c r="T226" s="171" t="s">
        <v>180</v>
      </c>
      <c r="U226" s="171" t="s">
        <v>181</v>
      </c>
      <c r="V226" s="170" t="s">
        <v>711</v>
      </c>
      <c r="W226" s="170" t="s">
        <v>180</v>
      </c>
      <c r="X226" s="171" t="s">
        <v>180</v>
      </c>
      <c r="Y226" s="173">
        <v>0</v>
      </c>
      <c r="Z226" s="171" t="s">
        <v>180</v>
      </c>
      <c r="AA226" s="169">
        <v>0</v>
      </c>
      <c r="AB226" s="171" t="s">
        <v>180</v>
      </c>
      <c r="AC226" s="171" t="s">
        <v>180</v>
      </c>
      <c r="AD226" s="171" t="s">
        <v>180</v>
      </c>
      <c r="AE226" s="171" t="s">
        <v>180</v>
      </c>
      <c r="AF226" s="171" t="s">
        <v>180</v>
      </c>
      <c r="AG226" s="172">
        <v>0</v>
      </c>
      <c r="AH226" s="171" t="s">
        <v>180</v>
      </c>
      <c r="AI226" s="171" t="s">
        <v>180</v>
      </c>
      <c r="AJ226" s="171" t="s">
        <v>180</v>
      </c>
      <c r="AK226" s="171" t="s">
        <v>180</v>
      </c>
      <c r="AL226" s="172">
        <v>10</v>
      </c>
      <c r="AM226" s="172">
        <v>10</v>
      </c>
      <c r="AN226" s="171" t="s">
        <v>182</v>
      </c>
      <c r="AO226" s="171" t="s">
        <v>180</v>
      </c>
      <c r="AP226" s="170" t="s">
        <v>180</v>
      </c>
      <c r="AQ226" s="172"/>
      <c r="AR226" s="171" t="s">
        <v>180</v>
      </c>
      <c r="AS226" s="171" t="s">
        <v>180</v>
      </c>
      <c r="AT226" s="171" t="s">
        <v>180</v>
      </c>
      <c r="AU226" s="171" t="s">
        <v>180</v>
      </c>
      <c r="AV226" s="171" t="s">
        <v>180</v>
      </c>
      <c r="AW226" s="170" t="s">
        <v>180</v>
      </c>
      <c r="AX226" s="171" t="s">
        <v>180</v>
      </c>
      <c r="AY226" s="171" t="s">
        <v>180</v>
      </c>
      <c r="AZ226" s="171" t="s">
        <v>180</v>
      </c>
      <c r="BA226" s="171" t="s">
        <v>180</v>
      </c>
      <c r="BB226" s="171" t="s">
        <v>180</v>
      </c>
      <c r="BC226" s="171" t="s">
        <v>180</v>
      </c>
      <c r="BD226" s="171" t="s">
        <v>180</v>
      </c>
      <c r="BE226" s="170" t="s">
        <v>180</v>
      </c>
      <c r="BF226" s="170" t="s">
        <v>180</v>
      </c>
      <c r="BG226" s="171" t="s">
        <v>183</v>
      </c>
    </row>
    <row r="227" spans="1:59" s="174" customFormat="1" x14ac:dyDescent="0.2">
      <c r="A227" s="169">
        <v>7</v>
      </c>
      <c r="B227" s="170" t="s">
        <v>711</v>
      </c>
      <c r="C227" s="171" t="s">
        <v>717</v>
      </c>
      <c r="D227" s="172">
        <v>21.85</v>
      </c>
      <c r="E227" s="171" t="s">
        <v>173</v>
      </c>
      <c r="F227" s="171" t="s">
        <v>718</v>
      </c>
      <c r="G227" s="171" t="s">
        <v>175</v>
      </c>
      <c r="H227" s="171" t="s">
        <v>176</v>
      </c>
      <c r="I227" s="171" t="s">
        <v>177</v>
      </c>
      <c r="J227" s="171" t="s">
        <v>178</v>
      </c>
      <c r="K227" s="171" t="s">
        <v>179</v>
      </c>
      <c r="L227" s="171" t="s">
        <v>180</v>
      </c>
      <c r="M227" s="171" t="s">
        <v>180</v>
      </c>
      <c r="N227" s="169">
        <v>9782363</v>
      </c>
      <c r="O227" s="169">
        <v>1489</v>
      </c>
      <c r="P227" s="171" t="s">
        <v>180</v>
      </c>
      <c r="Q227" s="171" t="s">
        <v>180</v>
      </c>
      <c r="R227" s="171" t="s">
        <v>180</v>
      </c>
      <c r="S227" s="171" t="s">
        <v>180</v>
      </c>
      <c r="T227" s="171" t="s">
        <v>180</v>
      </c>
      <c r="U227" s="171" t="s">
        <v>181</v>
      </c>
      <c r="V227" s="170" t="s">
        <v>711</v>
      </c>
      <c r="W227" s="170" t="s">
        <v>180</v>
      </c>
      <c r="X227" s="171" t="s">
        <v>180</v>
      </c>
      <c r="Y227" s="173">
        <v>0</v>
      </c>
      <c r="Z227" s="171" t="s">
        <v>180</v>
      </c>
      <c r="AA227" s="169">
        <v>0</v>
      </c>
      <c r="AB227" s="171" t="s">
        <v>180</v>
      </c>
      <c r="AC227" s="171" t="s">
        <v>180</v>
      </c>
      <c r="AD227" s="171" t="s">
        <v>180</v>
      </c>
      <c r="AE227" s="171" t="s">
        <v>180</v>
      </c>
      <c r="AF227" s="171" t="s">
        <v>180</v>
      </c>
      <c r="AG227" s="172">
        <v>0</v>
      </c>
      <c r="AH227" s="171" t="s">
        <v>180</v>
      </c>
      <c r="AI227" s="171" t="s">
        <v>180</v>
      </c>
      <c r="AJ227" s="171" t="s">
        <v>180</v>
      </c>
      <c r="AK227" s="171" t="s">
        <v>180</v>
      </c>
      <c r="AL227" s="172">
        <v>21.85</v>
      </c>
      <c r="AM227" s="172">
        <v>21.85</v>
      </c>
      <c r="AN227" s="171" t="s">
        <v>182</v>
      </c>
      <c r="AO227" s="171" t="s">
        <v>180</v>
      </c>
      <c r="AP227" s="170" t="s">
        <v>180</v>
      </c>
      <c r="AQ227" s="172"/>
      <c r="AR227" s="171" t="s">
        <v>180</v>
      </c>
      <c r="AS227" s="171" t="s">
        <v>180</v>
      </c>
      <c r="AT227" s="171" t="s">
        <v>180</v>
      </c>
      <c r="AU227" s="171" t="s">
        <v>180</v>
      </c>
      <c r="AV227" s="171" t="s">
        <v>180</v>
      </c>
      <c r="AW227" s="170" t="s">
        <v>180</v>
      </c>
      <c r="AX227" s="171" t="s">
        <v>180</v>
      </c>
      <c r="AY227" s="171" t="s">
        <v>180</v>
      </c>
      <c r="AZ227" s="171" t="s">
        <v>180</v>
      </c>
      <c r="BA227" s="171" t="s">
        <v>180</v>
      </c>
      <c r="BB227" s="171" t="s">
        <v>180</v>
      </c>
      <c r="BC227" s="171" t="s">
        <v>180</v>
      </c>
      <c r="BD227" s="171" t="s">
        <v>180</v>
      </c>
      <c r="BE227" s="170" t="s">
        <v>180</v>
      </c>
      <c r="BF227" s="170" t="s">
        <v>180</v>
      </c>
      <c r="BG227" s="171" t="s">
        <v>183</v>
      </c>
    </row>
    <row r="228" spans="1:59" s="174" customFormat="1" x14ac:dyDescent="0.2">
      <c r="A228" s="169">
        <v>7</v>
      </c>
      <c r="B228" s="170" t="s">
        <v>711</v>
      </c>
      <c r="C228" s="171" t="s">
        <v>719</v>
      </c>
      <c r="D228" s="172">
        <v>10</v>
      </c>
      <c r="E228" s="171" t="s">
        <v>173</v>
      </c>
      <c r="F228" s="171" t="s">
        <v>718</v>
      </c>
      <c r="G228" s="171" t="s">
        <v>175</v>
      </c>
      <c r="H228" s="171" t="s">
        <v>176</v>
      </c>
      <c r="I228" s="171" t="s">
        <v>177</v>
      </c>
      <c r="J228" s="171" t="s">
        <v>178</v>
      </c>
      <c r="K228" s="171" t="s">
        <v>179</v>
      </c>
      <c r="L228" s="171" t="s">
        <v>180</v>
      </c>
      <c r="M228" s="171" t="s">
        <v>180</v>
      </c>
      <c r="N228" s="169">
        <v>9782363</v>
      </c>
      <c r="O228" s="169">
        <v>3178</v>
      </c>
      <c r="P228" s="171" t="s">
        <v>180</v>
      </c>
      <c r="Q228" s="171" t="s">
        <v>180</v>
      </c>
      <c r="R228" s="171" t="s">
        <v>180</v>
      </c>
      <c r="S228" s="171" t="s">
        <v>180</v>
      </c>
      <c r="T228" s="171" t="s">
        <v>180</v>
      </c>
      <c r="U228" s="171" t="s">
        <v>181</v>
      </c>
      <c r="V228" s="170" t="s">
        <v>711</v>
      </c>
      <c r="W228" s="170" t="s">
        <v>180</v>
      </c>
      <c r="X228" s="171" t="s">
        <v>180</v>
      </c>
      <c r="Y228" s="173">
        <v>0</v>
      </c>
      <c r="Z228" s="171" t="s">
        <v>180</v>
      </c>
      <c r="AA228" s="169">
        <v>0</v>
      </c>
      <c r="AB228" s="171" t="s">
        <v>180</v>
      </c>
      <c r="AC228" s="171" t="s">
        <v>180</v>
      </c>
      <c r="AD228" s="171" t="s">
        <v>180</v>
      </c>
      <c r="AE228" s="171" t="s">
        <v>180</v>
      </c>
      <c r="AF228" s="171" t="s">
        <v>180</v>
      </c>
      <c r="AG228" s="172">
        <v>0</v>
      </c>
      <c r="AH228" s="171" t="s">
        <v>180</v>
      </c>
      <c r="AI228" s="171" t="s">
        <v>180</v>
      </c>
      <c r="AJ228" s="171" t="s">
        <v>180</v>
      </c>
      <c r="AK228" s="171" t="s">
        <v>180</v>
      </c>
      <c r="AL228" s="172">
        <v>10</v>
      </c>
      <c r="AM228" s="172">
        <v>10</v>
      </c>
      <c r="AN228" s="171" t="s">
        <v>182</v>
      </c>
      <c r="AO228" s="171" t="s">
        <v>180</v>
      </c>
      <c r="AP228" s="170" t="s">
        <v>180</v>
      </c>
      <c r="AQ228" s="172"/>
      <c r="AR228" s="171" t="s">
        <v>180</v>
      </c>
      <c r="AS228" s="171" t="s">
        <v>180</v>
      </c>
      <c r="AT228" s="171" t="s">
        <v>180</v>
      </c>
      <c r="AU228" s="171" t="s">
        <v>180</v>
      </c>
      <c r="AV228" s="171" t="s">
        <v>180</v>
      </c>
      <c r="AW228" s="170" t="s">
        <v>180</v>
      </c>
      <c r="AX228" s="171" t="s">
        <v>180</v>
      </c>
      <c r="AY228" s="171" t="s">
        <v>180</v>
      </c>
      <c r="AZ228" s="171" t="s">
        <v>180</v>
      </c>
      <c r="BA228" s="171" t="s">
        <v>180</v>
      </c>
      <c r="BB228" s="171" t="s">
        <v>180</v>
      </c>
      <c r="BC228" s="171" t="s">
        <v>180</v>
      </c>
      <c r="BD228" s="171" t="s">
        <v>180</v>
      </c>
      <c r="BE228" s="170" t="s">
        <v>180</v>
      </c>
      <c r="BF228" s="170" t="s">
        <v>180</v>
      </c>
      <c r="BG228" s="171" t="s">
        <v>183</v>
      </c>
    </row>
    <row r="229" spans="1:59" s="174" customFormat="1" x14ac:dyDescent="0.2">
      <c r="A229" s="169">
        <v>7</v>
      </c>
      <c r="B229" s="170" t="s">
        <v>711</v>
      </c>
      <c r="C229" s="171" t="s">
        <v>720</v>
      </c>
      <c r="D229" s="172">
        <v>10</v>
      </c>
      <c r="E229" s="171" t="s">
        <v>173</v>
      </c>
      <c r="F229" s="171" t="s">
        <v>718</v>
      </c>
      <c r="G229" s="171" t="s">
        <v>175</v>
      </c>
      <c r="H229" s="171" t="s">
        <v>176</v>
      </c>
      <c r="I229" s="171" t="s">
        <v>177</v>
      </c>
      <c r="J229" s="171" t="s">
        <v>178</v>
      </c>
      <c r="K229" s="171" t="s">
        <v>179</v>
      </c>
      <c r="L229" s="171" t="s">
        <v>180</v>
      </c>
      <c r="M229" s="171" t="s">
        <v>180</v>
      </c>
      <c r="N229" s="169">
        <v>9782363</v>
      </c>
      <c r="O229" s="169">
        <v>3412</v>
      </c>
      <c r="P229" s="171" t="s">
        <v>180</v>
      </c>
      <c r="Q229" s="171" t="s">
        <v>180</v>
      </c>
      <c r="R229" s="171" t="s">
        <v>180</v>
      </c>
      <c r="S229" s="171" t="s">
        <v>180</v>
      </c>
      <c r="T229" s="171" t="s">
        <v>180</v>
      </c>
      <c r="U229" s="171" t="s">
        <v>181</v>
      </c>
      <c r="V229" s="170" t="s">
        <v>711</v>
      </c>
      <c r="W229" s="170" t="s">
        <v>180</v>
      </c>
      <c r="X229" s="171" t="s">
        <v>180</v>
      </c>
      <c r="Y229" s="173">
        <v>0</v>
      </c>
      <c r="Z229" s="171" t="s">
        <v>180</v>
      </c>
      <c r="AA229" s="169">
        <v>0</v>
      </c>
      <c r="AB229" s="171" t="s">
        <v>180</v>
      </c>
      <c r="AC229" s="171" t="s">
        <v>180</v>
      </c>
      <c r="AD229" s="171" t="s">
        <v>180</v>
      </c>
      <c r="AE229" s="171" t="s">
        <v>180</v>
      </c>
      <c r="AF229" s="171" t="s">
        <v>180</v>
      </c>
      <c r="AG229" s="172">
        <v>0</v>
      </c>
      <c r="AH229" s="171" t="s">
        <v>180</v>
      </c>
      <c r="AI229" s="171" t="s">
        <v>180</v>
      </c>
      <c r="AJ229" s="171" t="s">
        <v>180</v>
      </c>
      <c r="AK229" s="171" t="s">
        <v>180</v>
      </c>
      <c r="AL229" s="172">
        <v>10</v>
      </c>
      <c r="AM229" s="172">
        <v>10</v>
      </c>
      <c r="AN229" s="171" t="s">
        <v>182</v>
      </c>
      <c r="AO229" s="171" t="s">
        <v>180</v>
      </c>
      <c r="AP229" s="170" t="s">
        <v>180</v>
      </c>
      <c r="AQ229" s="172"/>
      <c r="AR229" s="171" t="s">
        <v>180</v>
      </c>
      <c r="AS229" s="171" t="s">
        <v>180</v>
      </c>
      <c r="AT229" s="171" t="s">
        <v>180</v>
      </c>
      <c r="AU229" s="171" t="s">
        <v>180</v>
      </c>
      <c r="AV229" s="171" t="s">
        <v>180</v>
      </c>
      <c r="AW229" s="170" t="s">
        <v>180</v>
      </c>
      <c r="AX229" s="171" t="s">
        <v>180</v>
      </c>
      <c r="AY229" s="171" t="s">
        <v>180</v>
      </c>
      <c r="AZ229" s="171" t="s">
        <v>180</v>
      </c>
      <c r="BA229" s="171" t="s">
        <v>180</v>
      </c>
      <c r="BB229" s="171" t="s">
        <v>180</v>
      </c>
      <c r="BC229" s="171" t="s">
        <v>180</v>
      </c>
      <c r="BD229" s="171" t="s">
        <v>180</v>
      </c>
      <c r="BE229" s="170" t="s">
        <v>180</v>
      </c>
      <c r="BF229" s="170" t="s">
        <v>180</v>
      </c>
      <c r="BG229" s="171" t="s">
        <v>183</v>
      </c>
    </row>
    <row r="230" spans="1:59" s="174" customFormat="1" x14ac:dyDescent="0.2">
      <c r="A230" s="169">
        <v>7</v>
      </c>
      <c r="B230" s="170" t="s">
        <v>711</v>
      </c>
      <c r="C230" s="171" t="s">
        <v>721</v>
      </c>
      <c r="D230" s="172">
        <v>10</v>
      </c>
      <c r="E230" s="171" t="s">
        <v>173</v>
      </c>
      <c r="F230" s="171" t="s">
        <v>718</v>
      </c>
      <c r="G230" s="171" t="s">
        <v>175</v>
      </c>
      <c r="H230" s="171" t="s">
        <v>176</v>
      </c>
      <c r="I230" s="171" t="s">
        <v>177</v>
      </c>
      <c r="J230" s="171" t="s">
        <v>178</v>
      </c>
      <c r="K230" s="171" t="s">
        <v>179</v>
      </c>
      <c r="L230" s="171" t="s">
        <v>180</v>
      </c>
      <c r="M230" s="171" t="s">
        <v>180</v>
      </c>
      <c r="N230" s="169">
        <v>9782363</v>
      </c>
      <c r="O230" s="169">
        <v>4622</v>
      </c>
      <c r="P230" s="171" t="s">
        <v>180</v>
      </c>
      <c r="Q230" s="171" t="s">
        <v>180</v>
      </c>
      <c r="R230" s="171" t="s">
        <v>180</v>
      </c>
      <c r="S230" s="171" t="s">
        <v>180</v>
      </c>
      <c r="T230" s="171" t="s">
        <v>180</v>
      </c>
      <c r="U230" s="171" t="s">
        <v>181</v>
      </c>
      <c r="V230" s="170" t="s">
        <v>711</v>
      </c>
      <c r="W230" s="170" t="s">
        <v>180</v>
      </c>
      <c r="X230" s="171" t="s">
        <v>180</v>
      </c>
      <c r="Y230" s="173">
        <v>0</v>
      </c>
      <c r="Z230" s="171" t="s">
        <v>180</v>
      </c>
      <c r="AA230" s="169">
        <v>0</v>
      </c>
      <c r="AB230" s="171" t="s">
        <v>180</v>
      </c>
      <c r="AC230" s="171" t="s">
        <v>180</v>
      </c>
      <c r="AD230" s="171" t="s">
        <v>180</v>
      </c>
      <c r="AE230" s="171" t="s">
        <v>180</v>
      </c>
      <c r="AF230" s="171" t="s">
        <v>180</v>
      </c>
      <c r="AG230" s="172">
        <v>0</v>
      </c>
      <c r="AH230" s="171" t="s">
        <v>180</v>
      </c>
      <c r="AI230" s="171" t="s">
        <v>180</v>
      </c>
      <c r="AJ230" s="171" t="s">
        <v>180</v>
      </c>
      <c r="AK230" s="171" t="s">
        <v>180</v>
      </c>
      <c r="AL230" s="172">
        <v>10</v>
      </c>
      <c r="AM230" s="172">
        <v>10</v>
      </c>
      <c r="AN230" s="171" t="s">
        <v>182</v>
      </c>
      <c r="AO230" s="171" t="s">
        <v>180</v>
      </c>
      <c r="AP230" s="170" t="s">
        <v>180</v>
      </c>
      <c r="AQ230" s="172"/>
      <c r="AR230" s="171" t="s">
        <v>180</v>
      </c>
      <c r="AS230" s="171" t="s">
        <v>180</v>
      </c>
      <c r="AT230" s="171" t="s">
        <v>180</v>
      </c>
      <c r="AU230" s="171" t="s">
        <v>180</v>
      </c>
      <c r="AV230" s="171" t="s">
        <v>180</v>
      </c>
      <c r="AW230" s="170" t="s">
        <v>180</v>
      </c>
      <c r="AX230" s="171" t="s">
        <v>180</v>
      </c>
      <c r="AY230" s="171" t="s">
        <v>180</v>
      </c>
      <c r="AZ230" s="171" t="s">
        <v>180</v>
      </c>
      <c r="BA230" s="171" t="s">
        <v>180</v>
      </c>
      <c r="BB230" s="171" t="s">
        <v>180</v>
      </c>
      <c r="BC230" s="171" t="s">
        <v>180</v>
      </c>
      <c r="BD230" s="171" t="s">
        <v>180</v>
      </c>
      <c r="BE230" s="170" t="s">
        <v>180</v>
      </c>
      <c r="BF230" s="170" t="s">
        <v>180</v>
      </c>
      <c r="BG230" s="171" t="s">
        <v>183</v>
      </c>
    </row>
    <row r="231" spans="1:59" s="222" customFormat="1" x14ac:dyDescent="0.2">
      <c r="A231" s="217">
        <v>7</v>
      </c>
      <c r="B231" s="218" t="s">
        <v>722</v>
      </c>
      <c r="C231" s="219" t="s">
        <v>723</v>
      </c>
      <c r="D231" s="220">
        <v>10</v>
      </c>
      <c r="E231" s="219" t="s">
        <v>197</v>
      </c>
      <c r="F231" s="219" t="s">
        <v>198</v>
      </c>
      <c r="G231" s="219" t="s">
        <v>199</v>
      </c>
      <c r="H231" s="219" t="s">
        <v>176</v>
      </c>
      <c r="I231" s="219" t="s">
        <v>177</v>
      </c>
      <c r="J231" s="219" t="s">
        <v>200</v>
      </c>
      <c r="K231" s="219" t="s">
        <v>179</v>
      </c>
      <c r="L231" s="219" t="s">
        <v>180</v>
      </c>
      <c r="M231" s="219" t="s">
        <v>180</v>
      </c>
      <c r="N231" s="217">
        <v>9784723</v>
      </c>
      <c r="O231" s="217">
        <v>267</v>
      </c>
      <c r="P231" s="219" t="s">
        <v>180</v>
      </c>
      <c r="Q231" s="219" t="s">
        <v>724</v>
      </c>
      <c r="R231" s="219" t="s">
        <v>180</v>
      </c>
      <c r="S231" s="219" t="s">
        <v>180</v>
      </c>
      <c r="T231" s="219" t="s">
        <v>180</v>
      </c>
      <c r="U231" s="219" t="s">
        <v>181</v>
      </c>
      <c r="V231" s="218" t="s">
        <v>725</v>
      </c>
      <c r="W231" s="218" t="s">
        <v>180</v>
      </c>
      <c r="X231" s="219" t="s">
        <v>180</v>
      </c>
      <c r="Y231" s="221">
        <v>0</v>
      </c>
      <c r="Z231" s="219" t="s">
        <v>180</v>
      </c>
      <c r="AA231" s="217">
        <v>0</v>
      </c>
      <c r="AB231" s="219" t="s">
        <v>180</v>
      </c>
      <c r="AC231" s="219" t="s">
        <v>180</v>
      </c>
      <c r="AD231" s="219" t="s">
        <v>180</v>
      </c>
      <c r="AE231" s="219" t="s">
        <v>180</v>
      </c>
      <c r="AF231" s="219" t="s">
        <v>180</v>
      </c>
      <c r="AG231" s="220">
        <v>0</v>
      </c>
      <c r="AH231" s="219" t="s">
        <v>180</v>
      </c>
      <c r="AI231" s="219" t="s">
        <v>203</v>
      </c>
      <c r="AJ231" s="219" t="s">
        <v>180</v>
      </c>
      <c r="AK231" s="219" t="s">
        <v>180</v>
      </c>
      <c r="AL231" s="220">
        <v>10</v>
      </c>
      <c r="AM231" s="220">
        <v>10</v>
      </c>
      <c r="AN231" s="219" t="s">
        <v>182</v>
      </c>
      <c r="AO231" s="219" t="s">
        <v>180</v>
      </c>
      <c r="AP231" s="218" t="s">
        <v>180</v>
      </c>
      <c r="AQ231" s="220"/>
      <c r="AR231" s="219" t="s">
        <v>204</v>
      </c>
      <c r="AS231" s="219" t="s">
        <v>205</v>
      </c>
      <c r="AT231" s="219" t="s">
        <v>206</v>
      </c>
      <c r="AU231" s="219" t="s">
        <v>726</v>
      </c>
      <c r="AV231" s="219" t="s">
        <v>208</v>
      </c>
      <c r="AW231" s="218" t="s">
        <v>725</v>
      </c>
      <c r="AX231" s="219" t="s">
        <v>727</v>
      </c>
      <c r="AY231" s="219" t="s">
        <v>210</v>
      </c>
      <c r="AZ231" s="219" t="s">
        <v>180</v>
      </c>
      <c r="BA231" s="219" t="s">
        <v>180</v>
      </c>
      <c r="BB231" s="219" t="s">
        <v>180</v>
      </c>
      <c r="BC231" s="219" t="s">
        <v>180</v>
      </c>
      <c r="BD231" s="219" t="s">
        <v>180</v>
      </c>
      <c r="BE231" s="218" t="s">
        <v>180</v>
      </c>
      <c r="BF231" s="218" t="s">
        <v>180</v>
      </c>
      <c r="BG231" s="219" t="s">
        <v>180</v>
      </c>
    </row>
    <row r="232" spans="1:59" x14ac:dyDescent="0.2">
      <c r="A232">
        <v>8</v>
      </c>
      <c r="B232" s="223">
        <v>44251</v>
      </c>
      <c r="C232" t="s">
        <v>730</v>
      </c>
      <c r="D232" s="226">
        <v>165</v>
      </c>
      <c r="E232" t="s">
        <v>197</v>
      </c>
      <c r="F232" t="s">
        <v>198</v>
      </c>
      <c r="G232" t="s">
        <v>175</v>
      </c>
      <c r="H232">
        <v>1</v>
      </c>
      <c r="I232">
        <v>141000</v>
      </c>
      <c r="J232">
        <v>11205</v>
      </c>
      <c r="K232">
        <v>1</v>
      </c>
      <c r="N232">
        <v>9840881</v>
      </c>
      <c r="O232">
        <v>4</v>
      </c>
      <c r="Q232">
        <v>3840044</v>
      </c>
      <c r="U232" t="s">
        <v>181</v>
      </c>
      <c r="V232" s="223">
        <v>44253</v>
      </c>
      <c r="Y232">
        <v>0</v>
      </c>
      <c r="AA232">
        <v>0</v>
      </c>
      <c r="AG232">
        <v>0</v>
      </c>
      <c r="AI232" t="s">
        <v>203</v>
      </c>
      <c r="AL232">
        <v>165</v>
      </c>
      <c r="AM232">
        <v>165</v>
      </c>
      <c r="AN232" t="s">
        <v>182</v>
      </c>
      <c r="AR232" t="s">
        <v>204</v>
      </c>
      <c r="AS232">
        <v>262964</v>
      </c>
      <c r="AT232" t="s">
        <v>731</v>
      </c>
      <c r="AU232" t="s">
        <v>732</v>
      </c>
      <c r="AV232">
        <v>100</v>
      </c>
      <c r="AW232" s="223">
        <v>44253</v>
      </c>
      <c r="AX232" t="s">
        <v>733</v>
      </c>
      <c r="AY232" t="s">
        <v>210</v>
      </c>
    </row>
    <row r="233" spans="1:59" s="174" customFormat="1" x14ac:dyDescent="0.2">
      <c r="A233" s="174">
        <v>8</v>
      </c>
      <c r="B233" s="224">
        <v>44228</v>
      </c>
      <c r="C233" s="174" t="s">
        <v>717</v>
      </c>
      <c r="D233" s="174">
        <v>-21.85</v>
      </c>
      <c r="E233" s="174" t="s">
        <v>173</v>
      </c>
      <c r="F233" s="174">
        <v>4677</v>
      </c>
      <c r="G233" s="174" t="s">
        <v>175</v>
      </c>
      <c r="H233" s="174">
        <v>1</v>
      </c>
      <c r="I233" s="174">
        <v>141000</v>
      </c>
      <c r="J233" s="174">
        <v>14016</v>
      </c>
      <c r="K233" s="174">
        <v>1</v>
      </c>
      <c r="N233" s="174">
        <v>9782364</v>
      </c>
      <c r="O233" s="174">
        <v>1489</v>
      </c>
      <c r="U233" s="174" t="s">
        <v>181</v>
      </c>
      <c r="V233" s="224">
        <v>44223</v>
      </c>
      <c r="Y233" s="174">
        <v>0</v>
      </c>
      <c r="AA233" s="174">
        <v>0</v>
      </c>
      <c r="AG233" s="174">
        <v>0</v>
      </c>
      <c r="AL233" s="174">
        <v>-21.85</v>
      </c>
      <c r="AM233" s="174">
        <v>-21.85</v>
      </c>
      <c r="AN233" s="174" t="s">
        <v>182</v>
      </c>
      <c r="BG233" s="174" t="s">
        <v>183</v>
      </c>
    </row>
    <row r="234" spans="1:59" s="174" customFormat="1" x14ac:dyDescent="0.2">
      <c r="A234" s="174">
        <v>8</v>
      </c>
      <c r="B234" s="224">
        <v>44228</v>
      </c>
      <c r="C234" s="174" t="s">
        <v>719</v>
      </c>
      <c r="D234" s="174">
        <v>-10</v>
      </c>
      <c r="E234" s="174" t="s">
        <v>173</v>
      </c>
      <c r="F234" s="174">
        <v>4677</v>
      </c>
      <c r="G234" s="174" t="s">
        <v>175</v>
      </c>
      <c r="H234" s="174">
        <v>1</v>
      </c>
      <c r="I234" s="174">
        <v>141000</v>
      </c>
      <c r="J234" s="174">
        <v>14016</v>
      </c>
      <c r="K234" s="174">
        <v>1</v>
      </c>
      <c r="N234" s="174">
        <v>9782364</v>
      </c>
      <c r="O234" s="174">
        <v>3178</v>
      </c>
      <c r="U234" s="174" t="s">
        <v>181</v>
      </c>
      <c r="V234" s="224">
        <v>44223</v>
      </c>
      <c r="Y234" s="174">
        <v>0</v>
      </c>
      <c r="AA234" s="174">
        <v>0</v>
      </c>
      <c r="AG234" s="174">
        <v>0</v>
      </c>
      <c r="AL234" s="174">
        <v>-10</v>
      </c>
      <c r="AM234" s="174">
        <v>-10</v>
      </c>
      <c r="AN234" s="174" t="s">
        <v>182</v>
      </c>
      <c r="BG234" s="174" t="s">
        <v>183</v>
      </c>
    </row>
    <row r="235" spans="1:59" s="174" customFormat="1" x14ac:dyDescent="0.2">
      <c r="A235" s="174">
        <v>8</v>
      </c>
      <c r="B235" s="224">
        <v>44228</v>
      </c>
      <c r="C235" s="174" t="s">
        <v>720</v>
      </c>
      <c r="D235" s="174">
        <v>-10</v>
      </c>
      <c r="E235" s="174" t="s">
        <v>173</v>
      </c>
      <c r="F235" s="174">
        <v>4677</v>
      </c>
      <c r="G235" s="174" t="s">
        <v>175</v>
      </c>
      <c r="H235" s="174">
        <v>1</v>
      </c>
      <c r="I235" s="174">
        <v>141000</v>
      </c>
      <c r="J235" s="174">
        <v>14016</v>
      </c>
      <c r="K235" s="174">
        <v>1</v>
      </c>
      <c r="N235" s="174">
        <v>9782364</v>
      </c>
      <c r="O235" s="174">
        <v>3412</v>
      </c>
      <c r="U235" s="174" t="s">
        <v>181</v>
      </c>
      <c r="V235" s="224">
        <v>44223</v>
      </c>
      <c r="Y235" s="174">
        <v>0</v>
      </c>
      <c r="AA235" s="174">
        <v>0</v>
      </c>
      <c r="AG235" s="174">
        <v>0</v>
      </c>
      <c r="AL235" s="174">
        <v>-10</v>
      </c>
      <c r="AM235" s="174">
        <v>-10</v>
      </c>
      <c r="AN235" s="174" t="s">
        <v>182</v>
      </c>
      <c r="BG235" s="174" t="s">
        <v>183</v>
      </c>
    </row>
    <row r="236" spans="1:59" s="174" customFormat="1" x14ac:dyDescent="0.2">
      <c r="A236" s="174">
        <v>8</v>
      </c>
      <c r="B236" s="224">
        <v>44228</v>
      </c>
      <c r="C236" s="174" t="s">
        <v>721</v>
      </c>
      <c r="D236" s="174">
        <v>-10</v>
      </c>
      <c r="E236" s="174" t="s">
        <v>173</v>
      </c>
      <c r="F236" s="174">
        <v>4677</v>
      </c>
      <c r="G236" s="174" t="s">
        <v>175</v>
      </c>
      <c r="H236" s="174">
        <v>1</v>
      </c>
      <c r="I236" s="174">
        <v>141000</v>
      </c>
      <c r="J236" s="174">
        <v>14016</v>
      </c>
      <c r="K236" s="174">
        <v>1</v>
      </c>
      <c r="N236" s="174">
        <v>9782364</v>
      </c>
      <c r="O236" s="174">
        <v>4622</v>
      </c>
      <c r="U236" s="174" t="s">
        <v>181</v>
      </c>
      <c r="V236" s="224">
        <v>44223</v>
      </c>
      <c r="Y236" s="174">
        <v>0</v>
      </c>
      <c r="AA236" s="174">
        <v>0</v>
      </c>
      <c r="AG236" s="174">
        <v>0</v>
      </c>
      <c r="AL236" s="174">
        <v>-10</v>
      </c>
      <c r="AM236" s="174">
        <v>-10</v>
      </c>
      <c r="AN236" s="174" t="s">
        <v>182</v>
      </c>
      <c r="BG236" s="174" t="s">
        <v>183</v>
      </c>
    </row>
    <row r="237" spans="1:59" s="174" customFormat="1" x14ac:dyDescent="0.2">
      <c r="A237" s="174">
        <v>8</v>
      </c>
      <c r="B237" s="224">
        <v>44255</v>
      </c>
      <c r="C237" s="174" t="s">
        <v>734</v>
      </c>
      <c r="D237" s="174">
        <v>21</v>
      </c>
      <c r="E237" s="174" t="s">
        <v>187</v>
      </c>
      <c r="F237" s="174">
        <v>4740</v>
      </c>
      <c r="G237" s="174" t="s">
        <v>175</v>
      </c>
      <c r="H237" s="174">
        <v>1</v>
      </c>
      <c r="I237" s="174">
        <v>141000</v>
      </c>
      <c r="J237" s="174">
        <v>14016</v>
      </c>
      <c r="K237" s="174">
        <v>1</v>
      </c>
      <c r="N237" s="174">
        <v>9847351</v>
      </c>
      <c r="O237" s="174">
        <v>1531</v>
      </c>
      <c r="U237" s="174" t="s">
        <v>181</v>
      </c>
      <c r="V237" s="224">
        <v>44257</v>
      </c>
      <c r="Y237" s="174">
        <v>0</v>
      </c>
      <c r="AA237" s="174">
        <v>0</v>
      </c>
      <c r="AG237" s="174">
        <v>0</v>
      </c>
      <c r="AL237" s="174">
        <v>21</v>
      </c>
      <c r="AM237" s="174">
        <v>21</v>
      </c>
      <c r="AN237" s="174" t="s">
        <v>182</v>
      </c>
      <c r="BG237" s="174" t="s">
        <v>183</v>
      </c>
    </row>
    <row r="238" spans="1:59" s="174" customFormat="1" x14ac:dyDescent="0.2">
      <c r="A238" s="174">
        <v>8</v>
      </c>
      <c r="B238" s="224">
        <v>44255</v>
      </c>
      <c r="C238" s="174" t="s">
        <v>735</v>
      </c>
      <c r="D238" s="174">
        <v>10</v>
      </c>
      <c r="E238" s="174" t="s">
        <v>187</v>
      </c>
      <c r="F238" s="174">
        <v>4740</v>
      </c>
      <c r="G238" s="174" t="s">
        <v>175</v>
      </c>
      <c r="H238" s="174">
        <v>1</v>
      </c>
      <c r="I238" s="174">
        <v>141000</v>
      </c>
      <c r="J238" s="174">
        <v>14016</v>
      </c>
      <c r="K238" s="174">
        <v>1</v>
      </c>
      <c r="N238" s="174">
        <v>9847351</v>
      </c>
      <c r="O238" s="174">
        <v>3317</v>
      </c>
      <c r="U238" s="174" t="s">
        <v>181</v>
      </c>
      <c r="V238" s="224">
        <v>44257</v>
      </c>
      <c r="Y238" s="174">
        <v>0</v>
      </c>
      <c r="AA238" s="174">
        <v>0</v>
      </c>
      <c r="AG238" s="174">
        <v>0</v>
      </c>
      <c r="AL238" s="174">
        <v>10</v>
      </c>
      <c r="AM238" s="174">
        <v>10</v>
      </c>
      <c r="AN238" s="174" t="s">
        <v>182</v>
      </c>
      <c r="BG238" s="174" t="s">
        <v>183</v>
      </c>
    </row>
    <row r="239" spans="1:59" s="174" customFormat="1" x14ac:dyDescent="0.2">
      <c r="A239" s="174">
        <v>8</v>
      </c>
      <c r="B239" s="224">
        <v>44255</v>
      </c>
      <c r="C239" s="174" t="s">
        <v>736</v>
      </c>
      <c r="D239" s="174">
        <v>10</v>
      </c>
      <c r="E239" s="174" t="s">
        <v>187</v>
      </c>
      <c r="F239" s="174">
        <v>4740</v>
      </c>
      <c r="G239" s="174" t="s">
        <v>175</v>
      </c>
      <c r="H239" s="174">
        <v>1</v>
      </c>
      <c r="I239" s="174">
        <v>141000</v>
      </c>
      <c r="J239" s="174">
        <v>14016</v>
      </c>
      <c r="K239" s="174">
        <v>1</v>
      </c>
      <c r="N239" s="174">
        <v>9847351</v>
      </c>
      <c r="O239" s="174">
        <v>3572</v>
      </c>
      <c r="U239" s="174" t="s">
        <v>181</v>
      </c>
      <c r="V239" s="224">
        <v>44257</v>
      </c>
      <c r="Y239" s="174">
        <v>0</v>
      </c>
      <c r="AA239" s="174">
        <v>0</v>
      </c>
      <c r="AG239" s="174">
        <v>0</v>
      </c>
      <c r="AL239" s="174">
        <v>10</v>
      </c>
      <c r="AM239" s="174">
        <v>10</v>
      </c>
      <c r="AN239" s="174" t="s">
        <v>182</v>
      </c>
      <c r="BG239" s="174" t="s">
        <v>183</v>
      </c>
    </row>
    <row r="240" spans="1:59" s="174" customFormat="1" x14ac:dyDescent="0.2">
      <c r="A240" s="174">
        <v>8</v>
      </c>
      <c r="B240" s="224">
        <v>44255</v>
      </c>
      <c r="C240" s="174" t="s">
        <v>737</v>
      </c>
      <c r="D240" s="174">
        <v>10</v>
      </c>
      <c r="E240" s="174" t="s">
        <v>187</v>
      </c>
      <c r="F240" s="174">
        <v>4740</v>
      </c>
      <c r="G240" s="174" t="s">
        <v>175</v>
      </c>
      <c r="H240" s="174">
        <v>1</v>
      </c>
      <c r="I240" s="174">
        <v>141000</v>
      </c>
      <c r="J240" s="174">
        <v>14016</v>
      </c>
      <c r="K240" s="174">
        <v>1</v>
      </c>
      <c r="N240" s="174">
        <v>9847351</v>
      </c>
      <c r="O240" s="174">
        <v>4853</v>
      </c>
      <c r="U240" s="174" t="s">
        <v>181</v>
      </c>
      <c r="V240" s="224">
        <v>44257</v>
      </c>
      <c r="Y240" s="174">
        <v>0</v>
      </c>
      <c r="AA240" s="174">
        <v>0</v>
      </c>
      <c r="AG240" s="174">
        <v>0</v>
      </c>
      <c r="AL240" s="174">
        <v>10</v>
      </c>
      <c r="AM240" s="174">
        <v>10</v>
      </c>
      <c r="AN240" s="174" t="s">
        <v>182</v>
      </c>
      <c r="BG240" s="174" t="s">
        <v>183</v>
      </c>
    </row>
    <row r="241" spans="1:59" s="174" customFormat="1" x14ac:dyDescent="0.2">
      <c r="A241" s="174">
        <v>8</v>
      </c>
      <c r="B241" s="224">
        <v>44255</v>
      </c>
      <c r="C241" s="174" t="s">
        <v>734</v>
      </c>
      <c r="D241" s="174">
        <v>21</v>
      </c>
      <c r="E241" s="174" t="s">
        <v>173</v>
      </c>
      <c r="F241" s="174">
        <v>4742</v>
      </c>
      <c r="G241" s="174" t="s">
        <v>175</v>
      </c>
      <c r="H241" s="174">
        <v>1</v>
      </c>
      <c r="I241" s="174">
        <v>141000</v>
      </c>
      <c r="J241" s="174">
        <v>14016</v>
      </c>
      <c r="K241" s="174">
        <v>1</v>
      </c>
      <c r="N241" s="174">
        <v>9847432</v>
      </c>
      <c r="O241" s="174">
        <v>1531</v>
      </c>
      <c r="U241" s="174" t="s">
        <v>181</v>
      </c>
      <c r="V241" s="224">
        <v>44257</v>
      </c>
      <c r="Y241" s="174">
        <v>0</v>
      </c>
      <c r="AA241" s="174">
        <v>0</v>
      </c>
      <c r="AG241" s="174">
        <v>0</v>
      </c>
      <c r="AL241" s="174">
        <v>21</v>
      </c>
      <c r="AM241" s="174">
        <v>21</v>
      </c>
      <c r="AN241" s="174" t="s">
        <v>182</v>
      </c>
      <c r="BG241" s="174" t="s">
        <v>183</v>
      </c>
    </row>
    <row r="242" spans="1:59" s="174" customFormat="1" x14ac:dyDescent="0.2">
      <c r="A242" s="174">
        <v>8</v>
      </c>
      <c r="B242" s="224">
        <v>44255</v>
      </c>
      <c r="C242" s="174" t="s">
        <v>735</v>
      </c>
      <c r="D242" s="174">
        <v>10</v>
      </c>
      <c r="E242" s="174" t="s">
        <v>173</v>
      </c>
      <c r="F242" s="174">
        <v>4742</v>
      </c>
      <c r="G242" s="174" t="s">
        <v>175</v>
      </c>
      <c r="H242" s="174">
        <v>1</v>
      </c>
      <c r="I242" s="174">
        <v>141000</v>
      </c>
      <c r="J242" s="174">
        <v>14016</v>
      </c>
      <c r="K242" s="174">
        <v>1</v>
      </c>
      <c r="N242" s="174">
        <v>9847432</v>
      </c>
      <c r="O242" s="174">
        <v>3317</v>
      </c>
      <c r="U242" s="174" t="s">
        <v>181</v>
      </c>
      <c r="V242" s="224">
        <v>44257</v>
      </c>
      <c r="Y242" s="174">
        <v>0</v>
      </c>
      <c r="AA242" s="174">
        <v>0</v>
      </c>
      <c r="AG242" s="174">
        <v>0</v>
      </c>
      <c r="AL242" s="174">
        <v>10</v>
      </c>
      <c r="AM242" s="174">
        <v>10</v>
      </c>
      <c r="AN242" s="174" t="s">
        <v>182</v>
      </c>
      <c r="BG242" s="174" t="s">
        <v>183</v>
      </c>
    </row>
    <row r="243" spans="1:59" s="174" customFormat="1" x14ac:dyDescent="0.2">
      <c r="A243" s="174">
        <v>8</v>
      </c>
      <c r="B243" s="224">
        <v>44255</v>
      </c>
      <c r="C243" s="174" t="s">
        <v>736</v>
      </c>
      <c r="D243" s="174">
        <v>10</v>
      </c>
      <c r="E243" s="174" t="s">
        <v>173</v>
      </c>
      <c r="F243" s="174">
        <v>4742</v>
      </c>
      <c r="G243" s="174" t="s">
        <v>175</v>
      </c>
      <c r="H243" s="174">
        <v>1</v>
      </c>
      <c r="I243" s="174">
        <v>141000</v>
      </c>
      <c r="J243" s="174">
        <v>14016</v>
      </c>
      <c r="K243" s="174">
        <v>1</v>
      </c>
      <c r="N243" s="174">
        <v>9847432</v>
      </c>
      <c r="O243" s="174">
        <v>3572</v>
      </c>
      <c r="U243" s="174" t="s">
        <v>181</v>
      </c>
      <c r="V243" s="224">
        <v>44257</v>
      </c>
      <c r="Y243" s="174">
        <v>0</v>
      </c>
      <c r="AA243" s="174">
        <v>0</v>
      </c>
      <c r="AG243" s="174">
        <v>0</v>
      </c>
      <c r="AL243" s="174">
        <v>10</v>
      </c>
      <c r="AM243" s="174">
        <v>10</v>
      </c>
      <c r="AN243" s="174" t="s">
        <v>182</v>
      </c>
      <c r="BG243" s="174" t="s">
        <v>183</v>
      </c>
    </row>
    <row r="244" spans="1:59" s="174" customFormat="1" x14ac:dyDescent="0.2">
      <c r="A244" s="174">
        <v>8</v>
      </c>
      <c r="B244" s="224">
        <v>44255</v>
      </c>
      <c r="C244" s="174" t="s">
        <v>737</v>
      </c>
      <c r="D244" s="174">
        <v>10</v>
      </c>
      <c r="E244" s="174" t="s">
        <v>173</v>
      </c>
      <c r="F244" s="174">
        <v>4742</v>
      </c>
      <c r="G244" s="174" t="s">
        <v>175</v>
      </c>
      <c r="H244" s="174">
        <v>1</v>
      </c>
      <c r="I244" s="174">
        <v>141000</v>
      </c>
      <c r="J244" s="174">
        <v>14016</v>
      </c>
      <c r="K244" s="174">
        <v>1</v>
      </c>
      <c r="N244" s="174">
        <v>9847432</v>
      </c>
      <c r="O244" s="174">
        <v>4853</v>
      </c>
      <c r="U244" s="174" t="s">
        <v>181</v>
      </c>
      <c r="V244" s="224">
        <v>44257</v>
      </c>
      <c r="Y244" s="174">
        <v>0</v>
      </c>
      <c r="AA244" s="174">
        <v>0</v>
      </c>
      <c r="AG244" s="174">
        <v>0</v>
      </c>
      <c r="AL244" s="174">
        <v>10</v>
      </c>
      <c r="AM244" s="174">
        <v>10</v>
      </c>
      <c r="AN244" s="174" t="s">
        <v>182</v>
      </c>
      <c r="BG244" s="174" t="s">
        <v>183</v>
      </c>
    </row>
    <row r="245" spans="1:59" s="186" customFormat="1" x14ac:dyDescent="0.2">
      <c r="A245" s="186">
        <v>8</v>
      </c>
      <c r="B245" s="225">
        <v>44250</v>
      </c>
      <c r="C245" s="186" t="s">
        <v>738</v>
      </c>
      <c r="D245" s="186">
        <v>5.85</v>
      </c>
      <c r="E245" s="186" t="s">
        <v>197</v>
      </c>
      <c r="F245" s="186" t="s">
        <v>198</v>
      </c>
      <c r="G245" s="186" t="s">
        <v>199</v>
      </c>
      <c r="H245" s="186">
        <v>1</v>
      </c>
      <c r="I245" s="186">
        <v>141000</v>
      </c>
      <c r="J245" s="186">
        <v>14610</v>
      </c>
      <c r="K245" s="186">
        <v>1</v>
      </c>
      <c r="N245" s="186">
        <v>9840797</v>
      </c>
      <c r="O245" s="186">
        <v>350</v>
      </c>
      <c r="Q245" s="186">
        <v>3840013</v>
      </c>
      <c r="U245" s="186" t="s">
        <v>181</v>
      </c>
      <c r="V245" s="225">
        <v>44253</v>
      </c>
      <c r="Y245" s="186">
        <v>0</v>
      </c>
      <c r="AA245" s="186">
        <v>0</v>
      </c>
      <c r="AG245" s="186">
        <v>0</v>
      </c>
      <c r="AI245" s="186" t="s">
        <v>203</v>
      </c>
      <c r="AL245" s="186">
        <v>5.85</v>
      </c>
      <c r="AM245" s="186">
        <v>5.85</v>
      </c>
      <c r="AN245" s="186" t="s">
        <v>182</v>
      </c>
      <c r="AR245" s="186" t="s">
        <v>204</v>
      </c>
      <c r="AS245" s="186">
        <v>254643</v>
      </c>
      <c r="AT245" s="186" t="s">
        <v>206</v>
      </c>
      <c r="AU245" s="186">
        <v>9317.0012000000006</v>
      </c>
      <c r="AV245" s="186">
        <v>100</v>
      </c>
      <c r="AW245" s="225">
        <v>44253</v>
      </c>
      <c r="AX245" s="186" t="s">
        <v>739</v>
      </c>
      <c r="AY245" s="186" t="s">
        <v>210</v>
      </c>
    </row>
    <row r="246" spans="1:59" s="186" customFormat="1" x14ac:dyDescent="0.2">
      <c r="A246" s="186">
        <v>8</v>
      </c>
      <c r="B246" s="225">
        <v>44250</v>
      </c>
      <c r="C246" s="186" t="s">
        <v>740</v>
      </c>
      <c r="D246" s="186">
        <v>353.95</v>
      </c>
      <c r="E246" s="186" t="s">
        <v>197</v>
      </c>
      <c r="F246" s="186" t="s">
        <v>198</v>
      </c>
      <c r="G246" s="186" t="s">
        <v>199</v>
      </c>
      <c r="H246" s="186">
        <v>1</v>
      </c>
      <c r="I246" s="186">
        <v>141000</v>
      </c>
      <c r="J246" s="186">
        <v>14610</v>
      </c>
      <c r="K246" s="186">
        <v>1</v>
      </c>
      <c r="N246" s="186">
        <v>9840797</v>
      </c>
      <c r="O246" s="186">
        <v>351</v>
      </c>
      <c r="Q246" s="186">
        <v>3840013</v>
      </c>
      <c r="U246" s="186" t="s">
        <v>181</v>
      </c>
      <c r="V246" s="225">
        <v>44253</v>
      </c>
      <c r="Y246" s="186">
        <v>0</v>
      </c>
      <c r="AA246" s="186">
        <v>0</v>
      </c>
      <c r="AG246" s="186">
        <v>0</v>
      </c>
      <c r="AI246" s="186" t="s">
        <v>203</v>
      </c>
      <c r="AL246" s="186">
        <v>353.95</v>
      </c>
      <c r="AM246" s="186">
        <v>353.95</v>
      </c>
      <c r="AN246" s="186" t="s">
        <v>182</v>
      </c>
      <c r="AR246" s="186" t="s">
        <v>204</v>
      </c>
      <c r="AS246" s="186">
        <v>254643</v>
      </c>
      <c r="AT246" s="186" t="s">
        <v>206</v>
      </c>
      <c r="AU246" s="186">
        <v>9317.0012000000006</v>
      </c>
      <c r="AV246" s="186">
        <v>100</v>
      </c>
      <c r="AW246" s="225">
        <v>44253</v>
      </c>
      <c r="AX246" s="186" t="s">
        <v>741</v>
      </c>
      <c r="AY246" s="186" t="s">
        <v>210</v>
      </c>
    </row>
    <row r="247" spans="1:59" s="186" customFormat="1" x14ac:dyDescent="0.2">
      <c r="A247" s="186">
        <v>8</v>
      </c>
      <c r="B247" s="225">
        <v>44250</v>
      </c>
      <c r="C247" s="186" t="s">
        <v>742</v>
      </c>
      <c r="D247" s="186">
        <v>5.85</v>
      </c>
      <c r="E247" s="186" t="s">
        <v>197</v>
      </c>
      <c r="F247" s="186" t="s">
        <v>198</v>
      </c>
      <c r="G247" s="186" t="s">
        <v>199</v>
      </c>
      <c r="H247" s="186">
        <v>1</v>
      </c>
      <c r="I247" s="186">
        <v>141000</v>
      </c>
      <c r="J247" s="186">
        <v>14610</v>
      </c>
      <c r="K247" s="186">
        <v>1</v>
      </c>
      <c r="N247" s="186">
        <v>9840797</v>
      </c>
      <c r="O247" s="186">
        <v>352</v>
      </c>
      <c r="Q247" s="186">
        <v>3840013</v>
      </c>
      <c r="U247" s="186" t="s">
        <v>181</v>
      </c>
      <c r="V247" s="225">
        <v>44253</v>
      </c>
      <c r="Y247" s="186">
        <v>0</v>
      </c>
      <c r="AA247" s="186">
        <v>0</v>
      </c>
      <c r="AG247" s="186">
        <v>0</v>
      </c>
      <c r="AI247" s="186" t="s">
        <v>203</v>
      </c>
      <c r="AL247" s="186">
        <v>5.85</v>
      </c>
      <c r="AM247" s="186">
        <v>5.85</v>
      </c>
      <c r="AN247" s="186" t="s">
        <v>182</v>
      </c>
      <c r="AR247" s="186" t="s">
        <v>204</v>
      </c>
      <c r="AS247" s="186">
        <v>254643</v>
      </c>
      <c r="AT247" s="186" t="s">
        <v>206</v>
      </c>
      <c r="AU247" s="186">
        <v>9317.0012000000006</v>
      </c>
      <c r="AV247" s="186">
        <v>100</v>
      </c>
      <c r="AW247" s="225">
        <v>44253</v>
      </c>
      <c r="AX247" s="186" t="s">
        <v>743</v>
      </c>
      <c r="AY247" s="186" t="s">
        <v>210</v>
      </c>
    </row>
    <row r="248" spans="1:59" s="186" customFormat="1" x14ac:dyDescent="0.2">
      <c r="A248" s="186">
        <v>8</v>
      </c>
      <c r="B248" s="225">
        <v>44250</v>
      </c>
      <c r="C248" s="186" t="s">
        <v>744</v>
      </c>
      <c r="D248" s="186">
        <v>383.34</v>
      </c>
      <c r="E248" s="186" t="s">
        <v>197</v>
      </c>
      <c r="F248" s="186" t="s">
        <v>198</v>
      </c>
      <c r="G248" s="186" t="s">
        <v>199</v>
      </c>
      <c r="H248" s="186">
        <v>1</v>
      </c>
      <c r="I248" s="186">
        <v>141000</v>
      </c>
      <c r="J248" s="186">
        <v>14610</v>
      </c>
      <c r="K248" s="186">
        <v>1</v>
      </c>
      <c r="N248" s="186">
        <v>9840797</v>
      </c>
      <c r="O248" s="186">
        <v>353</v>
      </c>
      <c r="Q248" s="186">
        <v>3840013</v>
      </c>
      <c r="U248" s="186" t="s">
        <v>181</v>
      </c>
      <c r="V248" s="225">
        <v>44253</v>
      </c>
      <c r="Y248" s="186">
        <v>0</v>
      </c>
      <c r="AA248" s="186">
        <v>0</v>
      </c>
      <c r="AG248" s="186">
        <v>0</v>
      </c>
      <c r="AI248" s="186" t="s">
        <v>203</v>
      </c>
      <c r="AL248" s="186">
        <v>383.34</v>
      </c>
      <c r="AM248" s="186">
        <v>383.34</v>
      </c>
      <c r="AN248" s="186" t="s">
        <v>182</v>
      </c>
      <c r="AR248" s="186" t="s">
        <v>204</v>
      </c>
      <c r="AS248" s="186">
        <v>254643</v>
      </c>
      <c r="AT248" s="186" t="s">
        <v>206</v>
      </c>
      <c r="AU248" s="186">
        <v>9317.0012000000006</v>
      </c>
      <c r="AV248" s="186">
        <v>100</v>
      </c>
      <c r="AW248" s="225">
        <v>44253</v>
      </c>
      <c r="AX248" s="186" t="s">
        <v>745</v>
      </c>
      <c r="AY248" s="186" t="s">
        <v>210</v>
      </c>
    </row>
    <row r="249" spans="1:59" s="186" customFormat="1" x14ac:dyDescent="0.2">
      <c r="A249" s="186">
        <v>8</v>
      </c>
      <c r="B249" s="225">
        <v>44250</v>
      </c>
      <c r="C249" s="186" t="s">
        <v>746</v>
      </c>
      <c r="D249" s="186">
        <v>5.85</v>
      </c>
      <c r="E249" s="186" t="s">
        <v>197</v>
      </c>
      <c r="F249" s="186" t="s">
        <v>198</v>
      </c>
      <c r="G249" s="186" t="s">
        <v>199</v>
      </c>
      <c r="H249" s="186">
        <v>1</v>
      </c>
      <c r="I249" s="186">
        <v>141000</v>
      </c>
      <c r="J249" s="186">
        <v>14610</v>
      </c>
      <c r="K249" s="186">
        <v>1</v>
      </c>
      <c r="N249" s="186">
        <v>9840797</v>
      </c>
      <c r="O249" s="186">
        <v>354</v>
      </c>
      <c r="Q249" s="186">
        <v>3840013</v>
      </c>
      <c r="U249" s="186" t="s">
        <v>181</v>
      </c>
      <c r="V249" s="225">
        <v>44253</v>
      </c>
      <c r="Y249" s="186">
        <v>0</v>
      </c>
      <c r="AA249" s="186">
        <v>0</v>
      </c>
      <c r="AG249" s="186">
        <v>0</v>
      </c>
      <c r="AI249" s="186" t="s">
        <v>203</v>
      </c>
      <c r="AL249" s="186">
        <v>5.85</v>
      </c>
      <c r="AM249" s="186">
        <v>5.85</v>
      </c>
      <c r="AN249" s="186" t="s">
        <v>182</v>
      </c>
      <c r="AR249" s="186" t="s">
        <v>204</v>
      </c>
      <c r="AS249" s="186">
        <v>254643</v>
      </c>
      <c r="AT249" s="186" t="s">
        <v>206</v>
      </c>
      <c r="AU249" s="186">
        <v>9317.0012000000006</v>
      </c>
      <c r="AV249" s="186">
        <v>100</v>
      </c>
      <c r="AW249" s="225">
        <v>44253</v>
      </c>
      <c r="AX249" s="186" t="s">
        <v>747</v>
      </c>
      <c r="AY249" s="186" t="s">
        <v>210</v>
      </c>
    </row>
    <row r="250" spans="1:59" s="186" customFormat="1" x14ac:dyDescent="0.2">
      <c r="A250" s="186">
        <v>8</v>
      </c>
      <c r="B250" s="225">
        <v>44250</v>
      </c>
      <c r="C250" s="186" t="s">
        <v>748</v>
      </c>
      <c r="D250" s="186">
        <v>239.23</v>
      </c>
      <c r="E250" s="186" t="s">
        <v>197</v>
      </c>
      <c r="F250" s="186" t="s">
        <v>198</v>
      </c>
      <c r="G250" s="186" t="s">
        <v>199</v>
      </c>
      <c r="H250" s="186">
        <v>1</v>
      </c>
      <c r="I250" s="186">
        <v>141000</v>
      </c>
      <c r="J250" s="186">
        <v>14610</v>
      </c>
      <c r="K250" s="186">
        <v>1</v>
      </c>
      <c r="N250" s="186">
        <v>9840797</v>
      </c>
      <c r="O250" s="186">
        <v>355</v>
      </c>
      <c r="Q250" s="186">
        <v>3840013</v>
      </c>
      <c r="U250" s="186" t="s">
        <v>181</v>
      </c>
      <c r="V250" s="225">
        <v>44253</v>
      </c>
      <c r="Y250" s="186">
        <v>0</v>
      </c>
      <c r="AA250" s="186">
        <v>0</v>
      </c>
      <c r="AG250" s="186">
        <v>0</v>
      </c>
      <c r="AI250" s="186" t="s">
        <v>203</v>
      </c>
      <c r="AL250" s="186">
        <v>239.23</v>
      </c>
      <c r="AM250" s="186">
        <v>239.23</v>
      </c>
      <c r="AN250" s="186" t="s">
        <v>182</v>
      </c>
      <c r="AR250" s="186" t="s">
        <v>204</v>
      </c>
      <c r="AS250" s="186">
        <v>254643</v>
      </c>
      <c r="AT250" s="186" t="s">
        <v>206</v>
      </c>
      <c r="AU250" s="186">
        <v>9317.0012000000006</v>
      </c>
      <c r="AV250" s="186">
        <v>100</v>
      </c>
      <c r="AW250" s="225">
        <v>44253</v>
      </c>
      <c r="AX250" s="186" t="s">
        <v>749</v>
      </c>
      <c r="AY250" s="186" t="s">
        <v>210</v>
      </c>
    </row>
    <row r="251" spans="1:59" s="186" customFormat="1" x14ac:dyDescent="0.2">
      <c r="A251" s="186">
        <v>8</v>
      </c>
      <c r="B251" s="225">
        <v>44250</v>
      </c>
      <c r="C251" s="186" t="s">
        <v>534</v>
      </c>
      <c r="D251" s="186">
        <v>56.96</v>
      </c>
      <c r="E251" s="186" t="s">
        <v>197</v>
      </c>
      <c r="F251" s="186" t="s">
        <v>198</v>
      </c>
      <c r="G251" s="186" t="s">
        <v>199</v>
      </c>
      <c r="H251" s="186">
        <v>1</v>
      </c>
      <c r="I251" s="186">
        <v>141000</v>
      </c>
      <c r="J251" s="186">
        <v>14620</v>
      </c>
      <c r="K251" s="186">
        <v>1</v>
      </c>
      <c r="N251" s="186">
        <v>9840798</v>
      </c>
      <c r="O251" s="186">
        <v>526</v>
      </c>
      <c r="Q251" s="186">
        <v>3840014</v>
      </c>
      <c r="U251" s="186" t="s">
        <v>181</v>
      </c>
      <c r="V251" s="225">
        <v>44253</v>
      </c>
      <c r="Y251" s="186">
        <v>0</v>
      </c>
      <c r="AA251" s="186">
        <v>0</v>
      </c>
      <c r="AG251" s="186">
        <v>0</v>
      </c>
      <c r="AI251" s="186" t="s">
        <v>203</v>
      </c>
      <c r="AL251" s="186">
        <v>56.96</v>
      </c>
      <c r="AM251" s="186">
        <v>56.96</v>
      </c>
      <c r="AN251" s="186" t="s">
        <v>182</v>
      </c>
      <c r="AR251" s="186" t="s">
        <v>204</v>
      </c>
      <c r="AS251" s="186">
        <v>254643</v>
      </c>
      <c r="AT251" s="186" t="s">
        <v>206</v>
      </c>
      <c r="AU251" s="186" t="s">
        <v>750</v>
      </c>
      <c r="AV251" s="186">
        <v>100</v>
      </c>
      <c r="AW251" s="225">
        <v>44253</v>
      </c>
      <c r="AX251" s="186" t="s">
        <v>751</v>
      </c>
      <c r="AY251" s="186" t="s">
        <v>210</v>
      </c>
    </row>
    <row r="252" spans="1:59" s="186" customFormat="1" x14ac:dyDescent="0.2">
      <c r="A252" s="186">
        <v>8</v>
      </c>
      <c r="B252" s="225">
        <v>44250</v>
      </c>
      <c r="C252" s="186" t="s">
        <v>244</v>
      </c>
      <c r="D252" s="186">
        <v>0.5</v>
      </c>
      <c r="E252" s="186" t="s">
        <v>197</v>
      </c>
      <c r="F252" s="186" t="s">
        <v>198</v>
      </c>
      <c r="G252" s="186" t="s">
        <v>199</v>
      </c>
      <c r="H252" s="186">
        <v>1</v>
      </c>
      <c r="I252" s="186">
        <v>141000</v>
      </c>
      <c r="J252" s="186">
        <v>14620</v>
      </c>
      <c r="K252" s="186">
        <v>1</v>
      </c>
      <c r="N252" s="186">
        <v>9840798</v>
      </c>
      <c r="O252" s="186">
        <v>527</v>
      </c>
      <c r="Q252" s="186">
        <v>3840014</v>
      </c>
      <c r="U252" s="186" t="s">
        <v>181</v>
      </c>
      <c r="V252" s="225">
        <v>44253</v>
      </c>
      <c r="Y252" s="186">
        <v>0</v>
      </c>
      <c r="AA252" s="186">
        <v>0</v>
      </c>
      <c r="AG252" s="186">
        <v>0</v>
      </c>
      <c r="AI252" s="186" t="s">
        <v>203</v>
      </c>
      <c r="AL252" s="186">
        <v>0.5</v>
      </c>
      <c r="AM252" s="186">
        <v>0.5</v>
      </c>
      <c r="AN252" s="186" t="s">
        <v>182</v>
      </c>
      <c r="AR252" s="186" t="s">
        <v>204</v>
      </c>
      <c r="AS252" s="186">
        <v>254643</v>
      </c>
      <c r="AT252" s="186" t="s">
        <v>206</v>
      </c>
      <c r="AU252" s="186" t="s">
        <v>750</v>
      </c>
      <c r="AV252" s="186">
        <v>100</v>
      </c>
      <c r="AW252" s="225">
        <v>44253</v>
      </c>
      <c r="AX252" s="186" t="s">
        <v>752</v>
      </c>
      <c r="AY252" s="186" t="s">
        <v>210</v>
      </c>
    </row>
    <row r="253" spans="1:59" s="174" customFormat="1" x14ac:dyDescent="0.2">
      <c r="A253" s="174">
        <v>9</v>
      </c>
      <c r="B253" s="224">
        <v>44256</v>
      </c>
      <c r="C253" s="174" t="s">
        <v>734</v>
      </c>
      <c r="D253" s="228">
        <v>-21</v>
      </c>
      <c r="E253" s="174" t="s">
        <v>173</v>
      </c>
      <c r="F253" s="174">
        <v>4742</v>
      </c>
      <c r="G253" s="174" t="s">
        <v>175</v>
      </c>
      <c r="H253" s="174">
        <v>1</v>
      </c>
      <c r="I253" s="174">
        <v>141000</v>
      </c>
      <c r="J253" s="174">
        <v>14016</v>
      </c>
      <c r="K253" s="174">
        <v>1</v>
      </c>
      <c r="N253" s="174">
        <v>9847433</v>
      </c>
      <c r="O253" s="174">
        <v>1531</v>
      </c>
      <c r="U253" s="174" t="s">
        <v>181</v>
      </c>
      <c r="V253" s="224">
        <v>44257</v>
      </c>
      <c r="Y253" s="174">
        <v>0</v>
      </c>
      <c r="AA253" s="174">
        <v>0</v>
      </c>
      <c r="AG253" s="174">
        <v>0</v>
      </c>
      <c r="AL253" s="174">
        <v>-21</v>
      </c>
      <c r="AM253" s="174">
        <v>-21</v>
      </c>
      <c r="AN253" s="174" t="s">
        <v>182</v>
      </c>
      <c r="BG253" s="174" t="s">
        <v>183</v>
      </c>
    </row>
    <row r="254" spans="1:59" s="174" customFormat="1" x14ac:dyDescent="0.2">
      <c r="A254" s="174">
        <v>9</v>
      </c>
      <c r="B254" s="224">
        <v>44256</v>
      </c>
      <c r="C254" s="174" t="s">
        <v>735</v>
      </c>
      <c r="D254" s="228">
        <v>-10</v>
      </c>
      <c r="E254" s="174" t="s">
        <v>173</v>
      </c>
      <c r="F254" s="174">
        <v>4742</v>
      </c>
      <c r="G254" s="174" t="s">
        <v>175</v>
      </c>
      <c r="H254" s="174">
        <v>1</v>
      </c>
      <c r="I254" s="174">
        <v>141000</v>
      </c>
      <c r="J254" s="174">
        <v>14016</v>
      </c>
      <c r="K254" s="174">
        <v>1</v>
      </c>
      <c r="N254" s="174">
        <v>9847433</v>
      </c>
      <c r="O254" s="174">
        <v>3317</v>
      </c>
      <c r="U254" s="174" t="s">
        <v>181</v>
      </c>
      <c r="V254" s="224">
        <v>44257</v>
      </c>
      <c r="Y254" s="174">
        <v>0</v>
      </c>
      <c r="AA254" s="174">
        <v>0</v>
      </c>
      <c r="AG254" s="174">
        <v>0</v>
      </c>
      <c r="AL254" s="174">
        <v>-10</v>
      </c>
      <c r="AM254" s="174">
        <v>-10</v>
      </c>
      <c r="AN254" s="174" t="s">
        <v>182</v>
      </c>
      <c r="BG254" s="174" t="s">
        <v>183</v>
      </c>
    </row>
    <row r="255" spans="1:59" s="174" customFormat="1" x14ac:dyDescent="0.2">
      <c r="A255" s="174">
        <v>9</v>
      </c>
      <c r="B255" s="224">
        <v>44256</v>
      </c>
      <c r="C255" s="174" t="s">
        <v>736</v>
      </c>
      <c r="D255" s="228">
        <v>-10</v>
      </c>
      <c r="E255" s="174" t="s">
        <v>173</v>
      </c>
      <c r="F255" s="174">
        <v>4742</v>
      </c>
      <c r="G255" s="174" t="s">
        <v>175</v>
      </c>
      <c r="H255" s="174">
        <v>1</v>
      </c>
      <c r="I255" s="174">
        <v>141000</v>
      </c>
      <c r="J255" s="174">
        <v>14016</v>
      </c>
      <c r="K255" s="174">
        <v>1</v>
      </c>
      <c r="N255" s="174">
        <v>9847433</v>
      </c>
      <c r="O255" s="174">
        <v>3572</v>
      </c>
      <c r="U255" s="174" t="s">
        <v>181</v>
      </c>
      <c r="V255" s="224">
        <v>44257</v>
      </c>
      <c r="Y255" s="174">
        <v>0</v>
      </c>
      <c r="AA255" s="174">
        <v>0</v>
      </c>
      <c r="AG255" s="174">
        <v>0</v>
      </c>
      <c r="AL255" s="174">
        <v>-10</v>
      </c>
      <c r="AM255" s="174">
        <v>-10</v>
      </c>
      <c r="AN255" s="174" t="s">
        <v>182</v>
      </c>
      <c r="BG255" s="174" t="s">
        <v>183</v>
      </c>
    </row>
    <row r="256" spans="1:59" s="174" customFormat="1" x14ac:dyDescent="0.2">
      <c r="A256" s="174">
        <v>9</v>
      </c>
      <c r="B256" s="224">
        <v>44256</v>
      </c>
      <c r="C256" s="174" t="s">
        <v>737</v>
      </c>
      <c r="D256" s="228">
        <v>-10</v>
      </c>
      <c r="E256" s="174" t="s">
        <v>173</v>
      </c>
      <c r="F256" s="174">
        <v>4742</v>
      </c>
      <c r="G256" s="174" t="s">
        <v>175</v>
      </c>
      <c r="H256" s="174">
        <v>1</v>
      </c>
      <c r="I256" s="174">
        <v>141000</v>
      </c>
      <c r="J256" s="174">
        <v>14016</v>
      </c>
      <c r="K256" s="174">
        <v>1</v>
      </c>
      <c r="N256" s="174">
        <v>9847433</v>
      </c>
      <c r="O256" s="174">
        <v>4853</v>
      </c>
      <c r="U256" s="174" t="s">
        <v>181</v>
      </c>
      <c r="V256" s="224">
        <v>44257</v>
      </c>
      <c r="Y256" s="174">
        <v>0</v>
      </c>
      <c r="AA256" s="174">
        <v>0</v>
      </c>
      <c r="AG256" s="174">
        <v>0</v>
      </c>
      <c r="AL256" s="174">
        <v>-10</v>
      </c>
      <c r="AM256" s="174">
        <v>-10</v>
      </c>
      <c r="AN256" s="174" t="s">
        <v>182</v>
      </c>
      <c r="BG256" s="174" t="s">
        <v>183</v>
      </c>
    </row>
    <row r="257" spans="1:59" s="174" customFormat="1" x14ac:dyDescent="0.2">
      <c r="A257" s="174">
        <v>9</v>
      </c>
      <c r="B257" s="224">
        <v>44286</v>
      </c>
      <c r="C257" s="174" t="s">
        <v>769</v>
      </c>
      <c r="D257" s="228">
        <v>22.9</v>
      </c>
      <c r="E257" s="174" t="s">
        <v>187</v>
      </c>
      <c r="F257" s="174">
        <v>4780</v>
      </c>
      <c r="G257" s="174" t="s">
        <v>175</v>
      </c>
      <c r="H257" s="174">
        <v>1</v>
      </c>
      <c r="I257" s="174">
        <v>141000</v>
      </c>
      <c r="J257" s="174">
        <v>14016</v>
      </c>
      <c r="K257" s="174">
        <v>1</v>
      </c>
      <c r="N257" s="174">
        <v>9922548</v>
      </c>
      <c r="O257" s="174">
        <v>1532</v>
      </c>
      <c r="U257" s="174" t="s">
        <v>181</v>
      </c>
      <c r="V257" s="224">
        <v>44287</v>
      </c>
      <c r="Y257" s="174">
        <v>0</v>
      </c>
      <c r="AA257" s="174">
        <v>0</v>
      </c>
      <c r="AG257" s="174">
        <v>0</v>
      </c>
      <c r="AL257" s="174">
        <v>22.9</v>
      </c>
      <c r="AM257" s="174">
        <v>22.9</v>
      </c>
      <c r="AN257" s="174" t="s">
        <v>182</v>
      </c>
      <c r="BG257" s="174" t="s">
        <v>183</v>
      </c>
    </row>
    <row r="258" spans="1:59" s="174" customFormat="1" x14ac:dyDescent="0.2">
      <c r="A258" s="174">
        <v>9</v>
      </c>
      <c r="B258" s="224">
        <v>44286</v>
      </c>
      <c r="C258" s="174" t="s">
        <v>770</v>
      </c>
      <c r="D258" s="228">
        <v>10</v>
      </c>
      <c r="E258" s="174" t="s">
        <v>187</v>
      </c>
      <c r="F258" s="174">
        <v>4780</v>
      </c>
      <c r="G258" s="174" t="s">
        <v>175</v>
      </c>
      <c r="H258" s="174">
        <v>1</v>
      </c>
      <c r="I258" s="174">
        <v>141000</v>
      </c>
      <c r="J258" s="174">
        <v>14016</v>
      </c>
      <c r="K258" s="174">
        <v>1</v>
      </c>
      <c r="N258" s="174">
        <v>9922548</v>
      </c>
      <c r="O258" s="174">
        <v>3383</v>
      </c>
      <c r="U258" s="174" t="s">
        <v>181</v>
      </c>
      <c r="V258" s="224">
        <v>44287</v>
      </c>
      <c r="Y258" s="174">
        <v>0</v>
      </c>
      <c r="AA258" s="174">
        <v>0</v>
      </c>
      <c r="AG258" s="174">
        <v>0</v>
      </c>
      <c r="AL258" s="174">
        <v>10</v>
      </c>
      <c r="AM258" s="174">
        <v>10</v>
      </c>
      <c r="AN258" s="174" t="s">
        <v>182</v>
      </c>
      <c r="BG258" s="174" t="s">
        <v>183</v>
      </c>
    </row>
    <row r="259" spans="1:59" s="174" customFormat="1" x14ac:dyDescent="0.2">
      <c r="A259" s="174">
        <v>9</v>
      </c>
      <c r="B259" s="224">
        <v>44286</v>
      </c>
      <c r="C259" s="174" t="s">
        <v>771</v>
      </c>
      <c r="D259" s="228">
        <v>10</v>
      </c>
      <c r="E259" s="174" t="s">
        <v>187</v>
      </c>
      <c r="F259" s="174">
        <v>4780</v>
      </c>
      <c r="G259" s="174" t="s">
        <v>175</v>
      </c>
      <c r="H259" s="174">
        <v>1</v>
      </c>
      <c r="I259" s="174">
        <v>141000</v>
      </c>
      <c r="J259" s="174">
        <v>14016</v>
      </c>
      <c r="K259" s="174">
        <v>1</v>
      </c>
      <c r="N259" s="174">
        <v>9922548</v>
      </c>
      <c r="O259" s="174">
        <v>3637</v>
      </c>
      <c r="U259" s="174" t="s">
        <v>181</v>
      </c>
      <c r="V259" s="224">
        <v>44287</v>
      </c>
      <c r="Y259" s="174">
        <v>0</v>
      </c>
      <c r="AA259" s="174">
        <v>0</v>
      </c>
      <c r="AG259" s="174">
        <v>0</v>
      </c>
      <c r="AL259" s="174">
        <v>10</v>
      </c>
      <c r="AM259" s="174">
        <v>10</v>
      </c>
      <c r="AN259" s="174" t="s">
        <v>182</v>
      </c>
      <c r="BG259" s="174" t="s">
        <v>183</v>
      </c>
    </row>
    <row r="260" spans="1:59" s="174" customFormat="1" x14ac:dyDescent="0.2">
      <c r="A260" s="174">
        <v>9</v>
      </c>
      <c r="B260" s="224">
        <v>44286</v>
      </c>
      <c r="C260" s="174" t="s">
        <v>772</v>
      </c>
      <c r="D260" s="228">
        <v>10</v>
      </c>
      <c r="E260" s="174" t="s">
        <v>187</v>
      </c>
      <c r="F260" s="174">
        <v>4780</v>
      </c>
      <c r="G260" s="174" t="s">
        <v>175</v>
      </c>
      <c r="H260" s="174">
        <v>1</v>
      </c>
      <c r="I260" s="174">
        <v>141000</v>
      </c>
      <c r="J260" s="174">
        <v>14016</v>
      </c>
      <c r="K260" s="174">
        <v>1</v>
      </c>
      <c r="N260" s="174">
        <v>9922548</v>
      </c>
      <c r="O260" s="174">
        <v>4937</v>
      </c>
      <c r="U260" s="174" t="s">
        <v>181</v>
      </c>
      <c r="V260" s="224">
        <v>44287</v>
      </c>
      <c r="Y260" s="174">
        <v>0</v>
      </c>
      <c r="AA260" s="174">
        <v>0</v>
      </c>
      <c r="AG260" s="174">
        <v>0</v>
      </c>
      <c r="AL260" s="174">
        <v>10</v>
      </c>
      <c r="AM260" s="174">
        <v>10</v>
      </c>
      <c r="AN260" s="174" t="s">
        <v>182</v>
      </c>
      <c r="BG260" s="174" t="s">
        <v>183</v>
      </c>
    </row>
    <row r="261" spans="1:59" s="174" customFormat="1" x14ac:dyDescent="0.2">
      <c r="A261" s="174">
        <v>9</v>
      </c>
      <c r="B261" s="224">
        <v>44286</v>
      </c>
      <c r="C261" s="174" t="s">
        <v>773</v>
      </c>
      <c r="D261" s="228">
        <v>22.9</v>
      </c>
      <c r="E261" s="174" t="s">
        <v>173</v>
      </c>
      <c r="F261" s="174">
        <v>4781</v>
      </c>
      <c r="G261" s="174" t="s">
        <v>175</v>
      </c>
      <c r="H261" s="174">
        <v>1</v>
      </c>
      <c r="I261" s="174">
        <v>141000</v>
      </c>
      <c r="J261" s="174">
        <v>14016</v>
      </c>
      <c r="K261" s="174">
        <v>1</v>
      </c>
      <c r="N261" s="174">
        <v>9922576</v>
      </c>
      <c r="O261" s="174">
        <v>1531</v>
      </c>
      <c r="U261" s="174" t="s">
        <v>181</v>
      </c>
      <c r="V261" s="224">
        <v>44287</v>
      </c>
      <c r="Y261" s="174">
        <v>0</v>
      </c>
      <c r="AA261" s="174">
        <v>0</v>
      </c>
      <c r="AG261" s="174">
        <v>0</v>
      </c>
      <c r="AL261" s="174">
        <v>22.9</v>
      </c>
      <c r="AM261" s="174">
        <v>22.9</v>
      </c>
      <c r="AN261" s="174" t="s">
        <v>182</v>
      </c>
      <c r="BG261" s="174" t="s">
        <v>183</v>
      </c>
    </row>
    <row r="262" spans="1:59" s="174" customFormat="1" x14ac:dyDescent="0.2">
      <c r="A262" s="174">
        <v>9</v>
      </c>
      <c r="B262" s="224">
        <v>44286</v>
      </c>
      <c r="C262" s="174" t="s">
        <v>774</v>
      </c>
      <c r="D262" s="228">
        <v>10</v>
      </c>
      <c r="E262" s="174" t="s">
        <v>173</v>
      </c>
      <c r="F262" s="174">
        <v>4781</v>
      </c>
      <c r="G262" s="174" t="s">
        <v>175</v>
      </c>
      <c r="H262" s="174">
        <v>1</v>
      </c>
      <c r="I262" s="174">
        <v>141000</v>
      </c>
      <c r="J262" s="174">
        <v>14016</v>
      </c>
      <c r="K262" s="174">
        <v>1</v>
      </c>
      <c r="N262" s="174">
        <v>9922576</v>
      </c>
      <c r="O262" s="174">
        <v>3379</v>
      </c>
      <c r="U262" s="174" t="s">
        <v>181</v>
      </c>
      <c r="V262" s="224">
        <v>44287</v>
      </c>
      <c r="Y262" s="174">
        <v>0</v>
      </c>
      <c r="AA262" s="174">
        <v>0</v>
      </c>
      <c r="AG262" s="174">
        <v>0</v>
      </c>
      <c r="AL262" s="174">
        <v>10</v>
      </c>
      <c r="AM262" s="174">
        <v>10</v>
      </c>
      <c r="AN262" s="174" t="s">
        <v>182</v>
      </c>
      <c r="BG262" s="174" t="s">
        <v>183</v>
      </c>
    </row>
    <row r="263" spans="1:59" s="174" customFormat="1" x14ac:dyDescent="0.2">
      <c r="A263" s="174">
        <v>9</v>
      </c>
      <c r="B263" s="224">
        <v>44286</v>
      </c>
      <c r="C263" s="174" t="s">
        <v>775</v>
      </c>
      <c r="D263" s="228">
        <v>10</v>
      </c>
      <c r="E263" s="174" t="s">
        <v>173</v>
      </c>
      <c r="F263" s="174">
        <v>4781</v>
      </c>
      <c r="G263" s="174" t="s">
        <v>175</v>
      </c>
      <c r="H263" s="174">
        <v>1</v>
      </c>
      <c r="I263" s="174">
        <v>141000</v>
      </c>
      <c r="J263" s="174">
        <v>14016</v>
      </c>
      <c r="K263" s="174">
        <v>1</v>
      </c>
      <c r="N263" s="174">
        <v>9922576</v>
      </c>
      <c r="O263" s="174">
        <v>3632</v>
      </c>
      <c r="U263" s="174" t="s">
        <v>181</v>
      </c>
      <c r="V263" s="224">
        <v>44287</v>
      </c>
      <c r="Y263" s="174">
        <v>0</v>
      </c>
      <c r="AA263" s="174">
        <v>0</v>
      </c>
      <c r="AG263" s="174">
        <v>0</v>
      </c>
      <c r="AL263" s="174">
        <v>10</v>
      </c>
      <c r="AM263" s="174">
        <v>10</v>
      </c>
      <c r="AN263" s="174" t="s">
        <v>182</v>
      </c>
      <c r="BG263" s="174" t="s">
        <v>183</v>
      </c>
    </row>
    <row r="264" spans="1:59" s="174" customFormat="1" x14ac:dyDescent="0.2">
      <c r="A264" s="174">
        <v>9</v>
      </c>
      <c r="B264" s="224">
        <v>44286</v>
      </c>
      <c r="C264" s="174" t="s">
        <v>776</v>
      </c>
      <c r="D264" s="228">
        <v>10</v>
      </c>
      <c r="E264" s="174" t="s">
        <v>173</v>
      </c>
      <c r="F264" s="174">
        <v>4781</v>
      </c>
      <c r="G264" s="174" t="s">
        <v>175</v>
      </c>
      <c r="H264" s="174">
        <v>1</v>
      </c>
      <c r="I264" s="174">
        <v>141000</v>
      </c>
      <c r="J264" s="174">
        <v>14016</v>
      </c>
      <c r="K264" s="174">
        <v>1</v>
      </c>
      <c r="N264" s="174">
        <v>9922576</v>
      </c>
      <c r="O264" s="174">
        <v>4931</v>
      </c>
      <c r="U264" s="174" t="s">
        <v>181</v>
      </c>
      <c r="V264" s="224">
        <v>44287</v>
      </c>
      <c r="Y264" s="174">
        <v>0</v>
      </c>
      <c r="AA264" s="174">
        <v>0</v>
      </c>
      <c r="AG264" s="174">
        <v>0</v>
      </c>
      <c r="AL264" s="174">
        <v>10</v>
      </c>
      <c r="AM264" s="174">
        <v>10</v>
      </c>
      <c r="AN264" s="174" t="s">
        <v>182</v>
      </c>
      <c r="BG264" s="174" t="s">
        <v>183</v>
      </c>
    </row>
    <row r="265" spans="1:59" s="186" customFormat="1" x14ac:dyDescent="0.2">
      <c r="A265" s="186">
        <v>9</v>
      </c>
      <c r="B265" s="225">
        <v>44283</v>
      </c>
      <c r="C265" s="186" t="s">
        <v>738</v>
      </c>
      <c r="D265" s="229">
        <v>10</v>
      </c>
      <c r="E265" s="186" t="s">
        <v>197</v>
      </c>
      <c r="F265" s="186" t="s">
        <v>198</v>
      </c>
      <c r="G265" s="186" t="s">
        <v>199</v>
      </c>
      <c r="H265" s="186">
        <v>1</v>
      </c>
      <c r="I265" s="186">
        <v>141000</v>
      </c>
      <c r="J265" s="186">
        <v>14610</v>
      </c>
      <c r="K265" s="186">
        <v>1</v>
      </c>
      <c r="N265" s="186">
        <v>9918904</v>
      </c>
      <c r="O265" s="186">
        <v>492</v>
      </c>
      <c r="Q265" s="186">
        <v>3850473</v>
      </c>
      <c r="U265" s="186" t="s">
        <v>181</v>
      </c>
      <c r="V265" s="225">
        <v>44286</v>
      </c>
      <c r="Y265" s="186">
        <v>0</v>
      </c>
      <c r="AA265" s="186">
        <v>0</v>
      </c>
      <c r="AG265" s="186">
        <v>0</v>
      </c>
      <c r="AI265" s="186" t="s">
        <v>203</v>
      </c>
      <c r="AL265" s="186">
        <v>10</v>
      </c>
      <c r="AM265" s="186">
        <v>10</v>
      </c>
      <c r="AN265" s="186" t="s">
        <v>182</v>
      </c>
      <c r="AR265" s="186" t="s">
        <v>204</v>
      </c>
      <c r="AS265" s="186">
        <v>254643</v>
      </c>
      <c r="AT265" s="186" t="s">
        <v>206</v>
      </c>
      <c r="AU265" s="186">
        <v>9400.0018</v>
      </c>
      <c r="AV265" s="186">
        <v>100</v>
      </c>
      <c r="AW265" s="225">
        <v>44286</v>
      </c>
      <c r="AX265" s="186" t="s">
        <v>777</v>
      </c>
      <c r="AY265" s="186" t="s">
        <v>210</v>
      </c>
    </row>
    <row r="266" spans="1:59" s="186" customFormat="1" x14ac:dyDescent="0.2">
      <c r="A266" s="186">
        <v>9</v>
      </c>
      <c r="B266" s="225">
        <v>44283</v>
      </c>
      <c r="C266" s="186" t="s">
        <v>778</v>
      </c>
      <c r="D266" s="229">
        <v>5.85</v>
      </c>
      <c r="E266" s="186" t="s">
        <v>197</v>
      </c>
      <c r="F266" s="186" t="s">
        <v>198</v>
      </c>
      <c r="G266" s="186" t="s">
        <v>199</v>
      </c>
      <c r="H266" s="186">
        <v>1</v>
      </c>
      <c r="I266" s="186">
        <v>141000</v>
      </c>
      <c r="J266" s="186">
        <v>14610</v>
      </c>
      <c r="K266" s="186">
        <v>1</v>
      </c>
      <c r="N266" s="186">
        <v>9918904</v>
      </c>
      <c r="O266" s="186">
        <v>493</v>
      </c>
      <c r="Q266" s="186">
        <v>3850473</v>
      </c>
      <c r="U266" s="186" t="s">
        <v>181</v>
      </c>
      <c r="V266" s="225">
        <v>44286</v>
      </c>
      <c r="Y266" s="186">
        <v>0</v>
      </c>
      <c r="AA266" s="186">
        <v>0</v>
      </c>
      <c r="AG266" s="186">
        <v>0</v>
      </c>
      <c r="AI266" s="186" t="s">
        <v>203</v>
      </c>
      <c r="AL266" s="186">
        <v>5.85</v>
      </c>
      <c r="AM266" s="186">
        <v>5.85</v>
      </c>
      <c r="AN266" s="186" t="s">
        <v>182</v>
      </c>
      <c r="AR266" s="186" t="s">
        <v>204</v>
      </c>
      <c r="AS266" s="186">
        <v>254643</v>
      </c>
      <c r="AT266" s="186" t="s">
        <v>206</v>
      </c>
      <c r="AU266" s="186">
        <v>9400.0018</v>
      </c>
      <c r="AV266" s="186">
        <v>100</v>
      </c>
      <c r="AW266" s="225">
        <v>44286</v>
      </c>
      <c r="AX266" s="186" t="s">
        <v>779</v>
      </c>
      <c r="AY266" s="186" t="s">
        <v>210</v>
      </c>
    </row>
    <row r="267" spans="1:59" s="186" customFormat="1" x14ac:dyDescent="0.2">
      <c r="A267" s="186">
        <v>9</v>
      </c>
      <c r="B267" s="225">
        <v>44283</v>
      </c>
      <c r="C267" s="186" t="s">
        <v>780</v>
      </c>
      <c r="D267" s="229">
        <v>545.17999999999995</v>
      </c>
      <c r="E267" s="186" t="s">
        <v>197</v>
      </c>
      <c r="F267" s="186" t="s">
        <v>198</v>
      </c>
      <c r="G267" s="186" t="s">
        <v>199</v>
      </c>
      <c r="H267" s="186">
        <v>1</v>
      </c>
      <c r="I267" s="186">
        <v>141000</v>
      </c>
      <c r="J267" s="186">
        <v>14610</v>
      </c>
      <c r="K267" s="186">
        <v>1</v>
      </c>
      <c r="N267" s="186">
        <v>9918904</v>
      </c>
      <c r="O267" s="186">
        <v>494</v>
      </c>
      <c r="Q267" s="186">
        <v>3850473</v>
      </c>
      <c r="U267" s="186" t="s">
        <v>181</v>
      </c>
      <c r="V267" s="225">
        <v>44286</v>
      </c>
      <c r="Y267" s="186">
        <v>0</v>
      </c>
      <c r="AA267" s="186">
        <v>0</v>
      </c>
      <c r="AG267" s="186">
        <v>0</v>
      </c>
      <c r="AI267" s="186" t="s">
        <v>203</v>
      </c>
      <c r="AL267" s="186">
        <v>545.17999999999995</v>
      </c>
      <c r="AM267" s="186">
        <v>545.17999999999995</v>
      </c>
      <c r="AN267" s="186" t="s">
        <v>182</v>
      </c>
      <c r="AR267" s="186" t="s">
        <v>204</v>
      </c>
      <c r="AS267" s="186">
        <v>254643</v>
      </c>
      <c r="AT267" s="186" t="s">
        <v>206</v>
      </c>
      <c r="AU267" s="186">
        <v>9400.0018</v>
      </c>
      <c r="AV267" s="186">
        <v>100</v>
      </c>
      <c r="AW267" s="225">
        <v>44286</v>
      </c>
      <c r="AX267" s="186" t="s">
        <v>781</v>
      </c>
      <c r="AY267" s="186" t="s">
        <v>210</v>
      </c>
    </row>
    <row r="268" spans="1:59" s="186" customFormat="1" x14ac:dyDescent="0.2">
      <c r="A268" s="186">
        <v>9</v>
      </c>
      <c r="B268" s="225">
        <v>44283</v>
      </c>
      <c r="C268" s="186" t="s">
        <v>782</v>
      </c>
      <c r="D268" s="229">
        <v>228.85</v>
      </c>
      <c r="E268" s="186" t="s">
        <v>197</v>
      </c>
      <c r="F268" s="186" t="s">
        <v>198</v>
      </c>
      <c r="G268" s="186" t="s">
        <v>199</v>
      </c>
      <c r="H268" s="186">
        <v>1</v>
      </c>
      <c r="I268" s="186">
        <v>141000</v>
      </c>
      <c r="J268" s="186">
        <v>14610</v>
      </c>
      <c r="K268" s="186">
        <v>1</v>
      </c>
      <c r="N268" s="186">
        <v>9918904</v>
      </c>
      <c r="O268" s="186">
        <v>495</v>
      </c>
      <c r="Q268" s="186">
        <v>3850473</v>
      </c>
      <c r="U268" s="186" t="s">
        <v>181</v>
      </c>
      <c r="V268" s="225">
        <v>44286</v>
      </c>
      <c r="Y268" s="186">
        <v>0</v>
      </c>
      <c r="AA268" s="186">
        <v>0</v>
      </c>
      <c r="AG268" s="186">
        <v>0</v>
      </c>
      <c r="AI268" s="186" t="s">
        <v>203</v>
      </c>
      <c r="AL268" s="186">
        <v>228.85</v>
      </c>
      <c r="AM268" s="186">
        <v>228.85</v>
      </c>
      <c r="AN268" s="186" t="s">
        <v>182</v>
      </c>
      <c r="AR268" s="186" t="s">
        <v>204</v>
      </c>
      <c r="AS268" s="186">
        <v>254643</v>
      </c>
      <c r="AT268" s="186" t="s">
        <v>206</v>
      </c>
      <c r="AU268" s="186">
        <v>9400.0018</v>
      </c>
      <c r="AV268" s="186">
        <v>100</v>
      </c>
      <c r="AW268" s="225">
        <v>44286</v>
      </c>
      <c r="AX268" s="186" t="s">
        <v>783</v>
      </c>
      <c r="AY268" s="186" t="s">
        <v>210</v>
      </c>
    </row>
    <row r="269" spans="1:59" s="186" customFormat="1" x14ac:dyDescent="0.2">
      <c r="A269" s="186">
        <v>9</v>
      </c>
      <c r="B269" s="225">
        <v>44283</v>
      </c>
      <c r="C269" s="186" t="s">
        <v>784</v>
      </c>
      <c r="D269" s="229">
        <v>262.98</v>
      </c>
      <c r="E269" s="186" t="s">
        <v>197</v>
      </c>
      <c r="F269" s="186" t="s">
        <v>198</v>
      </c>
      <c r="G269" s="186" t="s">
        <v>199</v>
      </c>
      <c r="H269" s="186">
        <v>1</v>
      </c>
      <c r="I269" s="186">
        <v>141000</v>
      </c>
      <c r="J269" s="186">
        <v>14610</v>
      </c>
      <c r="K269" s="186">
        <v>1</v>
      </c>
      <c r="N269" s="186">
        <v>9918904</v>
      </c>
      <c r="O269" s="186">
        <v>496</v>
      </c>
      <c r="Q269" s="186">
        <v>3850473</v>
      </c>
      <c r="U269" s="186" t="s">
        <v>181</v>
      </c>
      <c r="V269" s="225">
        <v>44286</v>
      </c>
      <c r="Y269" s="186">
        <v>0</v>
      </c>
      <c r="AA269" s="186">
        <v>0</v>
      </c>
      <c r="AG269" s="186">
        <v>0</v>
      </c>
      <c r="AI269" s="186" t="s">
        <v>203</v>
      </c>
      <c r="AL269" s="186">
        <v>262.98</v>
      </c>
      <c r="AM269" s="186">
        <v>262.98</v>
      </c>
      <c r="AN269" s="186" t="s">
        <v>182</v>
      </c>
      <c r="AR269" s="186" t="s">
        <v>204</v>
      </c>
      <c r="AS269" s="186">
        <v>254643</v>
      </c>
      <c r="AT269" s="186" t="s">
        <v>206</v>
      </c>
      <c r="AU269" s="186">
        <v>9400.0018</v>
      </c>
      <c r="AV269" s="186">
        <v>100</v>
      </c>
      <c r="AW269" s="225">
        <v>44286</v>
      </c>
      <c r="AX269" s="186" t="s">
        <v>785</v>
      </c>
      <c r="AY269" s="186" t="s">
        <v>210</v>
      </c>
    </row>
    <row r="270" spans="1:59" s="186" customFormat="1" x14ac:dyDescent="0.2">
      <c r="A270" s="186">
        <v>9</v>
      </c>
      <c r="B270" s="225">
        <v>44283</v>
      </c>
      <c r="C270" s="186" t="s">
        <v>786</v>
      </c>
      <c r="D270" s="229">
        <v>5.85</v>
      </c>
      <c r="E270" s="186" t="s">
        <v>197</v>
      </c>
      <c r="F270" s="186" t="s">
        <v>198</v>
      </c>
      <c r="G270" s="186" t="s">
        <v>199</v>
      </c>
      <c r="H270" s="186">
        <v>1</v>
      </c>
      <c r="I270" s="186">
        <v>141000</v>
      </c>
      <c r="J270" s="186">
        <v>14610</v>
      </c>
      <c r="K270" s="186">
        <v>1</v>
      </c>
      <c r="N270" s="186">
        <v>9918904</v>
      </c>
      <c r="O270" s="186">
        <v>497</v>
      </c>
      <c r="Q270" s="186">
        <v>3850473</v>
      </c>
      <c r="U270" s="186" t="s">
        <v>181</v>
      </c>
      <c r="V270" s="225">
        <v>44286</v>
      </c>
      <c r="Y270" s="186">
        <v>0</v>
      </c>
      <c r="AA270" s="186">
        <v>0</v>
      </c>
      <c r="AG270" s="186">
        <v>0</v>
      </c>
      <c r="AI270" s="186" t="s">
        <v>203</v>
      </c>
      <c r="AL270" s="186">
        <v>5.85</v>
      </c>
      <c r="AM270" s="186">
        <v>5.85</v>
      </c>
      <c r="AN270" s="186" t="s">
        <v>182</v>
      </c>
      <c r="AR270" s="186" t="s">
        <v>204</v>
      </c>
      <c r="AS270" s="186">
        <v>254643</v>
      </c>
      <c r="AT270" s="186" t="s">
        <v>206</v>
      </c>
      <c r="AU270" s="186">
        <v>9400.0018</v>
      </c>
      <c r="AV270" s="186">
        <v>100</v>
      </c>
      <c r="AW270" s="225">
        <v>44286</v>
      </c>
      <c r="AX270" s="186" t="s">
        <v>787</v>
      </c>
      <c r="AY270" s="186" t="s">
        <v>210</v>
      </c>
    </row>
    <row r="271" spans="1:59" s="186" customFormat="1" x14ac:dyDescent="0.2">
      <c r="A271" s="186">
        <v>9</v>
      </c>
      <c r="B271" s="225">
        <v>44283</v>
      </c>
      <c r="C271" s="186" t="s">
        <v>786</v>
      </c>
      <c r="D271" s="229">
        <v>30</v>
      </c>
      <c r="E271" s="186" t="s">
        <v>197</v>
      </c>
      <c r="F271" s="186" t="s">
        <v>198</v>
      </c>
      <c r="G271" s="186" t="s">
        <v>199</v>
      </c>
      <c r="H271" s="186">
        <v>1</v>
      </c>
      <c r="I271" s="186">
        <v>141000</v>
      </c>
      <c r="J271" s="186">
        <v>14610</v>
      </c>
      <c r="K271" s="186">
        <v>1</v>
      </c>
      <c r="N271" s="186">
        <v>9918904</v>
      </c>
      <c r="O271" s="186">
        <v>498</v>
      </c>
      <c r="Q271" s="186">
        <v>3850473</v>
      </c>
      <c r="U271" s="186" t="s">
        <v>181</v>
      </c>
      <c r="V271" s="225">
        <v>44286</v>
      </c>
      <c r="Y271" s="186">
        <v>0</v>
      </c>
      <c r="AA271" s="186">
        <v>0</v>
      </c>
      <c r="AG271" s="186">
        <v>0</v>
      </c>
      <c r="AI271" s="186" t="s">
        <v>203</v>
      </c>
      <c r="AL271" s="186">
        <v>30</v>
      </c>
      <c r="AM271" s="186">
        <v>30</v>
      </c>
      <c r="AN271" s="186" t="s">
        <v>182</v>
      </c>
      <c r="AR271" s="186" t="s">
        <v>204</v>
      </c>
      <c r="AS271" s="186">
        <v>254643</v>
      </c>
      <c r="AT271" s="186" t="s">
        <v>206</v>
      </c>
      <c r="AU271" s="186">
        <v>9400.0018</v>
      </c>
      <c r="AV271" s="186">
        <v>100</v>
      </c>
      <c r="AW271" s="225">
        <v>44286</v>
      </c>
      <c r="AX271" s="186" t="s">
        <v>788</v>
      </c>
      <c r="AY271" s="186" t="s">
        <v>210</v>
      </c>
    </row>
    <row r="272" spans="1:59" s="186" customFormat="1" x14ac:dyDescent="0.2">
      <c r="A272" s="186">
        <v>9</v>
      </c>
      <c r="B272" s="225">
        <v>44283</v>
      </c>
      <c r="C272" s="186" t="s">
        <v>789</v>
      </c>
      <c r="D272" s="229">
        <v>442.19</v>
      </c>
      <c r="E272" s="186" t="s">
        <v>197</v>
      </c>
      <c r="F272" s="186" t="s">
        <v>198</v>
      </c>
      <c r="G272" s="186" t="s">
        <v>199</v>
      </c>
      <c r="H272" s="186">
        <v>1</v>
      </c>
      <c r="I272" s="186">
        <v>141000</v>
      </c>
      <c r="J272" s="186">
        <v>14610</v>
      </c>
      <c r="K272" s="186">
        <v>1</v>
      </c>
      <c r="N272" s="186">
        <v>9918904</v>
      </c>
      <c r="O272" s="186">
        <v>499</v>
      </c>
      <c r="Q272" s="186">
        <v>3850473</v>
      </c>
      <c r="U272" s="186" t="s">
        <v>181</v>
      </c>
      <c r="V272" s="225">
        <v>44286</v>
      </c>
      <c r="Y272" s="186">
        <v>0</v>
      </c>
      <c r="AA272" s="186">
        <v>0</v>
      </c>
      <c r="AG272" s="186">
        <v>0</v>
      </c>
      <c r="AI272" s="186" t="s">
        <v>203</v>
      </c>
      <c r="AL272" s="186">
        <v>442.19</v>
      </c>
      <c r="AM272" s="186">
        <v>442.19</v>
      </c>
      <c r="AN272" s="186" t="s">
        <v>182</v>
      </c>
      <c r="AR272" s="186" t="s">
        <v>204</v>
      </c>
      <c r="AS272" s="186">
        <v>254643</v>
      </c>
      <c r="AT272" s="186" t="s">
        <v>206</v>
      </c>
      <c r="AU272" s="186">
        <v>9400.0018</v>
      </c>
      <c r="AV272" s="186">
        <v>100</v>
      </c>
      <c r="AW272" s="225">
        <v>44286</v>
      </c>
      <c r="AX272" s="186" t="s">
        <v>790</v>
      </c>
      <c r="AY272" s="186" t="s">
        <v>210</v>
      </c>
    </row>
    <row r="273" spans="1:59" s="186" customFormat="1" x14ac:dyDescent="0.2">
      <c r="A273" s="186">
        <v>9</v>
      </c>
      <c r="B273" s="225">
        <v>44283</v>
      </c>
      <c r="C273" s="186" t="s">
        <v>461</v>
      </c>
      <c r="D273" s="229">
        <v>-382.51</v>
      </c>
      <c r="E273" s="186" t="s">
        <v>197</v>
      </c>
      <c r="F273" s="186" t="s">
        <v>198</v>
      </c>
      <c r="G273" s="186" t="s">
        <v>199</v>
      </c>
      <c r="H273" s="186">
        <v>1</v>
      </c>
      <c r="I273" s="186">
        <v>141000</v>
      </c>
      <c r="J273" s="186">
        <v>14610</v>
      </c>
      <c r="K273" s="186">
        <v>1</v>
      </c>
      <c r="N273" s="186">
        <v>9918904</v>
      </c>
      <c r="O273" s="186">
        <v>500</v>
      </c>
      <c r="Q273" s="186">
        <v>3850473</v>
      </c>
      <c r="U273" s="186" t="s">
        <v>181</v>
      </c>
      <c r="V273" s="225">
        <v>44286</v>
      </c>
      <c r="Y273" s="186">
        <v>0</v>
      </c>
      <c r="AA273" s="186">
        <v>0</v>
      </c>
      <c r="AG273" s="186">
        <v>0</v>
      </c>
      <c r="AI273" s="186" t="s">
        <v>203</v>
      </c>
      <c r="AL273" s="186">
        <v>-382.51</v>
      </c>
      <c r="AM273" s="186">
        <v>-382.51</v>
      </c>
      <c r="AN273" s="186" t="s">
        <v>182</v>
      </c>
      <c r="AR273" s="186" t="s">
        <v>204</v>
      </c>
      <c r="AS273" s="186">
        <v>254643</v>
      </c>
      <c r="AT273" s="186" t="s">
        <v>206</v>
      </c>
      <c r="AU273" s="186">
        <v>9400.0018</v>
      </c>
      <c r="AV273" s="186">
        <v>100</v>
      </c>
      <c r="AW273" s="225">
        <v>44286</v>
      </c>
      <c r="AX273" s="186" t="s">
        <v>791</v>
      </c>
      <c r="AY273" s="186" t="s">
        <v>210</v>
      </c>
    </row>
    <row r="274" spans="1:59" s="186" customFormat="1" x14ac:dyDescent="0.2">
      <c r="A274" s="186">
        <v>9</v>
      </c>
      <c r="B274" s="225">
        <v>44283</v>
      </c>
      <c r="C274" s="186" t="s">
        <v>792</v>
      </c>
      <c r="D274" s="229">
        <v>5.85</v>
      </c>
      <c r="E274" s="186" t="s">
        <v>197</v>
      </c>
      <c r="F274" s="186" t="s">
        <v>198</v>
      </c>
      <c r="G274" s="186" t="s">
        <v>199</v>
      </c>
      <c r="H274" s="186">
        <v>1</v>
      </c>
      <c r="I274" s="186">
        <v>141000</v>
      </c>
      <c r="J274" s="186">
        <v>14610</v>
      </c>
      <c r="K274" s="186">
        <v>1</v>
      </c>
      <c r="N274" s="186">
        <v>9918904</v>
      </c>
      <c r="O274" s="186">
        <v>501</v>
      </c>
      <c r="Q274" s="186">
        <v>3850473</v>
      </c>
      <c r="U274" s="186" t="s">
        <v>181</v>
      </c>
      <c r="V274" s="225">
        <v>44286</v>
      </c>
      <c r="Y274" s="186">
        <v>0</v>
      </c>
      <c r="AA274" s="186">
        <v>0</v>
      </c>
      <c r="AG274" s="186">
        <v>0</v>
      </c>
      <c r="AI274" s="186" t="s">
        <v>203</v>
      </c>
      <c r="AL274" s="186">
        <v>5.85</v>
      </c>
      <c r="AM274" s="186">
        <v>5.85</v>
      </c>
      <c r="AN274" s="186" t="s">
        <v>182</v>
      </c>
      <c r="AR274" s="186" t="s">
        <v>204</v>
      </c>
      <c r="AS274" s="186">
        <v>254643</v>
      </c>
      <c r="AT274" s="186" t="s">
        <v>206</v>
      </c>
      <c r="AU274" s="186">
        <v>9400.0018</v>
      </c>
      <c r="AV274" s="186">
        <v>100</v>
      </c>
      <c r="AW274" s="225">
        <v>44286</v>
      </c>
      <c r="AX274" s="186" t="s">
        <v>793</v>
      </c>
      <c r="AY274" s="186" t="s">
        <v>210</v>
      </c>
    </row>
    <row r="275" spans="1:59" s="186" customFormat="1" x14ac:dyDescent="0.2">
      <c r="A275" s="186">
        <v>9</v>
      </c>
      <c r="B275" s="225">
        <v>44283</v>
      </c>
      <c r="C275" s="186" t="s">
        <v>794</v>
      </c>
      <c r="D275" s="229">
        <v>308.36</v>
      </c>
      <c r="E275" s="186" t="s">
        <v>197</v>
      </c>
      <c r="F275" s="186" t="s">
        <v>198</v>
      </c>
      <c r="G275" s="186" t="s">
        <v>199</v>
      </c>
      <c r="H275" s="186">
        <v>1</v>
      </c>
      <c r="I275" s="186">
        <v>141000</v>
      </c>
      <c r="J275" s="186">
        <v>14610</v>
      </c>
      <c r="K275" s="186">
        <v>1</v>
      </c>
      <c r="N275" s="186">
        <v>9918904</v>
      </c>
      <c r="O275" s="186">
        <v>502</v>
      </c>
      <c r="Q275" s="186">
        <v>3850473</v>
      </c>
      <c r="U275" s="186" t="s">
        <v>181</v>
      </c>
      <c r="V275" s="225">
        <v>44286</v>
      </c>
      <c r="Y275" s="186">
        <v>0</v>
      </c>
      <c r="AA275" s="186">
        <v>0</v>
      </c>
      <c r="AG275" s="186">
        <v>0</v>
      </c>
      <c r="AI275" s="186" t="s">
        <v>203</v>
      </c>
      <c r="AL275" s="186">
        <v>308.36</v>
      </c>
      <c r="AM275" s="186">
        <v>308.36</v>
      </c>
      <c r="AN275" s="186" t="s">
        <v>182</v>
      </c>
      <c r="AR275" s="186" t="s">
        <v>204</v>
      </c>
      <c r="AS275" s="186">
        <v>254643</v>
      </c>
      <c r="AT275" s="186" t="s">
        <v>206</v>
      </c>
      <c r="AU275" s="186">
        <v>9400.0018</v>
      </c>
      <c r="AV275" s="186">
        <v>100</v>
      </c>
      <c r="AW275" s="225">
        <v>44286</v>
      </c>
      <c r="AX275" s="186" t="s">
        <v>795</v>
      </c>
      <c r="AY275" s="186" t="s">
        <v>210</v>
      </c>
    </row>
    <row r="276" spans="1:59" s="186" customFormat="1" x14ac:dyDescent="0.2">
      <c r="A276" s="186">
        <v>9</v>
      </c>
      <c r="B276" s="225">
        <v>44283</v>
      </c>
      <c r="C276" s="186" t="s">
        <v>796</v>
      </c>
      <c r="D276" s="229">
        <v>25.35</v>
      </c>
      <c r="E276" s="186" t="s">
        <v>197</v>
      </c>
      <c r="F276" s="186" t="s">
        <v>198</v>
      </c>
      <c r="G276" s="186" t="s">
        <v>199</v>
      </c>
      <c r="H276" s="186">
        <v>1</v>
      </c>
      <c r="I276" s="186">
        <v>141000</v>
      </c>
      <c r="J276" s="186">
        <v>14620</v>
      </c>
      <c r="K276" s="186">
        <v>1</v>
      </c>
      <c r="N276" s="186">
        <v>9918905</v>
      </c>
      <c r="O276" s="186">
        <v>722</v>
      </c>
      <c r="Q276" s="186">
        <v>3850474</v>
      </c>
      <c r="U276" s="186" t="s">
        <v>181</v>
      </c>
      <c r="V276" s="225">
        <v>44286</v>
      </c>
      <c r="Y276" s="186">
        <v>0</v>
      </c>
      <c r="AA276" s="186">
        <v>0</v>
      </c>
      <c r="AG276" s="186">
        <v>0</v>
      </c>
      <c r="AI276" s="186" t="s">
        <v>203</v>
      </c>
      <c r="AL276" s="186">
        <v>25.35</v>
      </c>
      <c r="AM276" s="186">
        <v>25.35</v>
      </c>
      <c r="AN276" s="186" t="s">
        <v>182</v>
      </c>
      <c r="AR276" s="186" t="s">
        <v>204</v>
      </c>
      <c r="AS276" s="186">
        <v>254643</v>
      </c>
      <c r="AT276" s="186" t="s">
        <v>206</v>
      </c>
      <c r="AU276" s="186" t="s">
        <v>797</v>
      </c>
      <c r="AV276" s="186">
        <v>100</v>
      </c>
      <c r="AW276" s="225">
        <v>44286</v>
      </c>
      <c r="AX276" s="186" t="s">
        <v>798</v>
      </c>
      <c r="AY276" s="186" t="s">
        <v>210</v>
      </c>
    </row>
    <row r="277" spans="1:59" s="186" customFormat="1" x14ac:dyDescent="0.2">
      <c r="A277" s="186">
        <v>9</v>
      </c>
      <c r="B277" s="225">
        <v>44283</v>
      </c>
      <c r="C277" s="186" t="s">
        <v>786</v>
      </c>
      <c r="D277" s="229">
        <v>5.5</v>
      </c>
      <c r="E277" s="186" t="s">
        <v>197</v>
      </c>
      <c r="F277" s="186" t="s">
        <v>198</v>
      </c>
      <c r="G277" s="186" t="s">
        <v>199</v>
      </c>
      <c r="H277" s="186">
        <v>1</v>
      </c>
      <c r="I277" s="186">
        <v>141000</v>
      </c>
      <c r="J277" s="186">
        <v>14620</v>
      </c>
      <c r="K277" s="186">
        <v>1</v>
      </c>
      <c r="N277" s="186">
        <v>9918905</v>
      </c>
      <c r="O277" s="186">
        <v>723</v>
      </c>
      <c r="Q277" s="186">
        <v>3850474</v>
      </c>
      <c r="U277" s="186" t="s">
        <v>181</v>
      </c>
      <c r="V277" s="225">
        <v>44286</v>
      </c>
      <c r="Y277" s="186">
        <v>0</v>
      </c>
      <c r="AA277" s="186">
        <v>0</v>
      </c>
      <c r="AG277" s="186">
        <v>0</v>
      </c>
      <c r="AI277" s="186" t="s">
        <v>203</v>
      </c>
      <c r="AL277" s="186">
        <v>5.5</v>
      </c>
      <c r="AM277" s="186">
        <v>5.5</v>
      </c>
      <c r="AN277" s="186" t="s">
        <v>182</v>
      </c>
      <c r="AR277" s="186" t="s">
        <v>204</v>
      </c>
      <c r="AS277" s="186">
        <v>254643</v>
      </c>
      <c r="AT277" s="186" t="s">
        <v>206</v>
      </c>
      <c r="AU277" s="186" t="s">
        <v>797</v>
      </c>
      <c r="AV277" s="186">
        <v>100</v>
      </c>
      <c r="AW277" s="225">
        <v>44286</v>
      </c>
      <c r="AX277" s="186" t="s">
        <v>799</v>
      </c>
      <c r="AY277" s="186" t="s">
        <v>210</v>
      </c>
    </row>
    <row r="278" spans="1:59" s="186" customFormat="1" x14ac:dyDescent="0.2">
      <c r="A278" s="186">
        <v>9</v>
      </c>
      <c r="B278" s="225">
        <v>44283</v>
      </c>
      <c r="C278" s="186" t="s">
        <v>800</v>
      </c>
      <c r="D278" s="229">
        <v>181.74</v>
      </c>
      <c r="E278" s="186" t="s">
        <v>197</v>
      </c>
      <c r="F278" s="186" t="s">
        <v>198</v>
      </c>
      <c r="G278" s="186" t="s">
        <v>199</v>
      </c>
      <c r="H278" s="186">
        <v>1</v>
      </c>
      <c r="I278" s="186">
        <v>141000</v>
      </c>
      <c r="J278" s="186">
        <v>14620</v>
      </c>
      <c r="K278" s="186">
        <v>1</v>
      </c>
      <c r="N278" s="186">
        <v>9918905</v>
      </c>
      <c r="O278" s="186">
        <v>724</v>
      </c>
      <c r="Q278" s="186">
        <v>3850474</v>
      </c>
      <c r="U278" s="186" t="s">
        <v>181</v>
      </c>
      <c r="V278" s="225">
        <v>44286</v>
      </c>
      <c r="Y278" s="186">
        <v>0</v>
      </c>
      <c r="AA278" s="186">
        <v>0</v>
      </c>
      <c r="AG278" s="186">
        <v>0</v>
      </c>
      <c r="AI278" s="186" t="s">
        <v>203</v>
      </c>
      <c r="AL278" s="186">
        <v>181.74</v>
      </c>
      <c r="AM278" s="186">
        <v>181.74</v>
      </c>
      <c r="AN278" s="186" t="s">
        <v>182</v>
      </c>
      <c r="AR278" s="186" t="s">
        <v>204</v>
      </c>
      <c r="AS278" s="186">
        <v>254643</v>
      </c>
      <c r="AT278" s="186" t="s">
        <v>206</v>
      </c>
      <c r="AU278" s="186" t="s">
        <v>797</v>
      </c>
      <c r="AV278" s="186">
        <v>100</v>
      </c>
      <c r="AW278" s="225">
        <v>44286</v>
      </c>
      <c r="AX278" s="186" t="s">
        <v>801</v>
      </c>
      <c r="AY278" s="186" t="s">
        <v>210</v>
      </c>
    </row>
    <row r="279" spans="1:59" s="186" customFormat="1" x14ac:dyDescent="0.2">
      <c r="A279" s="186">
        <v>9</v>
      </c>
      <c r="B279" s="225">
        <v>44283</v>
      </c>
      <c r="C279" s="186" t="s">
        <v>463</v>
      </c>
      <c r="D279" s="229">
        <v>5.5</v>
      </c>
      <c r="E279" s="186" t="s">
        <v>197</v>
      </c>
      <c r="F279" s="186" t="s">
        <v>198</v>
      </c>
      <c r="G279" s="186" t="s">
        <v>199</v>
      </c>
      <c r="H279" s="186">
        <v>1</v>
      </c>
      <c r="I279" s="186">
        <v>141000</v>
      </c>
      <c r="J279" s="186">
        <v>14620</v>
      </c>
      <c r="K279" s="186">
        <v>1</v>
      </c>
      <c r="N279" s="186">
        <v>9918905</v>
      </c>
      <c r="O279" s="186">
        <v>725</v>
      </c>
      <c r="Q279" s="186">
        <v>3850474</v>
      </c>
      <c r="U279" s="186" t="s">
        <v>181</v>
      </c>
      <c r="V279" s="225">
        <v>44286</v>
      </c>
      <c r="Y279" s="186">
        <v>0</v>
      </c>
      <c r="AA279" s="186">
        <v>0</v>
      </c>
      <c r="AG279" s="186">
        <v>0</v>
      </c>
      <c r="AI279" s="186" t="s">
        <v>203</v>
      </c>
      <c r="AL279" s="186">
        <v>5.5</v>
      </c>
      <c r="AM279" s="186">
        <v>5.5</v>
      </c>
      <c r="AN279" s="186" t="s">
        <v>182</v>
      </c>
      <c r="AR279" s="186" t="s">
        <v>204</v>
      </c>
      <c r="AS279" s="186">
        <v>254643</v>
      </c>
      <c r="AT279" s="186" t="s">
        <v>206</v>
      </c>
      <c r="AU279" s="186" t="s">
        <v>797</v>
      </c>
      <c r="AV279" s="186">
        <v>100</v>
      </c>
      <c r="AW279" s="225">
        <v>44286</v>
      </c>
      <c r="AX279" s="186" t="s">
        <v>802</v>
      </c>
      <c r="AY279" s="186" t="s">
        <v>210</v>
      </c>
    </row>
    <row r="280" spans="1:59" s="186" customFormat="1" x14ac:dyDescent="0.2">
      <c r="A280" s="186">
        <v>9</v>
      </c>
      <c r="B280" s="225">
        <v>44283</v>
      </c>
      <c r="C280" s="186" t="s">
        <v>786</v>
      </c>
      <c r="D280" s="229">
        <v>0.5</v>
      </c>
      <c r="E280" s="186" t="s">
        <v>197</v>
      </c>
      <c r="F280" s="186" t="s">
        <v>198</v>
      </c>
      <c r="G280" s="186" t="s">
        <v>199</v>
      </c>
      <c r="H280" s="186">
        <v>1</v>
      </c>
      <c r="I280" s="186">
        <v>141000</v>
      </c>
      <c r="J280" s="186">
        <v>14620</v>
      </c>
      <c r="K280" s="186">
        <v>1</v>
      </c>
      <c r="N280" s="186">
        <v>9918905</v>
      </c>
      <c r="O280" s="186">
        <v>726</v>
      </c>
      <c r="Q280" s="186">
        <v>3850474</v>
      </c>
      <c r="U280" s="186" t="s">
        <v>181</v>
      </c>
      <c r="V280" s="225">
        <v>44286</v>
      </c>
      <c r="Y280" s="186">
        <v>0</v>
      </c>
      <c r="AA280" s="186">
        <v>0</v>
      </c>
      <c r="AG280" s="186">
        <v>0</v>
      </c>
      <c r="AI280" s="186" t="s">
        <v>203</v>
      </c>
      <c r="AL280" s="186">
        <v>0.5</v>
      </c>
      <c r="AM280" s="186">
        <v>0.5</v>
      </c>
      <c r="AN280" s="186" t="s">
        <v>182</v>
      </c>
      <c r="AR280" s="186" t="s">
        <v>204</v>
      </c>
      <c r="AS280" s="186">
        <v>254643</v>
      </c>
      <c r="AT280" s="186" t="s">
        <v>206</v>
      </c>
      <c r="AU280" s="186" t="s">
        <v>797</v>
      </c>
      <c r="AV280" s="186">
        <v>100</v>
      </c>
      <c r="AW280" s="225">
        <v>44286</v>
      </c>
      <c r="AX280" s="186" t="s">
        <v>803</v>
      </c>
      <c r="AY280" s="186" t="s">
        <v>210</v>
      </c>
    </row>
    <row r="281" spans="1:59" s="180" customFormat="1" x14ac:dyDescent="0.2">
      <c r="A281" s="180">
        <v>9</v>
      </c>
      <c r="B281" s="230">
        <v>44286</v>
      </c>
      <c r="C281" s="180" t="s">
        <v>804</v>
      </c>
      <c r="D281" s="231">
        <v>120.23</v>
      </c>
      <c r="E281" s="180" t="s">
        <v>173</v>
      </c>
      <c r="F281" s="180">
        <v>4792</v>
      </c>
      <c r="G281" s="180" t="s">
        <v>297</v>
      </c>
      <c r="H281" s="180">
        <v>1</v>
      </c>
      <c r="I281" s="180">
        <v>141000</v>
      </c>
      <c r="J281" s="180">
        <v>14640</v>
      </c>
      <c r="K281" s="180">
        <v>1</v>
      </c>
      <c r="N281" s="180">
        <v>9925450</v>
      </c>
      <c r="O281" s="180">
        <v>60</v>
      </c>
      <c r="U281" s="180" t="s">
        <v>181</v>
      </c>
      <c r="V281" s="230">
        <v>44292</v>
      </c>
      <c r="Y281" s="180">
        <v>0</v>
      </c>
      <c r="AA281" s="180">
        <v>0</v>
      </c>
      <c r="AG281" s="180">
        <v>0</v>
      </c>
      <c r="AL281" s="180">
        <v>120.23</v>
      </c>
      <c r="AM281" s="180">
        <v>120.23</v>
      </c>
      <c r="AN281" s="180" t="s">
        <v>182</v>
      </c>
      <c r="BG281" s="180" t="s">
        <v>183</v>
      </c>
    </row>
    <row r="282" spans="1:59" s="174" customFormat="1" x14ac:dyDescent="0.2">
      <c r="A282" s="174">
        <v>10</v>
      </c>
      <c r="B282" s="224">
        <v>44287</v>
      </c>
      <c r="C282" s="174" t="s">
        <v>773</v>
      </c>
      <c r="D282" s="174">
        <v>-22.9</v>
      </c>
      <c r="E282" s="174" t="s">
        <v>173</v>
      </c>
      <c r="F282" s="174">
        <v>4781</v>
      </c>
      <c r="G282" s="174" t="s">
        <v>175</v>
      </c>
      <c r="H282" s="174">
        <v>1</v>
      </c>
      <c r="I282" s="174">
        <v>141000</v>
      </c>
      <c r="J282" s="174">
        <v>14016</v>
      </c>
      <c r="K282" s="174">
        <v>1</v>
      </c>
      <c r="N282" s="174">
        <v>9922577</v>
      </c>
      <c r="O282" s="174">
        <v>1531</v>
      </c>
      <c r="U282" s="174" t="s">
        <v>181</v>
      </c>
      <c r="V282" s="224">
        <v>44287</v>
      </c>
      <c r="Y282" s="174">
        <v>0</v>
      </c>
      <c r="AA282" s="174">
        <v>0</v>
      </c>
      <c r="AG282" s="174">
        <v>0</v>
      </c>
      <c r="AL282" s="174">
        <v>-22.9</v>
      </c>
      <c r="AM282" s="174">
        <v>-22.9</v>
      </c>
      <c r="AN282" s="174" t="s">
        <v>182</v>
      </c>
      <c r="BG282" s="174" t="s">
        <v>183</v>
      </c>
    </row>
    <row r="283" spans="1:59" s="174" customFormat="1" x14ac:dyDescent="0.2">
      <c r="A283" s="174">
        <v>10</v>
      </c>
      <c r="B283" s="224">
        <v>44287</v>
      </c>
      <c r="C283" s="174" t="s">
        <v>774</v>
      </c>
      <c r="D283" s="174">
        <v>-10</v>
      </c>
      <c r="E283" s="174" t="s">
        <v>173</v>
      </c>
      <c r="F283" s="174">
        <v>4781</v>
      </c>
      <c r="G283" s="174" t="s">
        <v>175</v>
      </c>
      <c r="H283" s="174">
        <v>1</v>
      </c>
      <c r="I283" s="174">
        <v>141000</v>
      </c>
      <c r="J283" s="174">
        <v>14016</v>
      </c>
      <c r="K283" s="174">
        <v>1</v>
      </c>
      <c r="N283" s="174">
        <v>9922577</v>
      </c>
      <c r="O283" s="174">
        <v>3379</v>
      </c>
      <c r="U283" s="174" t="s">
        <v>181</v>
      </c>
      <c r="V283" s="224">
        <v>44287</v>
      </c>
      <c r="Y283" s="174">
        <v>0</v>
      </c>
      <c r="AA283" s="174">
        <v>0</v>
      </c>
      <c r="AG283" s="174">
        <v>0</v>
      </c>
      <c r="AL283" s="174">
        <v>-10</v>
      </c>
      <c r="AM283" s="174">
        <v>-10</v>
      </c>
      <c r="AN283" s="174" t="s">
        <v>182</v>
      </c>
      <c r="BG283" s="174" t="s">
        <v>183</v>
      </c>
    </row>
    <row r="284" spans="1:59" s="174" customFormat="1" x14ac:dyDescent="0.2">
      <c r="A284" s="174">
        <v>10</v>
      </c>
      <c r="B284" s="224">
        <v>44287</v>
      </c>
      <c r="C284" s="174" t="s">
        <v>775</v>
      </c>
      <c r="D284" s="174">
        <v>-10</v>
      </c>
      <c r="E284" s="174" t="s">
        <v>173</v>
      </c>
      <c r="F284" s="174">
        <v>4781</v>
      </c>
      <c r="G284" s="174" t="s">
        <v>175</v>
      </c>
      <c r="H284" s="174">
        <v>1</v>
      </c>
      <c r="I284" s="174">
        <v>141000</v>
      </c>
      <c r="J284" s="174">
        <v>14016</v>
      </c>
      <c r="K284" s="174">
        <v>1</v>
      </c>
      <c r="N284" s="174">
        <v>9922577</v>
      </c>
      <c r="O284" s="174">
        <v>3632</v>
      </c>
      <c r="U284" s="174" t="s">
        <v>181</v>
      </c>
      <c r="V284" s="224">
        <v>44287</v>
      </c>
      <c r="Y284" s="174">
        <v>0</v>
      </c>
      <c r="AA284" s="174">
        <v>0</v>
      </c>
      <c r="AG284" s="174">
        <v>0</v>
      </c>
      <c r="AL284" s="174">
        <v>-10</v>
      </c>
      <c r="AM284" s="174">
        <v>-10</v>
      </c>
      <c r="AN284" s="174" t="s">
        <v>182</v>
      </c>
      <c r="BG284" s="174" t="s">
        <v>183</v>
      </c>
    </row>
    <row r="285" spans="1:59" s="174" customFormat="1" x14ac:dyDescent="0.2">
      <c r="A285" s="174">
        <v>10</v>
      </c>
      <c r="B285" s="224">
        <v>44287</v>
      </c>
      <c r="C285" s="174" t="s">
        <v>776</v>
      </c>
      <c r="D285" s="174">
        <v>-10</v>
      </c>
      <c r="E285" s="174" t="s">
        <v>173</v>
      </c>
      <c r="F285" s="174">
        <v>4781</v>
      </c>
      <c r="G285" s="174" t="s">
        <v>175</v>
      </c>
      <c r="H285" s="174">
        <v>1</v>
      </c>
      <c r="I285" s="174">
        <v>141000</v>
      </c>
      <c r="J285" s="174">
        <v>14016</v>
      </c>
      <c r="K285" s="174">
        <v>1</v>
      </c>
      <c r="N285" s="174">
        <v>9922577</v>
      </c>
      <c r="O285" s="174">
        <v>4931</v>
      </c>
      <c r="U285" s="174" t="s">
        <v>181</v>
      </c>
      <c r="V285" s="224">
        <v>44287</v>
      </c>
      <c r="Y285" s="174">
        <v>0</v>
      </c>
      <c r="AA285" s="174">
        <v>0</v>
      </c>
      <c r="AG285" s="174">
        <v>0</v>
      </c>
      <c r="AL285" s="174">
        <v>-10</v>
      </c>
      <c r="AM285" s="174">
        <v>-10</v>
      </c>
      <c r="AN285" s="174" t="s">
        <v>182</v>
      </c>
      <c r="BG285" s="174" t="s">
        <v>183</v>
      </c>
    </row>
    <row r="286" spans="1:59" s="174" customFormat="1" x14ac:dyDescent="0.2">
      <c r="A286" s="174">
        <v>10</v>
      </c>
      <c r="B286" s="224">
        <v>44316</v>
      </c>
      <c r="C286" s="174" t="s">
        <v>813</v>
      </c>
      <c r="D286" s="174">
        <v>22.19</v>
      </c>
      <c r="E286" s="174" t="s">
        <v>187</v>
      </c>
      <c r="F286" s="174">
        <v>4817</v>
      </c>
      <c r="G286" s="174" t="s">
        <v>175</v>
      </c>
      <c r="H286" s="174">
        <v>1</v>
      </c>
      <c r="I286" s="174">
        <v>141000</v>
      </c>
      <c r="J286" s="174">
        <v>14016</v>
      </c>
      <c r="K286" s="174">
        <v>1</v>
      </c>
      <c r="N286" s="174">
        <v>9985977</v>
      </c>
      <c r="O286" s="174">
        <v>1521</v>
      </c>
      <c r="U286" s="174" t="s">
        <v>181</v>
      </c>
      <c r="V286" s="224">
        <v>44319</v>
      </c>
      <c r="Y286" s="174">
        <v>0</v>
      </c>
      <c r="AA286" s="174">
        <v>0</v>
      </c>
      <c r="AG286" s="174">
        <v>0</v>
      </c>
      <c r="AL286" s="174">
        <v>22.19</v>
      </c>
      <c r="AM286" s="174">
        <v>22.19</v>
      </c>
      <c r="AN286" s="174" t="s">
        <v>182</v>
      </c>
      <c r="BG286" s="174" t="s">
        <v>183</v>
      </c>
    </row>
    <row r="287" spans="1:59" s="174" customFormat="1" x14ac:dyDescent="0.2">
      <c r="A287" s="174">
        <v>10</v>
      </c>
      <c r="B287" s="224">
        <v>44316</v>
      </c>
      <c r="C287" s="174" t="s">
        <v>814</v>
      </c>
      <c r="D287" s="174">
        <v>10</v>
      </c>
      <c r="E287" s="174" t="s">
        <v>187</v>
      </c>
      <c r="F287" s="174">
        <v>4817</v>
      </c>
      <c r="G287" s="174" t="s">
        <v>175</v>
      </c>
      <c r="H287" s="174">
        <v>1</v>
      </c>
      <c r="I287" s="174">
        <v>141000</v>
      </c>
      <c r="J287" s="174">
        <v>14016</v>
      </c>
      <c r="K287" s="174">
        <v>1</v>
      </c>
      <c r="N287" s="174">
        <v>9985977</v>
      </c>
      <c r="O287" s="174">
        <v>3410</v>
      </c>
      <c r="U287" s="174" t="s">
        <v>181</v>
      </c>
      <c r="V287" s="224">
        <v>44319</v>
      </c>
      <c r="Y287" s="174">
        <v>0</v>
      </c>
      <c r="AA287" s="174">
        <v>0</v>
      </c>
      <c r="AG287" s="174">
        <v>0</v>
      </c>
      <c r="AL287" s="174">
        <v>10</v>
      </c>
      <c r="AM287" s="174">
        <v>10</v>
      </c>
      <c r="AN287" s="174" t="s">
        <v>182</v>
      </c>
      <c r="BG287" s="174" t="s">
        <v>183</v>
      </c>
    </row>
    <row r="288" spans="1:59" s="174" customFormat="1" x14ac:dyDescent="0.2">
      <c r="A288" s="174">
        <v>10</v>
      </c>
      <c r="B288" s="224">
        <v>44316</v>
      </c>
      <c r="C288" s="174" t="s">
        <v>815</v>
      </c>
      <c r="D288" s="174">
        <v>10</v>
      </c>
      <c r="E288" s="174" t="s">
        <v>187</v>
      </c>
      <c r="F288" s="174">
        <v>4817</v>
      </c>
      <c r="G288" s="174" t="s">
        <v>175</v>
      </c>
      <c r="H288" s="174">
        <v>1</v>
      </c>
      <c r="I288" s="174">
        <v>141000</v>
      </c>
      <c r="J288" s="174">
        <v>14016</v>
      </c>
      <c r="K288" s="174">
        <v>1</v>
      </c>
      <c r="N288" s="174">
        <v>9985977</v>
      </c>
      <c r="O288" s="174">
        <v>3663</v>
      </c>
      <c r="U288" s="174" t="s">
        <v>181</v>
      </c>
      <c r="V288" s="224">
        <v>44319</v>
      </c>
      <c r="Y288" s="174">
        <v>0</v>
      </c>
      <c r="AA288" s="174">
        <v>0</v>
      </c>
      <c r="AG288" s="174">
        <v>0</v>
      </c>
      <c r="AL288" s="174">
        <v>10</v>
      </c>
      <c r="AM288" s="174">
        <v>10</v>
      </c>
      <c r="AN288" s="174" t="s">
        <v>182</v>
      </c>
      <c r="BG288" s="174" t="s">
        <v>183</v>
      </c>
    </row>
    <row r="289" spans="1:59" s="174" customFormat="1" x14ac:dyDescent="0.2">
      <c r="A289" s="174">
        <v>10</v>
      </c>
      <c r="B289" s="224">
        <v>44316</v>
      </c>
      <c r="C289" s="174" t="s">
        <v>816</v>
      </c>
      <c r="D289" s="174">
        <v>10</v>
      </c>
      <c r="E289" s="174" t="s">
        <v>187</v>
      </c>
      <c r="F289" s="174">
        <v>4817</v>
      </c>
      <c r="G289" s="174" t="s">
        <v>175</v>
      </c>
      <c r="H289" s="174">
        <v>1</v>
      </c>
      <c r="I289" s="174">
        <v>141000</v>
      </c>
      <c r="J289" s="174">
        <v>14016</v>
      </c>
      <c r="K289" s="174">
        <v>1</v>
      </c>
      <c r="N289" s="174">
        <v>9985977</v>
      </c>
      <c r="O289" s="174">
        <v>4984</v>
      </c>
      <c r="U289" s="174" t="s">
        <v>181</v>
      </c>
      <c r="V289" s="224">
        <v>44319</v>
      </c>
      <c r="Y289" s="174">
        <v>0</v>
      </c>
      <c r="AA289" s="174">
        <v>0</v>
      </c>
      <c r="AG289" s="174">
        <v>0</v>
      </c>
      <c r="AL289" s="174">
        <v>10</v>
      </c>
      <c r="AM289" s="174">
        <v>10</v>
      </c>
      <c r="AN289" s="174" t="s">
        <v>182</v>
      </c>
      <c r="BG289" s="174" t="s">
        <v>183</v>
      </c>
    </row>
    <row r="290" spans="1:59" s="174" customFormat="1" x14ac:dyDescent="0.2">
      <c r="A290" s="174">
        <v>10</v>
      </c>
      <c r="B290" s="224">
        <v>44316</v>
      </c>
      <c r="C290" s="174" t="s">
        <v>817</v>
      </c>
      <c r="D290" s="174">
        <v>22.19</v>
      </c>
      <c r="E290" s="174" t="s">
        <v>173</v>
      </c>
      <c r="F290" s="174">
        <v>4818</v>
      </c>
      <c r="G290" s="174" t="s">
        <v>175</v>
      </c>
      <c r="H290" s="174">
        <v>1</v>
      </c>
      <c r="I290" s="174">
        <v>141000</v>
      </c>
      <c r="J290" s="174">
        <v>14016</v>
      </c>
      <c r="K290" s="174">
        <v>1</v>
      </c>
      <c r="N290" s="174">
        <v>9985984</v>
      </c>
      <c r="O290" s="174">
        <v>1520</v>
      </c>
      <c r="U290" s="174" t="s">
        <v>181</v>
      </c>
      <c r="V290" s="224">
        <v>44319</v>
      </c>
      <c r="Y290" s="174">
        <v>0</v>
      </c>
      <c r="AA290" s="174">
        <v>0</v>
      </c>
      <c r="AG290" s="174">
        <v>0</v>
      </c>
      <c r="AL290" s="174">
        <v>22.19</v>
      </c>
      <c r="AM290" s="174">
        <v>22.19</v>
      </c>
      <c r="AN290" s="174" t="s">
        <v>182</v>
      </c>
      <c r="BG290" s="174" t="s">
        <v>183</v>
      </c>
    </row>
    <row r="291" spans="1:59" s="174" customFormat="1" x14ac:dyDescent="0.2">
      <c r="A291" s="174">
        <v>10</v>
      </c>
      <c r="B291" s="224">
        <v>44316</v>
      </c>
      <c r="C291" s="174" t="s">
        <v>818</v>
      </c>
      <c r="D291" s="174">
        <v>10</v>
      </c>
      <c r="E291" s="174" t="s">
        <v>173</v>
      </c>
      <c r="F291" s="174">
        <v>4818</v>
      </c>
      <c r="G291" s="174" t="s">
        <v>175</v>
      </c>
      <c r="H291" s="174">
        <v>1</v>
      </c>
      <c r="I291" s="174">
        <v>141000</v>
      </c>
      <c r="J291" s="174">
        <v>14016</v>
      </c>
      <c r="K291" s="174">
        <v>1</v>
      </c>
      <c r="N291" s="174">
        <v>9985984</v>
      </c>
      <c r="O291" s="174">
        <v>3406</v>
      </c>
      <c r="U291" s="174" t="s">
        <v>181</v>
      </c>
      <c r="V291" s="224">
        <v>44319</v>
      </c>
      <c r="Y291" s="174">
        <v>0</v>
      </c>
      <c r="AA291" s="174">
        <v>0</v>
      </c>
      <c r="AG291" s="174">
        <v>0</v>
      </c>
      <c r="AL291" s="174">
        <v>10</v>
      </c>
      <c r="AM291" s="174">
        <v>10</v>
      </c>
      <c r="AN291" s="174" t="s">
        <v>182</v>
      </c>
      <c r="BG291" s="174" t="s">
        <v>183</v>
      </c>
    </row>
    <row r="292" spans="1:59" s="174" customFormat="1" x14ac:dyDescent="0.2">
      <c r="A292" s="174">
        <v>10</v>
      </c>
      <c r="B292" s="224">
        <v>44316</v>
      </c>
      <c r="C292" s="174" t="s">
        <v>819</v>
      </c>
      <c r="D292" s="174">
        <v>10</v>
      </c>
      <c r="E292" s="174" t="s">
        <v>173</v>
      </c>
      <c r="F292" s="174">
        <v>4818</v>
      </c>
      <c r="G292" s="174" t="s">
        <v>175</v>
      </c>
      <c r="H292" s="174">
        <v>1</v>
      </c>
      <c r="I292" s="174">
        <v>141000</v>
      </c>
      <c r="J292" s="174">
        <v>14016</v>
      </c>
      <c r="K292" s="174">
        <v>1</v>
      </c>
      <c r="N292" s="174">
        <v>9985984</v>
      </c>
      <c r="O292" s="174">
        <v>3658</v>
      </c>
      <c r="U292" s="174" t="s">
        <v>181</v>
      </c>
      <c r="V292" s="224">
        <v>44319</v>
      </c>
      <c r="Y292" s="174">
        <v>0</v>
      </c>
      <c r="AA292" s="174">
        <v>0</v>
      </c>
      <c r="AG292" s="174">
        <v>0</v>
      </c>
      <c r="AL292" s="174">
        <v>10</v>
      </c>
      <c r="AM292" s="174">
        <v>10</v>
      </c>
      <c r="AN292" s="174" t="s">
        <v>182</v>
      </c>
      <c r="BG292" s="174" t="s">
        <v>183</v>
      </c>
    </row>
    <row r="293" spans="1:59" s="174" customFormat="1" x14ac:dyDescent="0.2">
      <c r="A293" s="174">
        <v>10</v>
      </c>
      <c r="B293" s="224">
        <v>44316</v>
      </c>
      <c r="C293" s="174" t="s">
        <v>820</v>
      </c>
      <c r="D293" s="174">
        <v>10</v>
      </c>
      <c r="E293" s="174" t="s">
        <v>173</v>
      </c>
      <c r="F293" s="174">
        <v>4818</v>
      </c>
      <c r="G293" s="174" t="s">
        <v>175</v>
      </c>
      <c r="H293" s="174">
        <v>1</v>
      </c>
      <c r="I293" s="174">
        <v>141000</v>
      </c>
      <c r="J293" s="174">
        <v>14016</v>
      </c>
      <c r="K293" s="174">
        <v>1</v>
      </c>
      <c r="N293" s="174">
        <v>9985984</v>
      </c>
      <c r="O293" s="174">
        <v>4978</v>
      </c>
      <c r="U293" s="174" t="s">
        <v>181</v>
      </c>
      <c r="V293" s="224">
        <v>44319</v>
      </c>
      <c r="Y293" s="174">
        <v>0</v>
      </c>
      <c r="AA293" s="174">
        <v>0</v>
      </c>
      <c r="AG293" s="174">
        <v>0</v>
      </c>
      <c r="AL293" s="174">
        <v>10</v>
      </c>
      <c r="AM293" s="174">
        <v>10</v>
      </c>
      <c r="AN293" s="174" t="s">
        <v>182</v>
      </c>
      <c r="BG293" s="174" t="s">
        <v>183</v>
      </c>
    </row>
    <row r="294" spans="1:59" s="234" customFormat="1" x14ac:dyDescent="0.2">
      <c r="A294" s="234">
        <v>10</v>
      </c>
      <c r="B294" s="235">
        <v>44316</v>
      </c>
      <c r="C294" s="234" t="s">
        <v>821</v>
      </c>
      <c r="D294" s="234">
        <v>-129.31</v>
      </c>
      <c r="E294" s="234" t="s">
        <v>187</v>
      </c>
      <c r="F294" s="234">
        <v>4828</v>
      </c>
      <c r="G294" s="234" t="s">
        <v>822</v>
      </c>
      <c r="H294" s="234">
        <v>1</v>
      </c>
      <c r="I294" s="234">
        <v>141000</v>
      </c>
      <c r="J294" s="234">
        <v>14610</v>
      </c>
      <c r="K294" s="234">
        <v>1</v>
      </c>
      <c r="L294" s="234" t="s">
        <v>855</v>
      </c>
      <c r="M294" s="234" t="s">
        <v>858</v>
      </c>
      <c r="N294" s="234">
        <v>9989232</v>
      </c>
      <c r="O294" s="234">
        <v>450</v>
      </c>
      <c r="U294" s="234" t="s">
        <v>181</v>
      </c>
      <c r="V294" s="235">
        <v>44320</v>
      </c>
      <c r="Y294" s="234">
        <v>0</v>
      </c>
      <c r="AA294" s="234">
        <v>0</v>
      </c>
      <c r="AG294" s="234">
        <v>0</v>
      </c>
      <c r="AL294" s="234">
        <v>-129.31</v>
      </c>
      <c r="AM294" s="234">
        <v>-129.31</v>
      </c>
      <c r="AN294" s="234" t="s">
        <v>182</v>
      </c>
      <c r="BG294" s="234" t="s">
        <v>183</v>
      </c>
    </row>
    <row r="295" spans="1:59" s="236" customFormat="1" x14ac:dyDescent="0.2">
      <c r="A295" s="236">
        <v>10</v>
      </c>
      <c r="B295" s="237">
        <v>44316</v>
      </c>
      <c r="C295" s="236" t="s">
        <v>823</v>
      </c>
      <c r="D295" s="236">
        <v>5.85</v>
      </c>
      <c r="E295" s="236" t="s">
        <v>187</v>
      </c>
      <c r="F295" s="236">
        <v>4828</v>
      </c>
      <c r="G295" s="236" t="s">
        <v>822</v>
      </c>
      <c r="H295" s="236">
        <v>1</v>
      </c>
      <c r="I295" s="236">
        <v>141000</v>
      </c>
      <c r="J295" s="236">
        <v>14610</v>
      </c>
      <c r="K295" s="236">
        <v>1</v>
      </c>
      <c r="M295" s="236" t="s">
        <v>856</v>
      </c>
      <c r="N295" s="236">
        <v>9989232</v>
      </c>
      <c r="O295" s="236">
        <v>451</v>
      </c>
      <c r="U295" s="236" t="s">
        <v>181</v>
      </c>
      <c r="V295" s="237">
        <v>44320</v>
      </c>
      <c r="Y295" s="236">
        <v>0</v>
      </c>
      <c r="AA295" s="236">
        <v>0</v>
      </c>
      <c r="AG295" s="236">
        <v>0</v>
      </c>
      <c r="AL295" s="236">
        <v>5.85</v>
      </c>
      <c r="AM295" s="236">
        <v>5.85</v>
      </c>
      <c r="AN295" s="236" t="s">
        <v>182</v>
      </c>
      <c r="BG295" s="236" t="s">
        <v>183</v>
      </c>
    </row>
    <row r="296" spans="1:59" s="236" customFormat="1" x14ac:dyDescent="0.2">
      <c r="A296" s="236">
        <v>10</v>
      </c>
      <c r="B296" s="237">
        <v>44316</v>
      </c>
      <c r="C296" s="236" t="s">
        <v>824</v>
      </c>
      <c r="D296" s="236">
        <v>428.46</v>
      </c>
      <c r="E296" s="236" t="s">
        <v>187</v>
      </c>
      <c r="F296" s="236">
        <v>4828</v>
      </c>
      <c r="G296" s="236" t="s">
        <v>822</v>
      </c>
      <c r="H296" s="236">
        <v>1</v>
      </c>
      <c r="I296" s="236">
        <v>141000</v>
      </c>
      <c r="J296" s="236">
        <v>14610</v>
      </c>
      <c r="K296" s="236">
        <v>1</v>
      </c>
      <c r="L296" s="236" t="s">
        <v>855</v>
      </c>
      <c r="M296" s="236" t="s">
        <v>856</v>
      </c>
      <c r="N296" s="236">
        <v>9989232</v>
      </c>
      <c r="O296" s="236">
        <v>452</v>
      </c>
      <c r="U296" s="236" t="s">
        <v>181</v>
      </c>
      <c r="V296" s="237">
        <v>44320</v>
      </c>
      <c r="Y296" s="236">
        <v>0</v>
      </c>
      <c r="AA296" s="236">
        <v>0</v>
      </c>
      <c r="AG296" s="236">
        <v>0</v>
      </c>
      <c r="AL296" s="236">
        <v>428.46</v>
      </c>
      <c r="AM296" s="236">
        <v>428.46</v>
      </c>
      <c r="AN296" s="236" t="s">
        <v>182</v>
      </c>
      <c r="BG296" s="236" t="s">
        <v>183</v>
      </c>
    </row>
    <row r="297" spans="1:59" s="236" customFormat="1" x14ac:dyDescent="0.2">
      <c r="A297" s="236">
        <v>10</v>
      </c>
      <c r="B297" s="237">
        <v>44316</v>
      </c>
      <c r="C297" s="236" t="s">
        <v>823</v>
      </c>
      <c r="D297" s="236">
        <v>10</v>
      </c>
      <c r="E297" s="236" t="s">
        <v>187</v>
      </c>
      <c r="F297" s="236">
        <v>4828</v>
      </c>
      <c r="G297" s="236" t="s">
        <v>822</v>
      </c>
      <c r="H297" s="236">
        <v>1</v>
      </c>
      <c r="I297" s="236">
        <v>141000</v>
      </c>
      <c r="J297" s="236">
        <v>14610</v>
      </c>
      <c r="K297" s="236">
        <v>1</v>
      </c>
      <c r="M297" s="236" t="s">
        <v>856</v>
      </c>
      <c r="N297" s="236">
        <v>9989232</v>
      </c>
      <c r="O297" s="236">
        <v>453</v>
      </c>
      <c r="U297" s="236" t="s">
        <v>181</v>
      </c>
      <c r="V297" s="237">
        <v>44320</v>
      </c>
      <c r="Y297" s="236">
        <v>0</v>
      </c>
      <c r="AA297" s="236">
        <v>0</v>
      </c>
      <c r="AG297" s="236">
        <v>0</v>
      </c>
      <c r="AL297" s="236">
        <v>10</v>
      </c>
      <c r="AM297" s="236">
        <v>10</v>
      </c>
      <c r="AN297" s="236" t="s">
        <v>182</v>
      </c>
      <c r="BG297" s="236" t="s">
        <v>183</v>
      </c>
    </row>
    <row r="298" spans="1:59" s="236" customFormat="1" x14ac:dyDescent="0.2">
      <c r="A298" s="236">
        <v>10</v>
      </c>
      <c r="B298" s="237">
        <v>44316</v>
      </c>
      <c r="C298" s="236" t="s">
        <v>824</v>
      </c>
      <c r="D298" s="236">
        <v>78.45</v>
      </c>
      <c r="E298" s="236" t="s">
        <v>187</v>
      </c>
      <c r="F298" s="236">
        <v>4828</v>
      </c>
      <c r="G298" s="236" t="s">
        <v>822</v>
      </c>
      <c r="H298" s="236">
        <v>1</v>
      </c>
      <c r="I298" s="236">
        <v>141000</v>
      </c>
      <c r="J298" s="236">
        <v>14610</v>
      </c>
      <c r="K298" s="236">
        <v>1</v>
      </c>
      <c r="L298" s="236" t="s">
        <v>855</v>
      </c>
      <c r="M298" s="236" t="s">
        <v>856</v>
      </c>
      <c r="N298" s="236">
        <v>9989232</v>
      </c>
      <c r="O298" s="236">
        <v>454</v>
      </c>
      <c r="U298" s="236" t="s">
        <v>181</v>
      </c>
      <c r="V298" s="237">
        <v>44320</v>
      </c>
      <c r="Y298" s="236">
        <v>0</v>
      </c>
      <c r="AA298" s="236">
        <v>0</v>
      </c>
      <c r="AG298" s="236">
        <v>0</v>
      </c>
      <c r="AL298" s="236">
        <v>78.45</v>
      </c>
      <c r="AM298" s="236">
        <v>78.45</v>
      </c>
      <c r="AN298" s="236" t="s">
        <v>182</v>
      </c>
      <c r="BG298" s="236" t="s">
        <v>183</v>
      </c>
    </row>
    <row r="299" spans="1:59" s="236" customFormat="1" x14ac:dyDescent="0.2">
      <c r="A299" s="236">
        <v>10</v>
      </c>
      <c r="B299" s="237">
        <v>44316</v>
      </c>
      <c r="C299" s="236" t="s">
        <v>825</v>
      </c>
      <c r="D299" s="236">
        <v>16.850000000000001</v>
      </c>
      <c r="E299" s="236" t="s">
        <v>187</v>
      </c>
      <c r="F299" s="236">
        <v>4828</v>
      </c>
      <c r="G299" s="236" t="s">
        <v>822</v>
      </c>
      <c r="H299" s="236">
        <v>1</v>
      </c>
      <c r="I299" s="236">
        <v>141000</v>
      </c>
      <c r="J299" s="236">
        <v>14610</v>
      </c>
      <c r="K299" s="236">
        <v>1</v>
      </c>
      <c r="M299" s="236" t="s">
        <v>856</v>
      </c>
      <c r="N299" s="236">
        <v>9989232</v>
      </c>
      <c r="O299" s="236">
        <v>455</v>
      </c>
      <c r="U299" s="236" t="s">
        <v>181</v>
      </c>
      <c r="V299" s="237">
        <v>44320</v>
      </c>
      <c r="Y299" s="236">
        <v>0</v>
      </c>
      <c r="AA299" s="236">
        <v>0</v>
      </c>
      <c r="AG299" s="236">
        <v>0</v>
      </c>
      <c r="AL299" s="236">
        <v>16.850000000000001</v>
      </c>
      <c r="AM299" s="236">
        <v>16.850000000000001</v>
      </c>
      <c r="AN299" s="236" t="s">
        <v>182</v>
      </c>
      <c r="BG299" s="236" t="s">
        <v>183</v>
      </c>
    </row>
    <row r="300" spans="1:59" s="236" customFormat="1" x14ac:dyDescent="0.2">
      <c r="A300" s="236">
        <v>10</v>
      </c>
      <c r="B300" s="237">
        <v>44316</v>
      </c>
      <c r="C300" s="236" t="s">
        <v>826</v>
      </c>
      <c r="D300" s="236">
        <v>180.07</v>
      </c>
      <c r="E300" s="236" t="s">
        <v>187</v>
      </c>
      <c r="F300" s="236">
        <v>4828</v>
      </c>
      <c r="G300" s="236" t="s">
        <v>822</v>
      </c>
      <c r="H300" s="236">
        <v>1</v>
      </c>
      <c r="I300" s="236">
        <v>141000</v>
      </c>
      <c r="J300" s="236">
        <v>14610</v>
      </c>
      <c r="K300" s="236">
        <v>1</v>
      </c>
      <c r="L300" s="236" t="s">
        <v>855</v>
      </c>
      <c r="M300" s="236" t="s">
        <v>856</v>
      </c>
      <c r="N300" s="236">
        <v>9989232</v>
      </c>
      <c r="O300" s="236">
        <v>456</v>
      </c>
      <c r="U300" s="236" t="s">
        <v>181</v>
      </c>
      <c r="V300" s="237">
        <v>44320</v>
      </c>
      <c r="Y300" s="236">
        <v>0</v>
      </c>
      <c r="AA300" s="236">
        <v>0</v>
      </c>
      <c r="AG300" s="236">
        <v>0</v>
      </c>
      <c r="AL300" s="236">
        <v>180.07</v>
      </c>
      <c r="AM300" s="236">
        <v>180.07</v>
      </c>
      <c r="AN300" s="236" t="s">
        <v>182</v>
      </c>
      <c r="BG300" s="236" t="s">
        <v>183</v>
      </c>
    </row>
    <row r="301" spans="1:59" s="236" customFormat="1" x14ac:dyDescent="0.2">
      <c r="A301" s="236">
        <v>10</v>
      </c>
      <c r="B301" s="237">
        <v>44316</v>
      </c>
      <c r="C301" s="236" t="s">
        <v>827</v>
      </c>
      <c r="D301" s="236">
        <v>5.85</v>
      </c>
      <c r="E301" s="236" t="s">
        <v>187</v>
      </c>
      <c r="F301" s="236">
        <v>4828</v>
      </c>
      <c r="G301" s="236" t="s">
        <v>822</v>
      </c>
      <c r="H301" s="236">
        <v>1</v>
      </c>
      <c r="I301" s="236">
        <v>141000</v>
      </c>
      <c r="J301" s="236">
        <v>14610</v>
      </c>
      <c r="K301" s="236">
        <v>1</v>
      </c>
      <c r="M301" s="236" t="s">
        <v>857</v>
      </c>
      <c r="N301" s="236">
        <v>9989232</v>
      </c>
      <c r="O301" s="236">
        <v>457</v>
      </c>
      <c r="U301" s="236" t="s">
        <v>181</v>
      </c>
      <c r="V301" s="237">
        <v>44320</v>
      </c>
      <c r="Y301" s="236">
        <v>0</v>
      </c>
      <c r="AA301" s="236">
        <v>0</v>
      </c>
      <c r="AG301" s="236">
        <v>0</v>
      </c>
      <c r="AL301" s="236">
        <v>5.85</v>
      </c>
      <c r="AM301" s="236">
        <v>5.85</v>
      </c>
      <c r="AN301" s="236" t="s">
        <v>182</v>
      </c>
      <c r="BG301" s="236" t="s">
        <v>183</v>
      </c>
    </row>
    <row r="302" spans="1:59" s="236" customFormat="1" x14ac:dyDescent="0.2">
      <c r="A302" s="236">
        <v>10</v>
      </c>
      <c r="B302" s="237">
        <v>44316</v>
      </c>
      <c r="C302" s="236" t="s">
        <v>828</v>
      </c>
      <c r="D302" s="236">
        <v>282.32</v>
      </c>
      <c r="E302" s="236" t="s">
        <v>187</v>
      </c>
      <c r="F302" s="236">
        <v>4828</v>
      </c>
      <c r="G302" s="236" t="s">
        <v>822</v>
      </c>
      <c r="H302" s="236">
        <v>1</v>
      </c>
      <c r="I302" s="236">
        <v>141000</v>
      </c>
      <c r="J302" s="236">
        <v>14610</v>
      </c>
      <c r="K302" s="236">
        <v>1</v>
      </c>
      <c r="L302" s="236" t="s">
        <v>855</v>
      </c>
      <c r="M302" s="236" t="s">
        <v>862</v>
      </c>
      <c r="N302" s="236">
        <v>9989232</v>
      </c>
      <c r="O302" s="236">
        <v>458</v>
      </c>
      <c r="U302" s="236" t="s">
        <v>181</v>
      </c>
      <c r="V302" s="237">
        <v>44320</v>
      </c>
      <c r="Y302" s="236">
        <v>0</v>
      </c>
      <c r="AA302" s="236">
        <v>0</v>
      </c>
      <c r="AG302" s="236">
        <v>0</v>
      </c>
      <c r="AL302" s="236">
        <v>282.32</v>
      </c>
      <c r="AM302" s="236">
        <v>282.32</v>
      </c>
      <c r="AN302" s="236" t="s">
        <v>182</v>
      </c>
      <c r="BG302" s="236" t="s">
        <v>183</v>
      </c>
    </row>
    <row r="305" spans="1:59" s="236" customFormat="1" x14ac:dyDescent="0.2">
      <c r="A305" s="236">
        <v>10</v>
      </c>
      <c r="B305" s="237">
        <v>44316</v>
      </c>
      <c r="C305" s="236" t="s">
        <v>831</v>
      </c>
      <c r="D305" s="236">
        <v>5.85</v>
      </c>
      <c r="E305" s="236" t="s">
        <v>187</v>
      </c>
      <c r="F305" s="236">
        <v>4828</v>
      </c>
      <c r="G305" s="236" t="s">
        <v>822</v>
      </c>
      <c r="H305" s="236">
        <v>1</v>
      </c>
      <c r="I305" s="236">
        <v>141000</v>
      </c>
      <c r="J305" s="236">
        <v>14610</v>
      </c>
      <c r="K305" s="236">
        <v>1</v>
      </c>
      <c r="M305" s="236" t="s">
        <v>856</v>
      </c>
      <c r="N305" s="236">
        <v>9989232</v>
      </c>
      <c r="O305" s="236">
        <v>461</v>
      </c>
      <c r="U305" s="236" t="s">
        <v>181</v>
      </c>
      <c r="V305" s="237">
        <v>44320</v>
      </c>
      <c r="Y305" s="236">
        <v>0</v>
      </c>
      <c r="AA305" s="236">
        <v>0</v>
      </c>
      <c r="AG305" s="236">
        <v>0</v>
      </c>
      <c r="AL305" s="236">
        <v>5.85</v>
      </c>
      <c r="AM305" s="236">
        <v>5.85</v>
      </c>
      <c r="AN305" s="236" t="s">
        <v>182</v>
      </c>
      <c r="BG305" s="236" t="s">
        <v>183</v>
      </c>
    </row>
    <row r="306" spans="1:59" s="236" customFormat="1" x14ac:dyDescent="0.2">
      <c r="A306" s="236">
        <v>10</v>
      </c>
      <c r="B306" s="237">
        <v>44316</v>
      </c>
      <c r="C306" s="236" t="s">
        <v>832</v>
      </c>
      <c r="D306" s="236">
        <v>217.6</v>
      </c>
      <c r="E306" s="236" t="s">
        <v>187</v>
      </c>
      <c r="F306" s="236">
        <v>4828</v>
      </c>
      <c r="G306" s="236" t="s">
        <v>822</v>
      </c>
      <c r="H306" s="236">
        <v>1</v>
      </c>
      <c r="I306" s="236">
        <v>141000</v>
      </c>
      <c r="J306" s="236">
        <v>14610</v>
      </c>
      <c r="K306" s="236">
        <v>1</v>
      </c>
      <c r="L306" s="236" t="s">
        <v>859</v>
      </c>
      <c r="M306" s="236" t="s">
        <v>856</v>
      </c>
      <c r="N306" s="236">
        <v>9989232</v>
      </c>
      <c r="O306" s="236">
        <v>462</v>
      </c>
      <c r="U306" s="236" t="s">
        <v>181</v>
      </c>
      <c r="V306" s="237">
        <v>44320</v>
      </c>
      <c r="Y306" s="236">
        <v>0</v>
      </c>
      <c r="AA306" s="236">
        <v>0</v>
      </c>
      <c r="AG306" s="236">
        <v>0</v>
      </c>
      <c r="AL306" s="236">
        <v>217.6</v>
      </c>
      <c r="AM306" s="236">
        <v>217.6</v>
      </c>
      <c r="AN306" s="236" t="s">
        <v>182</v>
      </c>
      <c r="BG306" s="236" t="s">
        <v>183</v>
      </c>
    </row>
    <row r="307" spans="1:59" s="234" customFormat="1" x14ac:dyDescent="0.2">
      <c r="A307" s="234">
        <v>10</v>
      </c>
      <c r="B307" s="235">
        <v>44316</v>
      </c>
      <c r="C307" s="234" t="s">
        <v>833</v>
      </c>
      <c r="D307" s="234">
        <v>21.35</v>
      </c>
      <c r="E307" s="234" t="s">
        <v>187</v>
      </c>
      <c r="F307" s="234">
        <v>4828</v>
      </c>
      <c r="G307" s="234" t="s">
        <v>822</v>
      </c>
      <c r="H307" s="234">
        <v>1</v>
      </c>
      <c r="I307" s="234">
        <v>141000</v>
      </c>
      <c r="J307" s="234">
        <v>14620</v>
      </c>
      <c r="K307" s="234">
        <v>1</v>
      </c>
      <c r="M307" s="234" t="s">
        <v>860</v>
      </c>
      <c r="N307" s="234">
        <v>9989232</v>
      </c>
      <c r="O307" s="234">
        <v>3235</v>
      </c>
      <c r="U307" s="234" t="s">
        <v>181</v>
      </c>
      <c r="V307" s="235">
        <v>44320</v>
      </c>
      <c r="Y307" s="234">
        <v>0</v>
      </c>
      <c r="AA307" s="234">
        <v>0</v>
      </c>
      <c r="AG307" s="234">
        <v>0</v>
      </c>
      <c r="AL307" s="234">
        <v>21.35</v>
      </c>
      <c r="AM307" s="234">
        <v>21.35</v>
      </c>
      <c r="AN307" s="234" t="s">
        <v>182</v>
      </c>
      <c r="BG307" s="234" t="s">
        <v>183</v>
      </c>
    </row>
    <row r="308" spans="1:59" s="234" customFormat="1" x14ac:dyDescent="0.2">
      <c r="A308" s="234">
        <v>10</v>
      </c>
      <c r="B308" s="235">
        <v>44316</v>
      </c>
      <c r="C308" s="234" t="s">
        <v>834</v>
      </c>
      <c r="D308" s="234">
        <v>5.5</v>
      </c>
      <c r="E308" s="234" t="s">
        <v>187</v>
      </c>
      <c r="F308" s="234">
        <v>4828</v>
      </c>
      <c r="G308" s="234" t="s">
        <v>822</v>
      </c>
      <c r="H308" s="234">
        <v>1</v>
      </c>
      <c r="I308" s="234">
        <v>141000</v>
      </c>
      <c r="J308" s="234">
        <v>14620</v>
      </c>
      <c r="K308" s="234">
        <v>1</v>
      </c>
      <c r="M308" s="234" t="s">
        <v>861</v>
      </c>
      <c r="N308" s="234">
        <v>9989232</v>
      </c>
      <c r="O308" s="234">
        <v>3236</v>
      </c>
      <c r="U308" s="234" t="s">
        <v>181</v>
      </c>
      <c r="V308" s="235">
        <v>44320</v>
      </c>
      <c r="Y308" s="234">
        <v>0</v>
      </c>
      <c r="AA308" s="234">
        <v>0</v>
      </c>
      <c r="AG308" s="234">
        <v>0</v>
      </c>
      <c r="AL308" s="234">
        <v>5.5</v>
      </c>
      <c r="AM308" s="234">
        <v>5.5</v>
      </c>
      <c r="AN308" s="234" t="s">
        <v>182</v>
      </c>
      <c r="BG308" s="234" t="s">
        <v>183</v>
      </c>
    </row>
    <row r="309" spans="1:59" s="234" customFormat="1" x14ac:dyDescent="0.2">
      <c r="A309" s="234">
        <v>10</v>
      </c>
      <c r="B309" s="235">
        <v>44316</v>
      </c>
      <c r="C309" s="234" t="s">
        <v>835</v>
      </c>
      <c r="D309" s="234">
        <v>60.87</v>
      </c>
      <c r="E309" s="234" t="s">
        <v>187</v>
      </c>
      <c r="F309" s="234">
        <v>4828</v>
      </c>
      <c r="G309" s="234" t="s">
        <v>822</v>
      </c>
      <c r="H309" s="234">
        <v>1</v>
      </c>
      <c r="I309" s="234">
        <v>141000</v>
      </c>
      <c r="J309" s="234">
        <v>14620</v>
      </c>
      <c r="K309" s="234">
        <v>1</v>
      </c>
      <c r="M309" s="234" t="s">
        <v>861</v>
      </c>
      <c r="N309" s="234">
        <v>9989232</v>
      </c>
      <c r="O309" s="234">
        <v>3237</v>
      </c>
      <c r="U309" s="234" t="s">
        <v>181</v>
      </c>
      <c r="V309" s="235">
        <v>44320</v>
      </c>
      <c r="Y309" s="234">
        <v>0</v>
      </c>
      <c r="AA309" s="234">
        <v>0</v>
      </c>
      <c r="AG309" s="234">
        <v>0</v>
      </c>
      <c r="AL309" s="234">
        <v>60.87</v>
      </c>
      <c r="AM309" s="234">
        <v>60.87</v>
      </c>
      <c r="AN309" s="234" t="s">
        <v>182</v>
      </c>
      <c r="BG309" s="234" t="s">
        <v>183</v>
      </c>
    </row>
    <row r="310" spans="1:59" s="234" customFormat="1" x14ac:dyDescent="0.2">
      <c r="A310" s="234">
        <v>10</v>
      </c>
      <c r="B310" s="235">
        <v>44316</v>
      </c>
      <c r="C310" s="234" t="s">
        <v>836</v>
      </c>
      <c r="D310" s="234">
        <v>1391.3</v>
      </c>
      <c r="E310" s="234" t="s">
        <v>187</v>
      </c>
      <c r="F310" s="234">
        <v>4828</v>
      </c>
      <c r="G310" s="234" t="s">
        <v>822</v>
      </c>
      <c r="H310" s="234">
        <v>1</v>
      </c>
      <c r="I310" s="234">
        <v>141000</v>
      </c>
      <c r="J310" s="234">
        <v>14620</v>
      </c>
      <c r="K310" s="234">
        <v>1</v>
      </c>
      <c r="M310" s="234" t="s">
        <v>861</v>
      </c>
      <c r="N310" s="234">
        <v>9989232</v>
      </c>
      <c r="O310" s="234">
        <v>3238</v>
      </c>
      <c r="U310" s="234" t="s">
        <v>181</v>
      </c>
      <c r="V310" s="235">
        <v>44320</v>
      </c>
      <c r="Y310" s="234">
        <v>0</v>
      </c>
      <c r="AA310" s="234">
        <v>0</v>
      </c>
      <c r="AG310" s="234">
        <v>0</v>
      </c>
      <c r="AL310" s="234">
        <v>1391.3</v>
      </c>
      <c r="AM310" s="234">
        <v>1391.3</v>
      </c>
      <c r="AN310" s="234" t="s">
        <v>182</v>
      </c>
      <c r="BG310" s="234" t="s">
        <v>183</v>
      </c>
    </row>
    <row r="311" spans="1:59" s="234" customFormat="1" x14ac:dyDescent="0.2">
      <c r="A311" s="234">
        <v>10</v>
      </c>
      <c r="B311" s="235">
        <v>44316</v>
      </c>
      <c r="C311" s="234" t="s">
        <v>837</v>
      </c>
      <c r="D311" s="234">
        <v>25.35</v>
      </c>
      <c r="E311" s="234" t="s">
        <v>187</v>
      </c>
      <c r="F311" s="234">
        <v>4828</v>
      </c>
      <c r="G311" s="234" t="s">
        <v>822</v>
      </c>
      <c r="H311" s="234">
        <v>1</v>
      </c>
      <c r="I311" s="234">
        <v>141000</v>
      </c>
      <c r="J311" s="234">
        <v>14620</v>
      </c>
      <c r="K311" s="234">
        <v>1</v>
      </c>
      <c r="M311" s="234" t="s">
        <v>859</v>
      </c>
      <c r="N311" s="234">
        <v>9989232</v>
      </c>
      <c r="O311" s="234">
        <v>3239</v>
      </c>
      <c r="U311" s="234" t="s">
        <v>181</v>
      </c>
      <c r="V311" s="235">
        <v>44320</v>
      </c>
      <c r="Y311" s="234">
        <v>0</v>
      </c>
      <c r="AA311" s="234">
        <v>0</v>
      </c>
      <c r="AG311" s="234">
        <v>0</v>
      </c>
      <c r="AL311" s="234">
        <v>25.35</v>
      </c>
      <c r="AM311" s="234">
        <v>25.35</v>
      </c>
      <c r="AN311" s="234" t="s">
        <v>182</v>
      </c>
      <c r="BG311" s="234" t="s">
        <v>183</v>
      </c>
    </row>
    <row r="312" spans="1:59" s="236" customFormat="1" x14ac:dyDescent="0.2">
      <c r="A312" s="236">
        <v>10</v>
      </c>
      <c r="B312" s="237">
        <v>44316</v>
      </c>
      <c r="C312" s="236" t="s">
        <v>825</v>
      </c>
      <c r="D312" s="236">
        <v>10</v>
      </c>
      <c r="E312" s="236" t="s">
        <v>187</v>
      </c>
      <c r="F312" s="236">
        <v>4828</v>
      </c>
      <c r="G312" s="236" t="s">
        <v>822</v>
      </c>
      <c r="H312" s="236">
        <v>1</v>
      </c>
      <c r="I312" s="236">
        <v>141000</v>
      </c>
      <c r="J312" s="236">
        <v>14620</v>
      </c>
      <c r="K312" s="236">
        <v>1</v>
      </c>
      <c r="M312" s="236" t="s">
        <v>856</v>
      </c>
      <c r="N312" s="236">
        <v>9989232</v>
      </c>
      <c r="O312" s="236">
        <v>3240</v>
      </c>
      <c r="U312" s="236" t="s">
        <v>181</v>
      </c>
      <c r="V312" s="237">
        <v>44320</v>
      </c>
      <c r="Y312" s="236">
        <v>0</v>
      </c>
      <c r="AA312" s="236">
        <v>0</v>
      </c>
      <c r="AG312" s="236">
        <v>0</v>
      </c>
      <c r="AL312" s="236">
        <v>10</v>
      </c>
      <c r="AM312" s="236">
        <v>10</v>
      </c>
      <c r="AN312" s="236" t="s">
        <v>182</v>
      </c>
      <c r="BG312" s="236" t="s">
        <v>183</v>
      </c>
    </row>
    <row r="313" spans="1:59" s="234" customFormat="1" x14ac:dyDescent="0.2">
      <c r="A313" s="234">
        <v>10</v>
      </c>
      <c r="B313" s="235">
        <v>44316</v>
      </c>
      <c r="C313" s="234" t="s">
        <v>823</v>
      </c>
      <c r="D313" s="234">
        <v>5.5</v>
      </c>
      <c r="E313" s="234" t="s">
        <v>187</v>
      </c>
      <c r="F313" s="234">
        <v>4828</v>
      </c>
      <c r="G313" s="234" t="s">
        <v>822</v>
      </c>
      <c r="H313" s="234">
        <v>1</v>
      </c>
      <c r="I313" s="234">
        <v>141000</v>
      </c>
      <c r="J313" s="234">
        <v>14620</v>
      </c>
      <c r="K313" s="234">
        <v>1</v>
      </c>
      <c r="M313" s="234" t="s">
        <v>856</v>
      </c>
      <c r="N313" s="234">
        <v>9989232</v>
      </c>
      <c r="O313" s="234">
        <v>3241</v>
      </c>
      <c r="U313" s="234" t="s">
        <v>181</v>
      </c>
      <c r="V313" s="235">
        <v>44320</v>
      </c>
      <c r="Y313" s="234">
        <v>0</v>
      </c>
      <c r="AA313" s="234">
        <v>0</v>
      </c>
      <c r="AG313" s="234">
        <v>0</v>
      </c>
      <c r="AL313" s="234">
        <v>5.5</v>
      </c>
      <c r="AM313" s="234">
        <v>5.5</v>
      </c>
      <c r="AN313" s="234" t="s">
        <v>182</v>
      </c>
      <c r="BG313" s="234" t="s">
        <v>183</v>
      </c>
    </row>
    <row r="314" spans="1:59" s="234" customFormat="1" x14ac:dyDescent="0.2">
      <c r="A314" s="234">
        <v>10</v>
      </c>
      <c r="B314" s="235">
        <v>44316</v>
      </c>
      <c r="C314" s="234" t="s">
        <v>838</v>
      </c>
      <c r="D314" s="234">
        <v>52.17</v>
      </c>
      <c r="E314" s="234" t="s">
        <v>187</v>
      </c>
      <c r="F314" s="234">
        <v>4828</v>
      </c>
      <c r="G314" s="234" t="s">
        <v>822</v>
      </c>
      <c r="H314" s="234">
        <v>1</v>
      </c>
      <c r="I314" s="234">
        <v>141000</v>
      </c>
      <c r="J314" s="234">
        <v>14620</v>
      </c>
      <c r="K314" s="234">
        <v>1</v>
      </c>
      <c r="M314" s="234" t="s">
        <v>856</v>
      </c>
      <c r="N314" s="234">
        <v>9989232</v>
      </c>
      <c r="O314" s="234">
        <v>3242</v>
      </c>
      <c r="U314" s="234" t="s">
        <v>181</v>
      </c>
      <c r="V314" s="235">
        <v>44320</v>
      </c>
      <c r="Y314" s="234">
        <v>0</v>
      </c>
      <c r="AA314" s="234">
        <v>0</v>
      </c>
      <c r="AG314" s="234">
        <v>0</v>
      </c>
      <c r="AL314" s="234">
        <v>52.17</v>
      </c>
      <c r="AM314" s="234">
        <v>52.17</v>
      </c>
      <c r="AN314" s="234" t="s">
        <v>182</v>
      </c>
      <c r="BG314" s="234" t="s">
        <v>183</v>
      </c>
    </row>
    <row r="315" spans="1:59" s="234" customFormat="1" x14ac:dyDescent="0.2">
      <c r="A315" s="234">
        <v>10</v>
      </c>
      <c r="B315" s="235">
        <v>44316</v>
      </c>
      <c r="C315" s="234" t="s">
        <v>838</v>
      </c>
      <c r="D315" s="234">
        <v>36.520000000000003</v>
      </c>
      <c r="E315" s="234" t="s">
        <v>187</v>
      </c>
      <c r="F315" s="234">
        <v>4828</v>
      </c>
      <c r="G315" s="234" t="s">
        <v>822</v>
      </c>
      <c r="H315" s="234">
        <v>1</v>
      </c>
      <c r="I315" s="234">
        <v>141000</v>
      </c>
      <c r="J315" s="234">
        <v>14620</v>
      </c>
      <c r="K315" s="234">
        <v>1</v>
      </c>
      <c r="M315" s="234" t="s">
        <v>856</v>
      </c>
      <c r="N315" s="234">
        <v>9989232</v>
      </c>
      <c r="O315" s="234">
        <v>3243</v>
      </c>
      <c r="U315" s="234" t="s">
        <v>181</v>
      </c>
      <c r="V315" s="235">
        <v>44320</v>
      </c>
      <c r="Y315" s="234">
        <v>0</v>
      </c>
      <c r="AA315" s="234">
        <v>0</v>
      </c>
      <c r="AG315" s="234">
        <v>0</v>
      </c>
      <c r="AL315" s="234">
        <v>36.520000000000003</v>
      </c>
      <c r="AM315" s="234">
        <v>36.520000000000003</v>
      </c>
      <c r="AN315" s="234" t="s">
        <v>182</v>
      </c>
      <c r="BG315" s="234" t="s">
        <v>183</v>
      </c>
    </row>
    <row r="316" spans="1:59" s="234" customFormat="1" x14ac:dyDescent="0.2">
      <c r="A316" s="234">
        <v>10</v>
      </c>
      <c r="B316" s="235">
        <v>44316</v>
      </c>
      <c r="C316" s="234" t="s">
        <v>838</v>
      </c>
      <c r="D316" s="234">
        <v>4.3499999999999996</v>
      </c>
      <c r="E316" s="234" t="s">
        <v>187</v>
      </c>
      <c r="F316" s="234">
        <v>4828</v>
      </c>
      <c r="G316" s="234" t="s">
        <v>822</v>
      </c>
      <c r="H316" s="234">
        <v>1</v>
      </c>
      <c r="I316" s="234">
        <v>141000</v>
      </c>
      <c r="J316" s="234">
        <v>14620</v>
      </c>
      <c r="K316" s="234">
        <v>1</v>
      </c>
      <c r="M316" s="234" t="s">
        <v>856</v>
      </c>
      <c r="N316" s="234">
        <v>9989232</v>
      </c>
      <c r="O316" s="234">
        <v>3244</v>
      </c>
      <c r="U316" s="234" t="s">
        <v>181</v>
      </c>
      <c r="V316" s="235">
        <v>44320</v>
      </c>
      <c r="Y316" s="234">
        <v>0</v>
      </c>
      <c r="AA316" s="234">
        <v>0</v>
      </c>
      <c r="AG316" s="234">
        <v>0</v>
      </c>
      <c r="AL316" s="234">
        <v>4.3499999999999996</v>
      </c>
      <c r="AM316" s="234">
        <v>4.3499999999999996</v>
      </c>
      <c r="AN316" s="234" t="s">
        <v>182</v>
      </c>
      <c r="BG316" s="234" t="s">
        <v>183</v>
      </c>
    </row>
    <row r="317" spans="1:59" s="236" customFormat="1" x14ac:dyDescent="0.2">
      <c r="A317" s="236">
        <v>10</v>
      </c>
      <c r="B317" s="237">
        <v>44316</v>
      </c>
      <c r="C317" s="236" t="s">
        <v>839</v>
      </c>
      <c r="D317" s="236">
        <v>213.61</v>
      </c>
      <c r="E317" s="236" t="s">
        <v>187</v>
      </c>
      <c r="F317" s="236">
        <v>4828</v>
      </c>
      <c r="G317" s="236" t="s">
        <v>822</v>
      </c>
      <c r="H317" s="236">
        <v>1</v>
      </c>
      <c r="I317" s="236">
        <v>141000</v>
      </c>
      <c r="J317" s="236">
        <v>14620</v>
      </c>
      <c r="K317" s="236">
        <v>1</v>
      </c>
      <c r="M317" s="236" t="s">
        <v>856</v>
      </c>
      <c r="N317" s="236">
        <v>9989232</v>
      </c>
      <c r="O317" s="236">
        <v>3245</v>
      </c>
      <c r="U317" s="236" t="s">
        <v>181</v>
      </c>
      <c r="V317" s="237">
        <v>44320</v>
      </c>
      <c r="Y317" s="236">
        <v>0</v>
      </c>
      <c r="AA317" s="236">
        <v>0</v>
      </c>
      <c r="AG317" s="236">
        <v>0</v>
      </c>
      <c r="AL317" s="236">
        <v>213.61</v>
      </c>
      <c r="AM317" s="236">
        <v>213.61</v>
      </c>
      <c r="AN317" s="236" t="s">
        <v>182</v>
      </c>
      <c r="BG317" s="236" t="s">
        <v>183</v>
      </c>
    </row>
    <row r="318" spans="1:59" s="234" customFormat="1" x14ac:dyDescent="0.2">
      <c r="A318" s="234">
        <v>10</v>
      </c>
      <c r="B318" s="235">
        <v>44316</v>
      </c>
      <c r="C318" s="234" t="s">
        <v>840</v>
      </c>
      <c r="D318" s="234">
        <v>5.5</v>
      </c>
      <c r="E318" s="234" t="s">
        <v>187</v>
      </c>
      <c r="F318" s="234">
        <v>4828</v>
      </c>
      <c r="G318" s="234" t="s">
        <v>822</v>
      </c>
      <c r="H318" s="234">
        <v>1</v>
      </c>
      <c r="I318" s="234">
        <v>141000</v>
      </c>
      <c r="J318" s="234">
        <v>14620</v>
      </c>
      <c r="K318" s="234">
        <v>1</v>
      </c>
      <c r="M318" s="234" t="s">
        <v>863</v>
      </c>
      <c r="N318" s="234">
        <v>9989232</v>
      </c>
      <c r="O318" s="234">
        <v>3246</v>
      </c>
      <c r="U318" s="234" t="s">
        <v>181</v>
      </c>
      <c r="V318" s="235">
        <v>44320</v>
      </c>
      <c r="Y318" s="234">
        <v>0</v>
      </c>
      <c r="AA318" s="234">
        <v>0</v>
      </c>
      <c r="AG318" s="234">
        <v>0</v>
      </c>
      <c r="AL318" s="234">
        <v>5.5</v>
      </c>
      <c r="AM318" s="234">
        <v>5.5</v>
      </c>
      <c r="AN318" s="234" t="s">
        <v>182</v>
      </c>
      <c r="BG318" s="234" t="s">
        <v>183</v>
      </c>
    </row>
    <row r="319" spans="1:59" s="234" customFormat="1" x14ac:dyDescent="0.2">
      <c r="A319" s="234">
        <v>10</v>
      </c>
      <c r="B319" s="235">
        <v>44316</v>
      </c>
      <c r="C319" s="234" t="s">
        <v>841</v>
      </c>
      <c r="D319" s="234">
        <v>117.39</v>
      </c>
      <c r="E319" s="234" t="s">
        <v>187</v>
      </c>
      <c r="F319" s="234">
        <v>4828</v>
      </c>
      <c r="G319" s="234" t="s">
        <v>822</v>
      </c>
      <c r="H319" s="234">
        <v>1</v>
      </c>
      <c r="I319" s="234">
        <v>141000</v>
      </c>
      <c r="J319" s="234">
        <v>14620</v>
      </c>
      <c r="K319" s="234">
        <v>1</v>
      </c>
      <c r="M319" s="234" t="s">
        <v>863</v>
      </c>
      <c r="N319" s="234">
        <v>9989232</v>
      </c>
      <c r="O319" s="234">
        <v>3247</v>
      </c>
      <c r="U319" s="234" t="s">
        <v>181</v>
      </c>
      <c r="V319" s="235">
        <v>44320</v>
      </c>
      <c r="Y319" s="234">
        <v>0</v>
      </c>
      <c r="AA319" s="234">
        <v>0</v>
      </c>
      <c r="AG319" s="234">
        <v>0</v>
      </c>
      <c r="AL319" s="234">
        <v>117.39</v>
      </c>
      <c r="AM319" s="234">
        <v>117.39</v>
      </c>
      <c r="AN319" s="234" t="s">
        <v>182</v>
      </c>
      <c r="BG319" s="234" t="s">
        <v>183</v>
      </c>
    </row>
    <row r="320" spans="1:59" s="234" customFormat="1" x14ac:dyDescent="0.2">
      <c r="A320" s="234">
        <v>10</v>
      </c>
      <c r="B320" s="235">
        <v>44316</v>
      </c>
      <c r="C320" s="234" t="s">
        <v>842</v>
      </c>
      <c r="D320" s="234">
        <v>0.5</v>
      </c>
      <c r="E320" s="234" t="s">
        <v>187</v>
      </c>
      <c r="F320" s="234">
        <v>4828</v>
      </c>
      <c r="G320" s="234" t="s">
        <v>822</v>
      </c>
      <c r="H320" s="234">
        <v>1</v>
      </c>
      <c r="I320" s="234">
        <v>141000</v>
      </c>
      <c r="J320" s="234">
        <v>14620</v>
      </c>
      <c r="K320" s="234">
        <v>1</v>
      </c>
      <c r="M320" s="234" t="s">
        <v>860</v>
      </c>
      <c r="N320" s="234">
        <v>9989232</v>
      </c>
      <c r="O320" s="234">
        <v>3248</v>
      </c>
      <c r="U320" s="234" t="s">
        <v>181</v>
      </c>
      <c r="V320" s="235">
        <v>44320</v>
      </c>
      <c r="Y320" s="234">
        <v>0</v>
      </c>
      <c r="AA320" s="234">
        <v>0</v>
      </c>
      <c r="AG320" s="234">
        <v>0</v>
      </c>
      <c r="AL320" s="234">
        <v>0.5</v>
      </c>
      <c r="AM320" s="234">
        <v>0.5</v>
      </c>
      <c r="AN320" s="234" t="s">
        <v>182</v>
      </c>
      <c r="BG320" s="234" t="s">
        <v>183</v>
      </c>
    </row>
    <row r="321" spans="1:73" s="234" customFormat="1" x14ac:dyDescent="0.2">
      <c r="A321" s="234">
        <v>10</v>
      </c>
      <c r="B321" s="235">
        <v>44316</v>
      </c>
      <c r="C321" s="234" t="s">
        <v>842</v>
      </c>
      <c r="D321" s="234">
        <v>0.5</v>
      </c>
      <c r="E321" s="234" t="s">
        <v>187</v>
      </c>
      <c r="F321" s="234">
        <v>4828</v>
      </c>
      <c r="G321" s="234" t="s">
        <v>822</v>
      </c>
      <c r="H321" s="234">
        <v>1</v>
      </c>
      <c r="I321" s="234">
        <v>141000</v>
      </c>
      <c r="J321" s="234">
        <v>14620</v>
      </c>
      <c r="K321" s="234">
        <v>1</v>
      </c>
      <c r="M321" s="234" t="s">
        <v>860</v>
      </c>
      <c r="N321" s="234">
        <v>9989232</v>
      </c>
      <c r="O321" s="234">
        <v>3249</v>
      </c>
      <c r="U321" s="234" t="s">
        <v>181</v>
      </c>
      <c r="V321" s="235">
        <v>44320</v>
      </c>
      <c r="Y321" s="234">
        <v>0</v>
      </c>
      <c r="AA321" s="234">
        <v>0</v>
      </c>
      <c r="AG321" s="234">
        <v>0</v>
      </c>
      <c r="AL321" s="234">
        <v>0.5</v>
      </c>
      <c r="AM321" s="234">
        <v>0.5</v>
      </c>
      <c r="AN321" s="234" t="s">
        <v>182</v>
      </c>
      <c r="BG321" s="234" t="s">
        <v>183</v>
      </c>
    </row>
    <row r="322" spans="1:73" s="234" customFormat="1" x14ac:dyDescent="0.2">
      <c r="A322" s="234">
        <v>10</v>
      </c>
      <c r="B322" s="235">
        <v>44316</v>
      </c>
      <c r="C322" s="234" t="s">
        <v>842</v>
      </c>
      <c r="D322" s="234">
        <v>0.5</v>
      </c>
      <c r="E322" s="234" t="s">
        <v>187</v>
      </c>
      <c r="F322" s="234">
        <v>4828</v>
      </c>
      <c r="G322" s="234" t="s">
        <v>822</v>
      </c>
      <c r="H322" s="234">
        <v>1</v>
      </c>
      <c r="I322" s="234">
        <v>141000</v>
      </c>
      <c r="J322" s="234">
        <v>14620</v>
      </c>
      <c r="K322" s="234">
        <v>1</v>
      </c>
      <c r="M322" s="234" t="s">
        <v>860</v>
      </c>
      <c r="N322" s="234">
        <v>9989232</v>
      </c>
      <c r="O322" s="234">
        <v>3250</v>
      </c>
      <c r="U322" s="234" t="s">
        <v>181</v>
      </c>
      <c r="V322" s="235">
        <v>44320</v>
      </c>
      <c r="Y322" s="234">
        <v>0</v>
      </c>
      <c r="AA322" s="234">
        <v>0</v>
      </c>
      <c r="AG322" s="234">
        <v>0</v>
      </c>
      <c r="AL322" s="234">
        <v>0.5</v>
      </c>
      <c r="AM322" s="234">
        <v>0.5</v>
      </c>
      <c r="AN322" s="234" t="s">
        <v>182</v>
      </c>
      <c r="BG322" s="234" t="s">
        <v>183</v>
      </c>
    </row>
    <row r="323" spans="1:73" s="234" customFormat="1" x14ac:dyDescent="0.2">
      <c r="A323" s="234">
        <v>10</v>
      </c>
      <c r="B323" s="235">
        <v>44316</v>
      </c>
      <c r="C323" s="234" t="s">
        <v>834</v>
      </c>
      <c r="D323" s="234">
        <v>0.5</v>
      </c>
      <c r="E323" s="234" t="s">
        <v>187</v>
      </c>
      <c r="F323" s="234">
        <v>4828</v>
      </c>
      <c r="G323" s="234" t="s">
        <v>822</v>
      </c>
      <c r="H323" s="234">
        <v>1</v>
      </c>
      <c r="I323" s="234">
        <v>141000</v>
      </c>
      <c r="J323" s="234">
        <v>14620</v>
      </c>
      <c r="K323" s="234">
        <v>1</v>
      </c>
      <c r="M323" s="234" t="s">
        <v>861</v>
      </c>
      <c r="N323" s="234">
        <v>9989232</v>
      </c>
      <c r="O323" s="234">
        <v>3251</v>
      </c>
      <c r="U323" s="234" t="s">
        <v>181</v>
      </c>
      <c r="V323" s="235">
        <v>44320</v>
      </c>
      <c r="Y323" s="234">
        <v>0</v>
      </c>
      <c r="AA323" s="234">
        <v>0</v>
      </c>
      <c r="AG323" s="234">
        <v>0</v>
      </c>
      <c r="AL323" s="234">
        <v>0.5</v>
      </c>
      <c r="AM323" s="234">
        <v>0.5</v>
      </c>
      <c r="AN323" s="234" t="s">
        <v>182</v>
      </c>
      <c r="BG323" s="234" t="s">
        <v>183</v>
      </c>
    </row>
    <row r="324" spans="1:73" s="234" customFormat="1" x14ac:dyDescent="0.2">
      <c r="A324" s="234">
        <v>10</v>
      </c>
      <c r="B324" s="235">
        <v>44316</v>
      </c>
      <c r="C324" s="234" t="s">
        <v>834</v>
      </c>
      <c r="D324" s="234">
        <v>0.5</v>
      </c>
      <c r="E324" s="234" t="s">
        <v>187</v>
      </c>
      <c r="F324" s="234">
        <v>4828</v>
      </c>
      <c r="G324" s="234" t="s">
        <v>822</v>
      </c>
      <c r="H324" s="234">
        <v>1</v>
      </c>
      <c r="I324" s="234">
        <v>141000</v>
      </c>
      <c r="J324" s="234">
        <v>14620</v>
      </c>
      <c r="K324" s="234">
        <v>1</v>
      </c>
      <c r="M324" s="234" t="s">
        <v>861</v>
      </c>
      <c r="N324" s="234">
        <v>9989232</v>
      </c>
      <c r="O324" s="234">
        <v>3252</v>
      </c>
      <c r="U324" s="234" t="s">
        <v>181</v>
      </c>
      <c r="V324" s="235">
        <v>44320</v>
      </c>
      <c r="Y324" s="234">
        <v>0</v>
      </c>
      <c r="AA324" s="234">
        <v>0</v>
      </c>
      <c r="AG324" s="234">
        <v>0</v>
      </c>
      <c r="AL324" s="234">
        <v>0.5</v>
      </c>
      <c r="AM324" s="234">
        <v>0.5</v>
      </c>
      <c r="AN324" s="234" t="s">
        <v>182</v>
      </c>
      <c r="BG324" s="234" t="s">
        <v>183</v>
      </c>
    </row>
    <row r="325" spans="1:73" s="236" customFormat="1" x14ac:dyDescent="0.2">
      <c r="A325" s="236">
        <v>10</v>
      </c>
      <c r="B325" s="237">
        <v>44316</v>
      </c>
      <c r="C325" s="236" t="s">
        <v>823</v>
      </c>
      <c r="D325" s="236">
        <v>0.5</v>
      </c>
      <c r="E325" s="236" t="s">
        <v>187</v>
      </c>
      <c r="F325" s="236">
        <v>4828</v>
      </c>
      <c r="G325" s="236" t="s">
        <v>822</v>
      </c>
      <c r="H325" s="236">
        <v>1</v>
      </c>
      <c r="I325" s="236">
        <v>141000</v>
      </c>
      <c r="J325" s="236">
        <v>14620</v>
      </c>
      <c r="K325" s="236">
        <v>1</v>
      </c>
      <c r="M325" s="236" t="s">
        <v>856</v>
      </c>
      <c r="N325" s="236">
        <v>9989232</v>
      </c>
      <c r="O325" s="236">
        <v>3253</v>
      </c>
      <c r="U325" s="236" t="s">
        <v>181</v>
      </c>
      <c r="V325" s="237">
        <v>44320</v>
      </c>
      <c r="Y325" s="236">
        <v>0</v>
      </c>
      <c r="AA325" s="236">
        <v>0</v>
      </c>
      <c r="AG325" s="236">
        <v>0</v>
      </c>
      <c r="AL325" s="236">
        <v>0.5</v>
      </c>
      <c r="AM325" s="236">
        <v>0.5</v>
      </c>
      <c r="AN325" s="236" t="s">
        <v>182</v>
      </c>
      <c r="BG325" s="236" t="s">
        <v>183</v>
      </c>
    </row>
    <row r="326" spans="1:73" s="236" customFormat="1" x14ac:dyDescent="0.2">
      <c r="A326" s="236">
        <v>10</v>
      </c>
      <c r="B326" s="237">
        <v>44316</v>
      </c>
      <c r="C326" s="236" t="s">
        <v>823</v>
      </c>
      <c r="D326" s="236">
        <v>0.5</v>
      </c>
      <c r="E326" s="236" t="s">
        <v>187</v>
      </c>
      <c r="F326" s="236">
        <v>4828</v>
      </c>
      <c r="G326" s="236" t="s">
        <v>822</v>
      </c>
      <c r="H326" s="236">
        <v>1</v>
      </c>
      <c r="I326" s="236">
        <v>141000</v>
      </c>
      <c r="J326" s="236">
        <v>14620</v>
      </c>
      <c r="K326" s="236">
        <v>1</v>
      </c>
      <c r="M326" s="236" t="s">
        <v>856</v>
      </c>
      <c r="N326" s="236">
        <v>9989232</v>
      </c>
      <c r="O326" s="236">
        <v>3254</v>
      </c>
      <c r="U326" s="236" t="s">
        <v>181</v>
      </c>
      <c r="V326" s="237">
        <v>44320</v>
      </c>
      <c r="Y326" s="236">
        <v>0</v>
      </c>
      <c r="AA326" s="236">
        <v>0</v>
      </c>
      <c r="AG326" s="236">
        <v>0</v>
      </c>
      <c r="AL326" s="236">
        <v>0.5</v>
      </c>
      <c r="AM326" s="236">
        <v>0.5</v>
      </c>
      <c r="AN326" s="236" t="s">
        <v>182</v>
      </c>
      <c r="BG326" s="236" t="s">
        <v>183</v>
      </c>
    </row>
    <row r="327" spans="1:73" s="236" customFormat="1" x14ac:dyDescent="0.2">
      <c r="A327" s="236">
        <v>10</v>
      </c>
      <c r="B327" s="237">
        <v>44316</v>
      </c>
      <c r="C327" s="236" t="s">
        <v>823</v>
      </c>
      <c r="D327" s="236">
        <v>0.5</v>
      </c>
      <c r="E327" s="236" t="s">
        <v>187</v>
      </c>
      <c r="F327" s="236">
        <v>4828</v>
      </c>
      <c r="G327" s="236" t="s">
        <v>822</v>
      </c>
      <c r="H327" s="236">
        <v>1</v>
      </c>
      <c r="I327" s="236">
        <v>141000</v>
      </c>
      <c r="J327" s="236">
        <v>14620</v>
      </c>
      <c r="K327" s="236">
        <v>1</v>
      </c>
      <c r="M327" s="236" t="s">
        <v>856</v>
      </c>
      <c r="N327" s="236">
        <v>9989232</v>
      </c>
      <c r="O327" s="236">
        <v>3255</v>
      </c>
      <c r="U327" s="236" t="s">
        <v>181</v>
      </c>
      <c r="V327" s="237">
        <v>44320</v>
      </c>
      <c r="Y327" s="236">
        <v>0</v>
      </c>
      <c r="AA327" s="236">
        <v>0</v>
      </c>
      <c r="AG327" s="236">
        <v>0</v>
      </c>
      <c r="AL327" s="236">
        <v>0.5</v>
      </c>
      <c r="AM327" s="236">
        <v>0.5</v>
      </c>
      <c r="AN327" s="236" t="s">
        <v>182</v>
      </c>
      <c r="BG327" s="236" t="s">
        <v>183</v>
      </c>
    </row>
    <row r="328" spans="1:73" s="236" customFormat="1" x14ac:dyDescent="0.2">
      <c r="A328" s="236">
        <v>10</v>
      </c>
      <c r="B328" s="237">
        <v>44316</v>
      </c>
      <c r="C328" s="236" t="s">
        <v>823</v>
      </c>
      <c r="D328" s="236">
        <v>0.5</v>
      </c>
      <c r="E328" s="236" t="s">
        <v>187</v>
      </c>
      <c r="F328" s="236">
        <v>4828</v>
      </c>
      <c r="G328" s="236" t="s">
        <v>822</v>
      </c>
      <c r="H328" s="236">
        <v>1</v>
      </c>
      <c r="I328" s="236">
        <v>141000</v>
      </c>
      <c r="J328" s="236">
        <v>14620</v>
      </c>
      <c r="K328" s="236">
        <v>1</v>
      </c>
      <c r="M328" s="236" t="s">
        <v>856</v>
      </c>
      <c r="N328" s="236">
        <v>9989232</v>
      </c>
      <c r="O328" s="236">
        <v>3256</v>
      </c>
      <c r="U328" s="236" t="s">
        <v>181</v>
      </c>
      <c r="V328" s="237">
        <v>44320</v>
      </c>
      <c r="Y328" s="236">
        <v>0</v>
      </c>
      <c r="AA328" s="236">
        <v>0</v>
      </c>
      <c r="AG328" s="236">
        <v>0</v>
      </c>
      <c r="AL328" s="236">
        <v>0.5</v>
      </c>
      <c r="AM328" s="236">
        <v>0.5</v>
      </c>
      <c r="AN328" s="236" t="s">
        <v>182</v>
      </c>
      <c r="BG328" s="236" t="s">
        <v>183</v>
      </c>
    </row>
    <row r="329" spans="1:73" s="234" customFormat="1" x14ac:dyDescent="0.2">
      <c r="A329" s="234">
        <v>10</v>
      </c>
      <c r="B329" s="235">
        <v>44316</v>
      </c>
      <c r="C329" s="234" t="s">
        <v>840</v>
      </c>
      <c r="D329" s="234">
        <v>0.5</v>
      </c>
      <c r="E329" s="234" t="s">
        <v>187</v>
      </c>
      <c r="F329" s="234">
        <v>4828</v>
      </c>
      <c r="G329" s="234" t="s">
        <v>822</v>
      </c>
      <c r="H329" s="234">
        <v>1</v>
      </c>
      <c r="I329" s="234">
        <v>141000</v>
      </c>
      <c r="J329" s="234">
        <v>14620</v>
      </c>
      <c r="K329" s="234">
        <v>1</v>
      </c>
      <c r="M329" s="234" t="s">
        <v>863</v>
      </c>
      <c r="N329" s="234">
        <v>9989232</v>
      </c>
      <c r="O329" s="234">
        <v>3257</v>
      </c>
      <c r="U329" s="234" t="s">
        <v>181</v>
      </c>
      <c r="V329" s="235">
        <v>44320</v>
      </c>
      <c r="Y329" s="234">
        <v>0</v>
      </c>
      <c r="AA329" s="234">
        <v>0</v>
      </c>
      <c r="AG329" s="234">
        <v>0</v>
      </c>
      <c r="AL329" s="234">
        <v>0.5</v>
      </c>
      <c r="AM329" s="234">
        <v>0.5</v>
      </c>
      <c r="AN329" s="234" t="s">
        <v>182</v>
      </c>
      <c r="BG329" s="234" t="s">
        <v>183</v>
      </c>
    </row>
    <row r="330" spans="1:73" s="232" customFormat="1" x14ac:dyDescent="0.2">
      <c r="A330">
        <v>10</v>
      </c>
      <c r="B330" s="223">
        <v>44316</v>
      </c>
      <c r="C330" s="233" t="s">
        <v>842</v>
      </c>
      <c r="D330" s="233">
        <v>5.5</v>
      </c>
      <c r="E330" s="233" t="s">
        <v>187</v>
      </c>
      <c r="F330" s="233">
        <v>4828</v>
      </c>
      <c r="G330" s="233" t="s">
        <v>822</v>
      </c>
      <c r="H330" s="233">
        <v>1</v>
      </c>
      <c r="I330" s="233">
        <v>141000</v>
      </c>
      <c r="J330" s="233">
        <v>14630</v>
      </c>
      <c r="K330">
        <v>1</v>
      </c>
      <c r="L330"/>
      <c r="M330" t="s">
        <v>860</v>
      </c>
      <c r="N330">
        <v>9989232</v>
      </c>
      <c r="O330">
        <v>7083</v>
      </c>
      <c r="P330"/>
      <c r="Q330"/>
      <c r="R330"/>
      <c r="S330"/>
      <c r="T330"/>
      <c r="U330" t="s">
        <v>181</v>
      </c>
      <c r="V330" s="223">
        <v>44320</v>
      </c>
      <c r="W330"/>
      <c r="X330"/>
      <c r="Y330">
        <v>0</v>
      </c>
      <c r="Z330"/>
      <c r="AA330">
        <v>0</v>
      </c>
      <c r="AB330"/>
      <c r="AC330"/>
      <c r="AD330"/>
      <c r="AE330"/>
      <c r="AF330"/>
      <c r="AG330">
        <v>0</v>
      </c>
      <c r="AH330"/>
      <c r="AI330"/>
      <c r="AJ330"/>
      <c r="AK330"/>
      <c r="AL330">
        <v>5.5</v>
      </c>
      <c r="AM330">
        <v>5.5</v>
      </c>
      <c r="AN330" t="s">
        <v>182</v>
      </c>
      <c r="AO330"/>
      <c r="AP330"/>
      <c r="AQ330"/>
      <c r="AR330"/>
      <c r="AS330"/>
      <c r="AT330"/>
      <c r="AU330"/>
      <c r="AV330"/>
      <c r="AW330"/>
      <c r="AX330"/>
      <c r="AY330"/>
      <c r="AZ330"/>
      <c r="BA330"/>
      <c r="BB330"/>
      <c r="BC330"/>
      <c r="BD330"/>
      <c r="BE330"/>
      <c r="BF330"/>
      <c r="BG330" t="s">
        <v>183</v>
      </c>
      <c r="BH330"/>
      <c r="BI330"/>
      <c r="BJ330"/>
      <c r="BK330"/>
      <c r="BL330"/>
      <c r="BM330"/>
      <c r="BN330"/>
      <c r="BO330"/>
      <c r="BP330"/>
      <c r="BQ330"/>
      <c r="BR330"/>
      <c r="BS330"/>
      <c r="BT330"/>
      <c r="BU330"/>
    </row>
    <row r="331" spans="1:73" s="232" customFormat="1" x14ac:dyDescent="0.2">
      <c r="A331">
        <v>10</v>
      </c>
      <c r="B331" s="223">
        <v>44316</v>
      </c>
      <c r="C331" s="233" t="s">
        <v>843</v>
      </c>
      <c r="D331" s="233">
        <v>37.07</v>
      </c>
      <c r="E331" s="233" t="s">
        <v>187</v>
      </c>
      <c r="F331" s="233">
        <v>4828</v>
      </c>
      <c r="G331" s="233" t="s">
        <v>822</v>
      </c>
      <c r="H331" s="233">
        <v>1</v>
      </c>
      <c r="I331" s="233">
        <v>141000</v>
      </c>
      <c r="J331" s="233">
        <v>14630</v>
      </c>
      <c r="K331">
        <v>1</v>
      </c>
      <c r="L331"/>
      <c r="M331" t="s">
        <v>856</v>
      </c>
      <c r="N331">
        <v>9989232</v>
      </c>
      <c r="O331">
        <v>7084</v>
      </c>
      <c r="P331"/>
      <c r="Q331"/>
      <c r="R331"/>
      <c r="S331"/>
      <c r="T331"/>
      <c r="U331" t="s">
        <v>181</v>
      </c>
      <c r="V331" s="223">
        <v>44320</v>
      </c>
      <c r="W331"/>
      <c r="X331"/>
      <c r="Y331">
        <v>0</v>
      </c>
      <c r="Z331"/>
      <c r="AA331">
        <v>0</v>
      </c>
      <c r="AB331"/>
      <c r="AC331"/>
      <c r="AD331"/>
      <c r="AE331"/>
      <c r="AF331"/>
      <c r="AG331">
        <v>0</v>
      </c>
      <c r="AH331"/>
      <c r="AI331"/>
      <c r="AJ331"/>
      <c r="AK331"/>
      <c r="AL331">
        <v>37.07</v>
      </c>
      <c r="AM331">
        <v>37.07</v>
      </c>
      <c r="AN331" t="s">
        <v>182</v>
      </c>
      <c r="AO331"/>
      <c r="AP331"/>
      <c r="AQ331"/>
      <c r="AR331"/>
      <c r="AS331"/>
      <c r="AT331"/>
      <c r="AU331"/>
      <c r="AV331"/>
      <c r="AW331"/>
      <c r="AX331"/>
      <c r="AY331"/>
      <c r="AZ331"/>
      <c r="BA331"/>
      <c r="BB331"/>
      <c r="BC331"/>
      <c r="BD331"/>
      <c r="BE331"/>
      <c r="BF331"/>
      <c r="BG331" t="s">
        <v>183</v>
      </c>
      <c r="BH331"/>
      <c r="BI331"/>
      <c r="BJ331"/>
      <c r="BK331"/>
      <c r="BL331"/>
      <c r="BM331"/>
      <c r="BN331"/>
      <c r="BO331"/>
      <c r="BP331"/>
      <c r="BQ331"/>
      <c r="BR331"/>
      <c r="BS331"/>
      <c r="BT331"/>
      <c r="BU331"/>
    </row>
    <row r="332" spans="1:73" s="232" customFormat="1" x14ac:dyDescent="0.2">
      <c r="A332">
        <v>10</v>
      </c>
      <c r="B332" s="223">
        <v>44316</v>
      </c>
      <c r="C332" s="233" t="s">
        <v>843</v>
      </c>
      <c r="D332" s="233">
        <v>7.45</v>
      </c>
      <c r="E332" s="233" t="s">
        <v>187</v>
      </c>
      <c r="F332" s="233">
        <v>4828</v>
      </c>
      <c r="G332" s="233" t="s">
        <v>822</v>
      </c>
      <c r="H332" s="233">
        <v>1</v>
      </c>
      <c r="I332" s="233">
        <v>141000</v>
      </c>
      <c r="J332" s="233">
        <v>14630</v>
      </c>
      <c r="K332">
        <v>1</v>
      </c>
      <c r="L332"/>
      <c r="M332" t="s">
        <v>856</v>
      </c>
      <c r="N332">
        <v>9989232</v>
      </c>
      <c r="O332">
        <v>7085</v>
      </c>
      <c r="P332"/>
      <c r="Q332"/>
      <c r="R332"/>
      <c r="S332"/>
      <c r="T332"/>
      <c r="U332" t="s">
        <v>181</v>
      </c>
      <c r="V332" s="223">
        <v>44320</v>
      </c>
      <c r="W332"/>
      <c r="X332"/>
      <c r="Y332">
        <v>0</v>
      </c>
      <c r="Z332"/>
      <c r="AA332">
        <v>0</v>
      </c>
      <c r="AB332"/>
      <c r="AC332"/>
      <c r="AD332"/>
      <c r="AE332"/>
      <c r="AF332"/>
      <c r="AG332">
        <v>0</v>
      </c>
      <c r="AH332"/>
      <c r="AI332"/>
      <c r="AJ332"/>
      <c r="AK332"/>
      <c r="AL332">
        <v>7.45</v>
      </c>
      <c r="AM332">
        <v>7.45</v>
      </c>
      <c r="AN332" t="s">
        <v>182</v>
      </c>
      <c r="AO332"/>
      <c r="AP332"/>
      <c r="AQ332"/>
      <c r="AR332"/>
      <c r="AS332"/>
      <c r="AT332"/>
      <c r="AU332"/>
      <c r="AV332"/>
      <c r="AW332"/>
      <c r="AX332"/>
      <c r="AY332"/>
      <c r="AZ332"/>
      <c r="BA332"/>
      <c r="BB332"/>
      <c r="BC332"/>
      <c r="BD332"/>
      <c r="BE332"/>
      <c r="BF332"/>
      <c r="BG332" t="s">
        <v>183</v>
      </c>
      <c r="BH332"/>
      <c r="BI332"/>
      <c r="BJ332"/>
      <c r="BK332"/>
      <c r="BL332"/>
      <c r="BM332"/>
      <c r="BN332"/>
      <c r="BO332"/>
      <c r="BP332"/>
      <c r="BQ332"/>
      <c r="BR332"/>
      <c r="BS332"/>
      <c r="BT332"/>
      <c r="BU332"/>
    </row>
    <row r="333" spans="1:73" s="232" customFormat="1" x14ac:dyDescent="0.2">
      <c r="A333">
        <v>10</v>
      </c>
      <c r="B333" s="223">
        <v>44316</v>
      </c>
      <c r="C333" s="233" t="s">
        <v>843</v>
      </c>
      <c r="D333" s="233">
        <v>120</v>
      </c>
      <c r="E333" s="233" t="s">
        <v>187</v>
      </c>
      <c r="F333" s="233">
        <v>4828</v>
      </c>
      <c r="G333" s="233" t="s">
        <v>822</v>
      </c>
      <c r="H333" s="233">
        <v>1</v>
      </c>
      <c r="I333" s="233">
        <v>141000</v>
      </c>
      <c r="J333" s="233">
        <v>14630</v>
      </c>
      <c r="K333">
        <v>1</v>
      </c>
      <c r="L333"/>
      <c r="M333" t="s">
        <v>856</v>
      </c>
      <c r="N333">
        <v>9989232</v>
      </c>
      <c r="O333">
        <v>7086</v>
      </c>
      <c r="P333"/>
      <c r="Q333"/>
      <c r="R333"/>
      <c r="S333"/>
      <c r="T333"/>
      <c r="U333" t="s">
        <v>181</v>
      </c>
      <c r="V333" s="223">
        <v>44320</v>
      </c>
      <c r="W333"/>
      <c r="X333"/>
      <c r="Y333">
        <v>0</v>
      </c>
      <c r="Z333"/>
      <c r="AA333">
        <v>0</v>
      </c>
      <c r="AB333"/>
      <c r="AC333"/>
      <c r="AD333"/>
      <c r="AE333"/>
      <c r="AF333"/>
      <c r="AG333">
        <v>0</v>
      </c>
      <c r="AH333"/>
      <c r="AI333"/>
      <c r="AJ333"/>
      <c r="AK333"/>
      <c r="AL333">
        <v>120</v>
      </c>
      <c r="AM333">
        <v>120</v>
      </c>
      <c r="AN333" t="s">
        <v>182</v>
      </c>
      <c r="AO333"/>
      <c r="AP333"/>
      <c r="AQ333"/>
      <c r="AR333"/>
      <c r="AS333"/>
      <c r="AT333"/>
      <c r="AU333"/>
      <c r="AV333"/>
      <c r="AW333"/>
      <c r="AX333"/>
      <c r="AY333"/>
      <c r="AZ333"/>
      <c r="BA333"/>
      <c r="BB333"/>
      <c r="BC333"/>
      <c r="BD333"/>
      <c r="BE333"/>
      <c r="BF333"/>
      <c r="BG333" t="s">
        <v>183</v>
      </c>
      <c r="BH333"/>
      <c r="BI333"/>
      <c r="BJ333"/>
      <c r="BK333"/>
      <c r="BL333"/>
      <c r="BM333"/>
      <c r="BN333"/>
      <c r="BO333"/>
      <c r="BP333"/>
      <c r="BQ333"/>
      <c r="BR333"/>
      <c r="BS333"/>
      <c r="BT333"/>
      <c r="BU333"/>
    </row>
    <row r="334" spans="1:73" s="232" customFormat="1" x14ac:dyDescent="0.2">
      <c r="A334">
        <v>10</v>
      </c>
      <c r="B334" s="223">
        <v>44316</v>
      </c>
      <c r="C334" s="233" t="s">
        <v>844</v>
      </c>
      <c r="D334" s="233">
        <v>62</v>
      </c>
      <c r="E334" s="233" t="s">
        <v>187</v>
      </c>
      <c r="F334" s="233">
        <v>4828</v>
      </c>
      <c r="G334" s="233" t="s">
        <v>822</v>
      </c>
      <c r="H334" s="233">
        <v>1</v>
      </c>
      <c r="I334" s="233">
        <v>141000</v>
      </c>
      <c r="J334" s="233">
        <v>14630</v>
      </c>
      <c r="K334">
        <v>1</v>
      </c>
      <c r="L334"/>
      <c r="M334" t="s">
        <v>856</v>
      </c>
      <c r="N334">
        <v>9989232</v>
      </c>
      <c r="O334">
        <v>7087</v>
      </c>
      <c r="P334"/>
      <c r="Q334"/>
      <c r="R334"/>
      <c r="S334"/>
      <c r="T334"/>
      <c r="U334" t="s">
        <v>181</v>
      </c>
      <c r="V334" s="223">
        <v>44320</v>
      </c>
      <c r="W334"/>
      <c r="X334"/>
      <c r="Y334">
        <v>0</v>
      </c>
      <c r="Z334"/>
      <c r="AA334">
        <v>0</v>
      </c>
      <c r="AB334"/>
      <c r="AC334"/>
      <c r="AD334"/>
      <c r="AE334"/>
      <c r="AF334"/>
      <c r="AG334">
        <v>0</v>
      </c>
      <c r="AH334"/>
      <c r="AI334"/>
      <c r="AJ334"/>
      <c r="AK334"/>
      <c r="AL334">
        <v>62</v>
      </c>
      <c r="AM334">
        <v>62</v>
      </c>
      <c r="AN334" t="s">
        <v>182</v>
      </c>
      <c r="AO334"/>
      <c r="AP334"/>
      <c r="AQ334"/>
      <c r="AR334"/>
      <c r="AS334"/>
      <c r="AT334"/>
      <c r="AU334"/>
      <c r="AV334"/>
      <c r="AW334"/>
      <c r="AX334"/>
      <c r="AY334"/>
      <c r="AZ334"/>
      <c r="BA334"/>
      <c r="BB334"/>
      <c r="BC334"/>
      <c r="BD334"/>
      <c r="BE334"/>
      <c r="BF334"/>
      <c r="BG334" t="s">
        <v>183</v>
      </c>
      <c r="BH334"/>
      <c r="BI334"/>
      <c r="BJ334"/>
      <c r="BK334"/>
      <c r="BL334"/>
      <c r="BM334"/>
      <c r="BN334"/>
      <c r="BO334"/>
      <c r="BP334"/>
      <c r="BQ334"/>
      <c r="BR334"/>
      <c r="BS334"/>
      <c r="BT334"/>
      <c r="BU334"/>
    </row>
    <row r="335" spans="1:73" s="234" customFormat="1" x14ac:dyDescent="0.2">
      <c r="A335" s="234">
        <v>10</v>
      </c>
      <c r="B335" s="235">
        <v>44287</v>
      </c>
      <c r="C335" s="234" t="s">
        <v>804</v>
      </c>
      <c r="D335" s="234">
        <v>-120.23</v>
      </c>
      <c r="E335" s="234" t="s">
        <v>173</v>
      </c>
      <c r="F335" s="234">
        <v>4792</v>
      </c>
      <c r="G335" s="234" t="s">
        <v>297</v>
      </c>
      <c r="H335" s="234">
        <v>1</v>
      </c>
      <c r="I335" s="234">
        <v>141000</v>
      </c>
      <c r="J335" s="234">
        <v>14640</v>
      </c>
      <c r="K335" s="234">
        <v>1</v>
      </c>
      <c r="N335" s="234">
        <v>9925451</v>
      </c>
      <c r="O335" s="234">
        <v>60</v>
      </c>
      <c r="U335" s="234" t="s">
        <v>181</v>
      </c>
      <c r="V335" s="235">
        <v>44292</v>
      </c>
      <c r="Y335" s="234">
        <v>0</v>
      </c>
      <c r="AA335" s="234">
        <v>0</v>
      </c>
      <c r="AG335" s="234">
        <v>0</v>
      </c>
      <c r="AL335" s="234">
        <v>-120.23</v>
      </c>
      <c r="AM335" s="234">
        <v>-120.23</v>
      </c>
      <c r="AN335" s="234" t="s">
        <v>182</v>
      </c>
      <c r="BG335" s="234" t="s">
        <v>183</v>
      </c>
    </row>
    <row r="336" spans="1:73" s="238" customFormat="1" x14ac:dyDescent="0.2">
      <c r="A336" s="238">
        <v>10</v>
      </c>
      <c r="B336" s="239">
        <v>44287</v>
      </c>
      <c r="C336" s="238" t="s">
        <v>845</v>
      </c>
      <c r="D336" s="238">
        <v>43.14</v>
      </c>
      <c r="E336" s="238" t="s">
        <v>197</v>
      </c>
      <c r="F336" s="238" t="s">
        <v>198</v>
      </c>
      <c r="G336" s="238" t="s">
        <v>297</v>
      </c>
      <c r="H336" s="238">
        <v>1</v>
      </c>
      <c r="I336" s="238">
        <v>141000</v>
      </c>
      <c r="J336" s="238">
        <v>14640</v>
      </c>
      <c r="K336" s="238">
        <v>1</v>
      </c>
      <c r="N336" s="238">
        <v>9937567</v>
      </c>
      <c r="O336" s="238">
        <v>239</v>
      </c>
      <c r="Q336" s="238">
        <v>3853266</v>
      </c>
      <c r="U336" s="238" t="s">
        <v>181</v>
      </c>
      <c r="V336" s="239">
        <v>44298</v>
      </c>
      <c r="Y336" s="238">
        <v>0</v>
      </c>
      <c r="AA336" s="238">
        <v>0</v>
      </c>
      <c r="AG336" s="238">
        <v>0</v>
      </c>
      <c r="AI336" s="238" t="s">
        <v>203</v>
      </c>
      <c r="AL336" s="238">
        <v>43.14</v>
      </c>
      <c r="AM336" s="238">
        <v>43.14</v>
      </c>
      <c r="AN336" s="238" t="s">
        <v>182</v>
      </c>
      <c r="AR336" s="238" t="s">
        <v>204</v>
      </c>
      <c r="AS336" s="238">
        <v>43325</v>
      </c>
      <c r="AT336" s="238" t="s">
        <v>301</v>
      </c>
      <c r="AU336" s="238">
        <v>4374931421</v>
      </c>
      <c r="AV336" s="238">
        <v>100</v>
      </c>
      <c r="AW336" s="239">
        <v>44298</v>
      </c>
      <c r="AX336" s="238" t="s">
        <v>846</v>
      </c>
      <c r="AY336" s="238" t="s">
        <v>210</v>
      </c>
    </row>
    <row r="337" spans="1:73" s="238" customFormat="1" x14ac:dyDescent="0.2">
      <c r="A337" s="238">
        <v>10</v>
      </c>
      <c r="B337" s="239">
        <v>44287</v>
      </c>
      <c r="C337" s="238" t="s">
        <v>847</v>
      </c>
      <c r="D337" s="238">
        <v>35.39</v>
      </c>
      <c r="E337" s="238" t="s">
        <v>197</v>
      </c>
      <c r="F337" s="238" t="s">
        <v>198</v>
      </c>
      <c r="G337" s="238" t="s">
        <v>297</v>
      </c>
      <c r="H337" s="238">
        <v>1</v>
      </c>
      <c r="I337" s="238">
        <v>141000</v>
      </c>
      <c r="J337" s="238">
        <v>14640</v>
      </c>
      <c r="K337" s="238">
        <v>1</v>
      </c>
      <c r="N337" s="238">
        <v>9937567</v>
      </c>
      <c r="O337" s="238">
        <v>240</v>
      </c>
      <c r="Q337" s="238">
        <v>3853266</v>
      </c>
      <c r="U337" s="238" t="s">
        <v>181</v>
      </c>
      <c r="V337" s="239">
        <v>44298</v>
      </c>
      <c r="Y337" s="238">
        <v>0</v>
      </c>
      <c r="AA337" s="238">
        <v>0</v>
      </c>
      <c r="AG337" s="238">
        <v>0</v>
      </c>
      <c r="AI337" s="238" t="s">
        <v>203</v>
      </c>
      <c r="AL337" s="238">
        <v>35.39</v>
      </c>
      <c r="AM337" s="238">
        <v>35.39</v>
      </c>
      <c r="AN337" s="238" t="s">
        <v>182</v>
      </c>
      <c r="AR337" s="238" t="s">
        <v>204</v>
      </c>
      <c r="AS337" s="238">
        <v>43325</v>
      </c>
      <c r="AT337" s="238" t="s">
        <v>301</v>
      </c>
      <c r="AU337" s="238">
        <v>4374931421</v>
      </c>
      <c r="AV337" s="238">
        <v>100</v>
      </c>
      <c r="AW337" s="239">
        <v>44298</v>
      </c>
      <c r="AX337" s="238" t="s">
        <v>848</v>
      </c>
      <c r="AY337" s="238" t="s">
        <v>210</v>
      </c>
    </row>
    <row r="338" spans="1:73" s="238" customFormat="1" x14ac:dyDescent="0.2">
      <c r="A338" s="238">
        <v>10</v>
      </c>
      <c r="B338" s="239">
        <v>44287</v>
      </c>
      <c r="C338" s="238" t="s">
        <v>849</v>
      </c>
      <c r="D338" s="238">
        <v>41.7</v>
      </c>
      <c r="E338" s="238" t="s">
        <v>197</v>
      </c>
      <c r="F338" s="238" t="s">
        <v>198</v>
      </c>
      <c r="G338" s="238" t="s">
        <v>297</v>
      </c>
      <c r="H338" s="238">
        <v>1</v>
      </c>
      <c r="I338" s="238">
        <v>141000</v>
      </c>
      <c r="J338" s="238">
        <v>14640</v>
      </c>
      <c r="K338" s="238">
        <v>1</v>
      </c>
      <c r="N338" s="238">
        <v>9937567</v>
      </c>
      <c r="O338" s="238">
        <v>241</v>
      </c>
      <c r="Q338" s="238">
        <v>3853266</v>
      </c>
      <c r="U338" s="238" t="s">
        <v>181</v>
      </c>
      <c r="V338" s="239">
        <v>44298</v>
      </c>
      <c r="Y338" s="238">
        <v>0</v>
      </c>
      <c r="AA338" s="238">
        <v>0</v>
      </c>
      <c r="AG338" s="238">
        <v>0</v>
      </c>
      <c r="AI338" s="238" t="s">
        <v>203</v>
      </c>
      <c r="AL338" s="238">
        <v>41.7</v>
      </c>
      <c r="AM338" s="238">
        <v>41.7</v>
      </c>
      <c r="AN338" s="238" t="s">
        <v>182</v>
      </c>
      <c r="AR338" s="238" t="s">
        <v>204</v>
      </c>
      <c r="AS338" s="238">
        <v>43325</v>
      </c>
      <c r="AT338" s="238" t="s">
        <v>301</v>
      </c>
      <c r="AU338" s="238">
        <v>4374931421</v>
      </c>
      <c r="AV338" s="238">
        <v>100</v>
      </c>
      <c r="AW338" s="239">
        <v>44298</v>
      </c>
      <c r="AX338" s="238" t="s">
        <v>850</v>
      </c>
      <c r="AY338" s="238" t="s">
        <v>210</v>
      </c>
    </row>
    <row r="339" spans="1:73" s="238" customFormat="1" x14ac:dyDescent="0.2">
      <c r="A339" s="238">
        <v>10</v>
      </c>
      <c r="B339" s="239">
        <v>44316</v>
      </c>
      <c r="C339" s="238" t="s">
        <v>851</v>
      </c>
      <c r="D339" s="238">
        <v>187.48</v>
      </c>
      <c r="E339" s="238" t="s">
        <v>173</v>
      </c>
      <c r="F339" s="238">
        <v>4823</v>
      </c>
      <c r="G339" s="238" t="s">
        <v>507</v>
      </c>
      <c r="H339" s="238">
        <v>1</v>
      </c>
      <c r="I339" s="238">
        <v>141000</v>
      </c>
      <c r="J339" s="238">
        <v>14640</v>
      </c>
      <c r="K339" s="238">
        <v>1</v>
      </c>
      <c r="N339" s="238">
        <v>9989111</v>
      </c>
      <c r="O339" s="238">
        <v>67</v>
      </c>
      <c r="U339" s="238" t="s">
        <v>181</v>
      </c>
      <c r="V339" s="239">
        <v>44320</v>
      </c>
      <c r="Y339" s="238">
        <v>0</v>
      </c>
      <c r="AA339" s="238">
        <v>0</v>
      </c>
      <c r="AG339" s="238">
        <v>0</v>
      </c>
      <c r="AL339" s="238">
        <v>187.48</v>
      </c>
      <c r="AM339" s="238">
        <v>187.48</v>
      </c>
      <c r="AN339" s="238" t="s">
        <v>182</v>
      </c>
      <c r="BG339" s="238" t="s">
        <v>183</v>
      </c>
    </row>
    <row r="340" spans="1:73" s="232" customFormat="1" x14ac:dyDescent="0.2">
      <c r="A340" s="240">
        <v>11</v>
      </c>
      <c r="B340" s="241">
        <v>44317</v>
      </c>
      <c r="C340" s="240" t="s">
        <v>817</v>
      </c>
      <c r="D340" s="240">
        <v>-22.19</v>
      </c>
      <c r="E340" s="240" t="s">
        <v>173</v>
      </c>
      <c r="F340" s="240">
        <v>4818</v>
      </c>
      <c r="G340" s="240" t="s">
        <v>175</v>
      </c>
      <c r="H340" s="240">
        <v>1</v>
      </c>
      <c r="I340" s="240">
        <v>141000</v>
      </c>
      <c r="J340" s="240">
        <v>14016</v>
      </c>
      <c r="K340" s="240">
        <v>1</v>
      </c>
      <c r="L340" s="240"/>
      <c r="M340" s="240"/>
      <c r="N340" s="240">
        <v>9985985</v>
      </c>
      <c r="O340" s="240">
        <v>1520</v>
      </c>
      <c r="P340"/>
      <c r="Q340"/>
      <c r="R340"/>
      <c r="S340"/>
      <c r="T340"/>
      <c r="U340" t="s">
        <v>181</v>
      </c>
      <c r="V340" s="223">
        <v>44319</v>
      </c>
      <c r="W340"/>
      <c r="X340"/>
      <c r="Y340">
        <v>0</v>
      </c>
      <c r="Z340"/>
      <c r="AA340">
        <v>0</v>
      </c>
      <c r="AB340"/>
      <c r="AC340"/>
      <c r="AD340"/>
      <c r="AE340"/>
      <c r="AF340"/>
      <c r="AG340">
        <v>0</v>
      </c>
      <c r="AH340"/>
      <c r="AI340"/>
      <c r="AJ340"/>
      <c r="AK340"/>
      <c r="AL340">
        <v>-22.19</v>
      </c>
      <c r="AM340">
        <v>-22.19</v>
      </c>
      <c r="AN340" t="s">
        <v>182</v>
      </c>
      <c r="AO340"/>
      <c r="AP340"/>
      <c r="AQ340"/>
      <c r="AR340"/>
      <c r="AS340"/>
      <c r="AT340"/>
      <c r="AU340"/>
      <c r="AV340"/>
      <c r="AW340"/>
      <c r="AX340"/>
      <c r="AY340"/>
      <c r="AZ340"/>
      <c r="BA340"/>
      <c r="BB340"/>
      <c r="BC340"/>
      <c r="BD340"/>
      <c r="BE340"/>
      <c r="BF340"/>
      <c r="BG340" t="s">
        <v>183</v>
      </c>
      <c r="BH340"/>
      <c r="BI340"/>
      <c r="BJ340"/>
      <c r="BK340"/>
      <c r="BL340"/>
      <c r="BM340"/>
      <c r="BN340"/>
      <c r="BO340"/>
      <c r="BP340"/>
      <c r="BQ340"/>
      <c r="BR340"/>
      <c r="BS340"/>
      <c r="BT340"/>
      <c r="BU340"/>
    </row>
    <row r="341" spans="1:73" s="232" customFormat="1" x14ac:dyDescent="0.2">
      <c r="A341" s="240">
        <v>11</v>
      </c>
      <c r="B341" s="241">
        <v>44317</v>
      </c>
      <c r="C341" s="240" t="s">
        <v>818</v>
      </c>
      <c r="D341" s="240">
        <v>-10</v>
      </c>
      <c r="E341" s="240" t="s">
        <v>173</v>
      </c>
      <c r="F341" s="240">
        <v>4818</v>
      </c>
      <c r="G341" s="240" t="s">
        <v>175</v>
      </c>
      <c r="H341" s="240">
        <v>1</v>
      </c>
      <c r="I341" s="240">
        <v>141000</v>
      </c>
      <c r="J341" s="240">
        <v>14016</v>
      </c>
      <c r="K341" s="240">
        <v>1</v>
      </c>
      <c r="L341" s="240"/>
      <c r="M341" s="240"/>
      <c r="N341" s="240">
        <v>9985985</v>
      </c>
      <c r="O341" s="240">
        <v>3406</v>
      </c>
      <c r="P341"/>
      <c r="Q341"/>
      <c r="R341"/>
      <c r="S341"/>
      <c r="T341"/>
      <c r="U341" t="s">
        <v>181</v>
      </c>
      <c r="V341" s="223">
        <v>44319</v>
      </c>
      <c r="W341"/>
      <c r="X341"/>
      <c r="Y341">
        <v>0</v>
      </c>
      <c r="Z341"/>
      <c r="AA341">
        <v>0</v>
      </c>
      <c r="AB341"/>
      <c r="AC341"/>
      <c r="AD341"/>
      <c r="AE341"/>
      <c r="AF341"/>
      <c r="AG341">
        <v>0</v>
      </c>
      <c r="AH341"/>
      <c r="AI341"/>
      <c r="AJ341"/>
      <c r="AK341"/>
      <c r="AL341">
        <v>-10</v>
      </c>
      <c r="AM341">
        <v>-10</v>
      </c>
      <c r="AN341" t="s">
        <v>182</v>
      </c>
      <c r="AO341"/>
      <c r="AP341"/>
      <c r="AQ341"/>
      <c r="AR341"/>
      <c r="AS341"/>
      <c r="AT341"/>
      <c r="AU341"/>
      <c r="AV341"/>
      <c r="AW341"/>
      <c r="AX341"/>
      <c r="AY341"/>
      <c r="AZ341"/>
      <c r="BA341"/>
      <c r="BB341"/>
      <c r="BC341"/>
      <c r="BD341"/>
      <c r="BE341"/>
      <c r="BF341"/>
      <c r="BG341" t="s">
        <v>183</v>
      </c>
      <c r="BH341"/>
      <c r="BI341"/>
      <c r="BJ341"/>
      <c r="BK341"/>
      <c r="BL341"/>
      <c r="BM341"/>
      <c r="BN341"/>
      <c r="BO341"/>
      <c r="BP341"/>
      <c r="BQ341"/>
      <c r="BR341"/>
      <c r="BS341"/>
      <c r="BT341"/>
      <c r="BU341"/>
    </row>
    <row r="342" spans="1:73" s="232" customFormat="1" x14ac:dyDescent="0.2">
      <c r="A342" s="240">
        <v>11</v>
      </c>
      <c r="B342" s="241">
        <v>44317</v>
      </c>
      <c r="C342" s="240" t="s">
        <v>819</v>
      </c>
      <c r="D342" s="240">
        <v>-10</v>
      </c>
      <c r="E342" s="240" t="s">
        <v>173</v>
      </c>
      <c r="F342" s="240">
        <v>4818</v>
      </c>
      <c r="G342" s="240" t="s">
        <v>175</v>
      </c>
      <c r="H342" s="240">
        <v>1</v>
      </c>
      <c r="I342" s="240">
        <v>141000</v>
      </c>
      <c r="J342" s="240">
        <v>14016</v>
      </c>
      <c r="K342" s="240">
        <v>1</v>
      </c>
      <c r="L342" s="240"/>
      <c r="M342" s="240"/>
      <c r="N342" s="240">
        <v>9985985</v>
      </c>
      <c r="O342" s="240">
        <v>3658</v>
      </c>
      <c r="P342"/>
      <c r="Q342"/>
      <c r="R342"/>
      <c r="S342"/>
      <c r="T342"/>
      <c r="U342" t="s">
        <v>181</v>
      </c>
      <c r="V342" s="223">
        <v>44319</v>
      </c>
      <c r="W342"/>
      <c r="X342"/>
      <c r="Y342">
        <v>0</v>
      </c>
      <c r="Z342"/>
      <c r="AA342">
        <v>0</v>
      </c>
      <c r="AB342"/>
      <c r="AC342"/>
      <c r="AD342"/>
      <c r="AE342"/>
      <c r="AF342"/>
      <c r="AG342">
        <v>0</v>
      </c>
      <c r="AH342"/>
      <c r="AI342"/>
      <c r="AJ342"/>
      <c r="AK342"/>
      <c r="AL342">
        <v>-10</v>
      </c>
      <c r="AM342">
        <v>-10</v>
      </c>
      <c r="AN342" t="s">
        <v>182</v>
      </c>
      <c r="AO342"/>
      <c r="AP342"/>
      <c r="AQ342"/>
      <c r="AR342"/>
      <c r="AS342"/>
      <c r="AT342"/>
      <c r="AU342"/>
      <c r="AV342"/>
      <c r="AW342"/>
      <c r="AX342"/>
      <c r="AY342"/>
      <c r="AZ342"/>
      <c r="BA342"/>
      <c r="BB342"/>
      <c r="BC342"/>
      <c r="BD342"/>
      <c r="BE342"/>
      <c r="BF342"/>
      <c r="BG342" t="s">
        <v>183</v>
      </c>
      <c r="BH342"/>
      <c r="BI342"/>
      <c r="BJ342"/>
      <c r="BK342"/>
      <c r="BL342"/>
      <c r="BM342"/>
      <c r="BN342"/>
      <c r="BO342"/>
      <c r="BP342"/>
      <c r="BQ342"/>
      <c r="BR342"/>
      <c r="BS342"/>
      <c r="BT342"/>
      <c r="BU342"/>
    </row>
    <row r="343" spans="1:73" s="232" customFormat="1" x14ac:dyDescent="0.2">
      <c r="A343" s="240">
        <v>11</v>
      </c>
      <c r="B343" s="241">
        <v>44317</v>
      </c>
      <c r="C343" s="240" t="s">
        <v>820</v>
      </c>
      <c r="D343" s="240">
        <v>-10</v>
      </c>
      <c r="E343" s="240" t="s">
        <v>173</v>
      </c>
      <c r="F343" s="240">
        <v>4818</v>
      </c>
      <c r="G343" s="240" t="s">
        <v>175</v>
      </c>
      <c r="H343" s="240">
        <v>1</v>
      </c>
      <c r="I343" s="240">
        <v>141000</v>
      </c>
      <c r="J343" s="240">
        <v>14016</v>
      </c>
      <c r="K343" s="240">
        <v>1</v>
      </c>
      <c r="L343" s="240"/>
      <c r="M343" s="240"/>
      <c r="N343" s="240">
        <v>9985985</v>
      </c>
      <c r="O343" s="240">
        <v>4978</v>
      </c>
      <c r="P343"/>
      <c r="Q343"/>
      <c r="R343"/>
      <c r="S343"/>
      <c r="T343"/>
      <c r="U343" t="s">
        <v>181</v>
      </c>
      <c r="V343" s="223">
        <v>44319</v>
      </c>
      <c r="W343"/>
      <c r="X343"/>
      <c r="Y343">
        <v>0</v>
      </c>
      <c r="Z343"/>
      <c r="AA343">
        <v>0</v>
      </c>
      <c r="AB343"/>
      <c r="AC343"/>
      <c r="AD343"/>
      <c r="AE343"/>
      <c r="AF343"/>
      <c r="AG343">
        <v>0</v>
      </c>
      <c r="AH343"/>
      <c r="AI343"/>
      <c r="AJ343"/>
      <c r="AK343"/>
      <c r="AL343">
        <v>-10</v>
      </c>
      <c r="AM343">
        <v>-10</v>
      </c>
      <c r="AN343" t="s">
        <v>182</v>
      </c>
      <c r="AO343"/>
      <c r="AP343"/>
      <c r="AQ343"/>
      <c r="AR343"/>
      <c r="AS343"/>
      <c r="AT343"/>
      <c r="AU343"/>
      <c r="AV343"/>
      <c r="AW343"/>
      <c r="AX343"/>
      <c r="AY343"/>
      <c r="AZ343"/>
      <c r="BA343"/>
      <c r="BB343"/>
      <c r="BC343"/>
      <c r="BD343"/>
      <c r="BE343"/>
      <c r="BF343"/>
      <c r="BG343" t="s">
        <v>183</v>
      </c>
      <c r="BH343"/>
      <c r="BI343"/>
      <c r="BJ343"/>
      <c r="BK343"/>
      <c r="BL343"/>
      <c r="BM343"/>
      <c r="BN343"/>
      <c r="BO343"/>
      <c r="BP343"/>
      <c r="BQ343"/>
      <c r="BR343"/>
      <c r="BS343"/>
      <c r="BT343"/>
      <c r="BU343"/>
    </row>
    <row r="344" spans="1:73" s="232" customFormat="1" x14ac:dyDescent="0.2">
      <c r="A344" s="240">
        <v>11</v>
      </c>
      <c r="B344" s="241">
        <v>44347</v>
      </c>
      <c r="C344" s="240" t="s">
        <v>869</v>
      </c>
      <c r="D344" s="240">
        <v>22.29</v>
      </c>
      <c r="E344" s="240" t="s">
        <v>187</v>
      </c>
      <c r="F344" s="240">
        <v>4858</v>
      </c>
      <c r="G344" s="240" t="s">
        <v>175</v>
      </c>
      <c r="H344" s="240">
        <v>1</v>
      </c>
      <c r="I344" s="240">
        <v>141000</v>
      </c>
      <c r="J344" s="240">
        <v>14016</v>
      </c>
      <c r="K344" s="240">
        <v>1</v>
      </c>
      <c r="L344" s="240"/>
      <c r="M344" s="240"/>
      <c r="N344" s="240">
        <v>10059021</v>
      </c>
      <c r="O344" s="240">
        <v>1517</v>
      </c>
      <c r="P344"/>
      <c r="Q344"/>
      <c r="R344"/>
      <c r="S344"/>
      <c r="T344"/>
      <c r="U344" t="s">
        <v>181</v>
      </c>
      <c r="V344" s="223">
        <v>44347</v>
      </c>
      <c r="W344"/>
      <c r="X344"/>
      <c r="Y344">
        <v>0</v>
      </c>
      <c r="Z344"/>
      <c r="AA344">
        <v>0</v>
      </c>
      <c r="AB344"/>
      <c r="AC344"/>
      <c r="AD344"/>
      <c r="AE344"/>
      <c r="AF344"/>
      <c r="AG344">
        <v>0</v>
      </c>
      <c r="AH344"/>
      <c r="AI344"/>
      <c r="AJ344"/>
      <c r="AK344"/>
      <c r="AL344">
        <v>22.29</v>
      </c>
      <c r="AM344">
        <v>22.29</v>
      </c>
      <c r="AN344" t="s">
        <v>182</v>
      </c>
      <c r="AO344"/>
      <c r="AP344"/>
      <c r="AQ344"/>
      <c r="AR344"/>
      <c r="AS344"/>
      <c r="AT344"/>
      <c r="AU344"/>
      <c r="AV344"/>
      <c r="AW344"/>
      <c r="AX344"/>
      <c r="AY344"/>
      <c r="AZ344"/>
      <c r="BA344"/>
      <c r="BB344"/>
      <c r="BC344"/>
      <c r="BD344"/>
      <c r="BE344"/>
      <c r="BF344"/>
      <c r="BG344" t="s">
        <v>183</v>
      </c>
      <c r="BH344"/>
      <c r="BI344"/>
      <c r="BJ344"/>
      <c r="BK344"/>
      <c r="BL344"/>
      <c r="BM344"/>
      <c r="BN344"/>
      <c r="BO344"/>
      <c r="BP344"/>
      <c r="BQ344"/>
      <c r="BR344"/>
      <c r="BS344"/>
      <c r="BT344"/>
      <c r="BU344"/>
    </row>
    <row r="345" spans="1:73" s="232" customFormat="1" x14ac:dyDescent="0.2">
      <c r="A345" s="240">
        <v>11</v>
      </c>
      <c r="B345" s="241">
        <v>44347</v>
      </c>
      <c r="C345" s="240" t="s">
        <v>870</v>
      </c>
      <c r="D345" s="240">
        <v>10</v>
      </c>
      <c r="E345" s="240" t="s">
        <v>187</v>
      </c>
      <c r="F345" s="240">
        <v>4858</v>
      </c>
      <c r="G345" s="240" t="s">
        <v>175</v>
      </c>
      <c r="H345" s="240">
        <v>1</v>
      </c>
      <c r="I345" s="240">
        <v>141000</v>
      </c>
      <c r="J345" s="240">
        <v>14016</v>
      </c>
      <c r="K345" s="240">
        <v>1</v>
      </c>
      <c r="L345" s="240"/>
      <c r="M345" s="240"/>
      <c r="N345" s="240">
        <v>10059021</v>
      </c>
      <c r="O345" s="240">
        <v>3446</v>
      </c>
      <c r="P345"/>
      <c r="Q345"/>
      <c r="R345"/>
      <c r="S345"/>
      <c r="T345"/>
      <c r="U345" t="s">
        <v>181</v>
      </c>
      <c r="V345" s="223">
        <v>44347</v>
      </c>
      <c r="W345"/>
      <c r="X345"/>
      <c r="Y345">
        <v>0</v>
      </c>
      <c r="Z345"/>
      <c r="AA345">
        <v>0</v>
      </c>
      <c r="AB345"/>
      <c r="AC345"/>
      <c r="AD345"/>
      <c r="AE345"/>
      <c r="AF345"/>
      <c r="AG345">
        <v>0</v>
      </c>
      <c r="AH345"/>
      <c r="AI345"/>
      <c r="AJ345"/>
      <c r="AK345"/>
      <c r="AL345">
        <v>10</v>
      </c>
      <c r="AM345">
        <v>10</v>
      </c>
      <c r="AN345" t="s">
        <v>182</v>
      </c>
      <c r="AO345"/>
      <c r="AP345"/>
      <c r="AQ345"/>
      <c r="AR345"/>
      <c r="AS345"/>
      <c r="AT345"/>
      <c r="AU345"/>
      <c r="AV345"/>
      <c r="AW345"/>
      <c r="AX345"/>
      <c r="AY345"/>
      <c r="AZ345"/>
      <c r="BA345"/>
      <c r="BB345"/>
      <c r="BC345"/>
      <c r="BD345"/>
      <c r="BE345"/>
      <c r="BF345"/>
      <c r="BG345" t="s">
        <v>183</v>
      </c>
      <c r="BH345"/>
      <c r="BI345"/>
      <c r="BJ345"/>
      <c r="BK345"/>
      <c r="BL345"/>
      <c r="BM345"/>
      <c r="BN345"/>
      <c r="BO345"/>
      <c r="BP345"/>
      <c r="BQ345"/>
      <c r="BR345"/>
      <c r="BS345"/>
      <c r="BT345"/>
      <c r="BU345"/>
    </row>
    <row r="346" spans="1:73" s="232" customFormat="1" x14ac:dyDescent="0.2">
      <c r="A346" s="240">
        <v>11</v>
      </c>
      <c r="B346" s="241">
        <v>44347</v>
      </c>
      <c r="C346" s="240" t="s">
        <v>871</v>
      </c>
      <c r="D346" s="240">
        <v>10</v>
      </c>
      <c r="E346" s="240" t="s">
        <v>187</v>
      </c>
      <c r="F346" s="240">
        <v>4858</v>
      </c>
      <c r="G346" s="240" t="s">
        <v>175</v>
      </c>
      <c r="H346" s="240">
        <v>1</v>
      </c>
      <c r="I346" s="240">
        <v>141000</v>
      </c>
      <c r="J346" s="240">
        <v>14016</v>
      </c>
      <c r="K346" s="240">
        <v>1</v>
      </c>
      <c r="L346" s="240"/>
      <c r="M346" s="240"/>
      <c r="N346" s="240">
        <v>10059021</v>
      </c>
      <c r="O346" s="240">
        <v>3696</v>
      </c>
      <c r="P346"/>
      <c r="Q346"/>
      <c r="R346"/>
      <c r="S346"/>
      <c r="T346"/>
      <c r="U346" t="s">
        <v>181</v>
      </c>
      <c r="V346" s="223">
        <v>44347</v>
      </c>
      <c r="W346"/>
      <c r="X346"/>
      <c r="Y346">
        <v>0</v>
      </c>
      <c r="Z346"/>
      <c r="AA346">
        <v>0</v>
      </c>
      <c r="AB346"/>
      <c r="AC346"/>
      <c r="AD346"/>
      <c r="AE346"/>
      <c r="AF346"/>
      <c r="AG346">
        <v>0</v>
      </c>
      <c r="AH346"/>
      <c r="AI346"/>
      <c r="AJ346"/>
      <c r="AK346"/>
      <c r="AL346">
        <v>10</v>
      </c>
      <c r="AM346">
        <v>10</v>
      </c>
      <c r="AN346" t="s">
        <v>182</v>
      </c>
      <c r="AO346"/>
      <c r="AP346"/>
      <c r="AQ346"/>
      <c r="AR346"/>
      <c r="AS346"/>
      <c r="AT346"/>
      <c r="AU346"/>
      <c r="AV346"/>
      <c r="AW346"/>
      <c r="AX346"/>
      <c r="AY346"/>
      <c r="AZ346"/>
      <c r="BA346"/>
      <c r="BB346"/>
      <c r="BC346"/>
      <c r="BD346"/>
      <c r="BE346"/>
      <c r="BF346"/>
      <c r="BG346" t="s">
        <v>183</v>
      </c>
      <c r="BH346"/>
      <c r="BI346"/>
      <c r="BJ346"/>
      <c r="BK346"/>
      <c r="BL346"/>
      <c r="BM346"/>
      <c r="BN346"/>
      <c r="BO346"/>
      <c r="BP346"/>
      <c r="BQ346"/>
      <c r="BR346"/>
      <c r="BS346"/>
      <c r="BT346"/>
      <c r="BU346"/>
    </row>
    <row r="347" spans="1:73" s="232" customFormat="1" x14ac:dyDescent="0.2">
      <c r="A347" s="240">
        <v>11</v>
      </c>
      <c r="B347" s="241">
        <v>44347</v>
      </c>
      <c r="C347" s="240" t="s">
        <v>872</v>
      </c>
      <c r="D347" s="240">
        <v>10</v>
      </c>
      <c r="E347" s="240" t="s">
        <v>187</v>
      </c>
      <c r="F347" s="240">
        <v>4858</v>
      </c>
      <c r="G347" s="240" t="s">
        <v>175</v>
      </c>
      <c r="H347" s="240">
        <v>1</v>
      </c>
      <c r="I347" s="240">
        <v>141000</v>
      </c>
      <c r="J347" s="240">
        <v>14016</v>
      </c>
      <c r="K347" s="240">
        <v>1</v>
      </c>
      <c r="L347" s="240"/>
      <c r="M347" s="240"/>
      <c r="N347" s="240">
        <v>10059021</v>
      </c>
      <c r="O347" s="240">
        <v>5020</v>
      </c>
      <c r="P347"/>
      <c r="Q347"/>
      <c r="R347"/>
      <c r="S347"/>
      <c r="T347"/>
      <c r="U347" t="s">
        <v>181</v>
      </c>
      <c r="V347" s="223">
        <v>44347</v>
      </c>
      <c r="W347"/>
      <c r="X347"/>
      <c r="Y347">
        <v>0</v>
      </c>
      <c r="Z347"/>
      <c r="AA347">
        <v>0</v>
      </c>
      <c r="AB347"/>
      <c r="AC347"/>
      <c r="AD347"/>
      <c r="AE347"/>
      <c r="AF347"/>
      <c r="AG347">
        <v>0</v>
      </c>
      <c r="AH347"/>
      <c r="AI347"/>
      <c r="AJ347"/>
      <c r="AK347"/>
      <c r="AL347">
        <v>10</v>
      </c>
      <c r="AM347">
        <v>10</v>
      </c>
      <c r="AN347" t="s">
        <v>182</v>
      </c>
      <c r="AO347"/>
      <c r="AP347"/>
      <c r="AQ347"/>
      <c r="AR347"/>
      <c r="AS347"/>
      <c r="AT347"/>
      <c r="AU347"/>
      <c r="AV347"/>
      <c r="AW347"/>
      <c r="AX347"/>
      <c r="AY347"/>
      <c r="AZ347"/>
      <c r="BA347"/>
      <c r="BB347"/>
      <c r="BC347"/>
      <c r="BD347"/>
      <c r="BE347"/>
      <c r="BF347"/>
      <c r="BG347" t="s">
        <v>183</v>
      </c>
      <c r="BH347"/>
      <c r="BI347"/>
      <c r="BJ347"/>
      <c r="BK347"/>
      <c r="BL347"/>
      <c r="BM347"/>
      <c r="BN347"/>
      <c r="BO347"/>
      <c r="BP347"/>
      <c r="BQ347"/>
      <c r="BR347"/>
      <c r="BS347"/>
      <c r="BT347"/>
      <c r="BU347"/>
    </row>
    <row r="348" spans="1:73" s="232" customFormat="1" x14ac:dyDescent="0.2">
      <c r="A348" s="240">
        <v>11</v>
      </c>
      <c r="B348" s="241">
        <v>44347</v>
      </c>
      <c r="C348" s="240" t="s">
        <v>873</v>
      </c>
      <c r="D348" s="240">
        <v>22.29</v>
      </c>
      <c r="E348" s="240" t="s">
        <v>173</v>
      </c>
      <c r="F348" s="240">
        <v>4860</v>
      </c>
      <c r="G348" s="240" t="s">
        <v>175</v>
      </c>
      <c r="H348" s="240">
        <v>1</v>
      </c>
      <c r="I348" s="240">
        <v>141000</v>
      </c>
      <c r="J348" s="240">
        <v>14016</v>
      </c>
      <c r="K348" s="240">
        <v>1</v>
      </c>
      <c r="L348" s="240"/>
      <c r="M348" s="240"/>
      <c r="N348" s="240">
        <v>10059032</v>
      </c>
      <c r="O348" s="240">
        <v>1516</v>
      </c>
      <c r="P348"/>
      <c r="Q348"/>
      <c r="R348"/>
      <c r="S348"/>
      <c r="T348"/>
      <c r="U348" t="s">
        <v>181</v>
      </c>
      <c r="V348" s="223">
        <v>44347</v>
      </c>
      <c r="W348"/>
      <c r="X348"/>
      <c r="Y348">
        <v>0</v>
      </c>
      <c r="Z348"/>
      <c r="AA348">
        <v>0</v>
      </c>
      <c r="AB348"/>
      <c r="AC348"/>
      <c r="AD348"/>
      <c r="AE348"/>
      <c r="AF348"/>
      <c r="AG348">
        <v>0</v>
      </c>
      <c r="AH348"/>
      <c r="AI348"/>
      <c r="AJ348"/>
      <c r="AK348"/>
      <c r="AL348">
        <v>22.29</v>
      </c>
      <c r="AM348">
        <v>22.29</v>
      </c>
      <c r="AN348" t="s">
        <v>182</v>
      </c>
      <c r="AO348"/>
      <c r="AP348"/>
      <c r="AQ348"/>
      <c r="AR348"/>
      <c r="AS348"/>
      <c r="AT348"/>
      <c r="AU348"/>
      <c r="AV348"/>
      <c r="AW348"/>
      <c r="AX348"/>
      <c r="AY348"/>
      <c r="AZ348"/>
      <c r="BA348"/>
      <c r="BB348"/>
      <c r="BC348"/>
      <c r="BD348"/>
      <c r="BE348"/>
      <c r="BF348"/>
      <c r="BG348" t="s">
        <v>183</v>
      </c>
      <c r="BH348"/>
      <c r="BI348"/>
      <c r="BJ348"/>
      <c r="BK348"/>
      <c r="BL348"/>
      <c r="BM348"/>
      <c r="BN348"/>
      <c r="BO348"/>
      <c r="BP348"/>
      <c r="BQ348"/>
      <c r="BR348"/>
      <c r="BS348"/>
      <c r="BT348"/>
      <c r="BU348"/>
    </row>
    <row r="349" spans="1:73" s="232" customFormat="1" x14ac:dyDescent="0.2">
      <c r="A349" s="240">
        <v>11</v>
      </c>
      <c r="B349" s="241">
        <v>44347</v>
      </c>
      <c r="C349" s="240" t="s">
        <v>874</v>
      </c>
      <c r="D349" s="240">
        <v>10</v>
      </c>
      <c r="E349" s="240" t="s">
        <v>173</v>
      </c>
      <c r="F349" s="240">
        <v>4860</v>
      </c>
      <c r="G349" s="240" t="s">
        <v>175</v>
      </c>
      <c r="H349" s="240">
        <v>1</v>
      </c>
      <c r="I349" s="240">
        <v>141000</v>
      </c>
      <c r="J349" s="240">
        <v>14016</v>
      </c>
      <c r="K349" s="240">
        <v>1</v>
      </c>
      <c r="L349" s="240"/>
      <c r="M349" s="240"/>
      <c r="N349" s="240">
        <v>10059032</v>
      </c>
      <c r="O349" s="240">
        <v>3442</v>
      </c>
      <c r="P349"/>
      <c r="Q349"/>
      <c r="R349"/>
      <c r="S349"/>
      <c r="T349"/>
      <c r="U349" t="s">
        <v>181</v>
      </c>
      <c r="V349" s="223">
        <v>44347</v>
      </c>
      <c r="W349"/>
      <c r="X349"/>
      <c r="Y349">
        <v>0</v>
      </c>
      <c r="Z349"/>
      <c r="AA349">
        <v>0</v>
      </c>
      <c r="AB349"/>
      <c r="AC349"/>
      <c r="AD349"/>
      <c r="AE349"/>
      <c r="AF349"/>
      <c r="AG349">
        <v>0</v>
      </c>
      <c r="AH349"/>
      <c r="AI349"/>
      <c r="AJ349"/>
      <c r="AK349"/>
      <c r="AL349">
        <v>10</v>
      </c>
      <c r="AM349">
        <v>10</v>
      </c>
      <c r="AN349" t="s">
        <v>182</v>
      </c>
      <c r="AO349"/>
      <c r="AP349"/>
      <c r="AQ349"/>
      <c r="AR349"/>
      <c r="AS349"/>
      <c r="AT349"/>
      <c r="AU349"/>
      <c r="AV349"/>
      <c r="AW349"/>
      <c r="AX349"/>
      <c r="AY349"/>
      <c r="AZ349"/>
      <c r="BA349"/>
      <c r="BB349"/>
      <c r="BC349"/>
      <c r="BD349"/>
      <c r="BE349"/>
      <c r="BF349"/>
      <c r="BG349" t="s">
        <v>183</v>
      </c>
      <c r="BH349"/>
      <c r="BI349"/>
      <c r="BJ349"/>
      <c r="BK349"/>
      <c r="BL349"/>
      <c r="BM349"/>
      <c r="BN349"/>
      <c r="BO349"/>
      <c r="BP349"/>
      <c r="BQ349"/>
      <c r="BR349"/>
      <c r="BS349"/>
      <c r="BT349"/>
      <c r="BU349"/>
    </row>
    <row r="350" spans="1:73" s="232" customFormat="1" x14ac:dyDescent="0.2">
      <c r="A350" s="240">
        <v>11</v>
      </c>
      <c r="B350" s="241">
        <v>44347</v>
      </c>
      <c r="C350" s="240" t="s">
        <v>875</v>
      </c>
      <c r="D350" s="240">
        <v>10</v>
      </c>
      <c r="E350" s="240" t="s">
        <v>173</v>
      </c>
      <c r="F350" s="240">
        <v>4860</v>
      </c>
      <c r="G350" s="240" t="s">
        <v>175</v>
      </c>
      <c r="H350" s="240">
        <v>1</v>
      </c>
      <c r="I350" s="240">
        <v>141000</v>
      </c>
      <c r="J350" s="240">
        <v>14016</v>
      </c>
      <c r="K350" s="240">
        <v>1</v>
      </c>
      <c r="L350" s="240"/>
      <c r="M350" s="240"/>
      <c r="N350" s="240">
        <v>10059032</v>
      </c>
      <c r="O350" s="240">
        <v>3691</v>
      </c>
      <c r="P350"/>
      <c r="Q350"/>
      <c r="R350"/>
      <c r="S350"/>
      <c r="T350"/>
      <c r="U350" t="s">
        <v>181</v>
      </c>
      <c r="V350" s="223">
        <v>44347</v>
      </c>
      <c r="W350"/>
      <c r="X350"/>
      <c r="Y350">
        <v>0</v>
      </c>
      <c r="Z350"/>
      <c r="AA350">
        <v>0</v>
      </c>
      <c r="AB350"/>
      <c r="AC350"/>
      <c r="AD350"/>
      <c r="AE350"/>
      <c r="AF350"/>
      <c r="AG350">
        <v>0</v>
      </c>
      <c r="AH350"/>
      <c r="AI350"/>
      <c r="AJ350"/>
      <c r="AK350"/>
      <c r="AL350">
        <v>10</v>
      </c>
      <c r="AM350">
        <v>10</v>
      </c>
      <c r="AN350" t="s">
        <v>182</v>
      </c>
      <c r="AO350"/>
      <c r="AP350"/>
      <c r="AQ350"/>
      <c r="AR350"/>
      <c r="AS350"/>
      <c r="AT350"/>
      <c r="AU350"/>
      <c r="AV350"/>
      <c r="AW350"/>
      <c r="AX350"/>
      <c r="AY350"/>
      <c r="AZ350"/>
      <c r="BA350"/>
      <c r="BB350"/>
      <c r="BC350"/>
      <c r="BD350"/>
      <c r="BE350"/>
      <c r="BF350"/>
      <c r="BG350" t="s">
        <v>183</v>
      </c>
      <c r="BH350"/>
      <c r="BI350"/>
      <c r="BJ350"/>
      <c r="BK350"/>
      <c r="BL350"/>
      <c r="BM350"/>
      <c r="BN350"/>
      <c r="BO350"/>
      <c r="BP350"/>
      <c r="BQ350"/>
      <c r="BR350"/>
      <c r="BS350"/>
      <c r="BT350"/>
      <c r="BU350"/>
    </row>
    <row r="351" spans="1:73" s="232" customFormat="1" x14ac:dyDescent="0.2">
      <c r="A351" s="240">
        <v>11</v>
      </c>
      <c r="B351" s="241">
        <v>44347</v>
      </c>
      <c r="C351" s="240" t="s">
        <v>876</v>
      </c>
      <c r="D351" s="240">
        <v>10</v>
      </c>
      <c r="E351" s="240" t="s">
        <v>173</v>
      </c>
      <c r="F351" s="240">
        <v>4860</v>
      </c>
      <c r="G351" s="240" t="s">
        <v>175</v>
      </c>
      <c r="H351" s="240">
        <v>1</v>
      </c>
      <c r="I351" s="240">
        <v>141000</v>
      </c>
      <c r="J351" s="240">
        <v>14016</v>
      </c>
      <c r="K351" s="240">
        <v>1</v>
      </c>
      <c r="L351" s="240"/>
      <c r="M351" s="240"/>
      <c r="N351" s="240">
        <v>10059032</v>
      </c>
      <c r="O351" s="240">
        <v>5014</v>
      </c>
      <c r="P351"/>
      <c r="Q351"/>
      <c r="R351"/>
      <c r="S351"/>
      <c r="T351"/>
      <c r="U351" t="s">
        <v>181</v>
      </c>
      <c r="V351" s="223">
        <v>44347</v>
      </c>
      <c r="W351"/>
      <c r="X351"/>
      <c r="Y351">
        <v>0</v>
      </c>
      <c r="Z351"/>
      <c r="AA351">
        <v>0</v>
      </c>
      <c r="AB351"/>
      <c r="AC351"/>
      <c r="AD351"/>
      <c r="AE351"/>
      <c r="AF351"/>
      <c r="AG351">
        <v>0</v>
      </c>
      <c r="AH351"/>
      <c r="AI351"/>
      <c r="AJ351"/>
      <c r="AK351"/>
      <c r="AL351">
        <v>10</v>
      </c>
      <c r="AM351">
        <v>10</v>
      </c>
      <c r="AN351" t="s">
        <v>182</v>
      </c>
      <c r="AO351"/>
      <c r="AP351"/>
      <c r="AQ351"/>
      <c r="AR351"/>
      <c r="AS351"/>
      <c r="AT351"/>
      <c r="AU351"/>
      <c r="AV351"/>
      <c r="AW351"/>
      <c r="AX351"/>
      <c r="AY351"/>
      <c r="AZ351"/>
      <c r="BA351"/>
      <c r="BB351"/>
      <c r="BC351"/>
      <c r="BD351"/>
      <c r="BE351"/>
      <c r="BF351"/>
      <c r="BG351" t="s">
        <v>183</v>
      </c>
      <c r="BH351"/>
      <c r="BI351"/>
      <c r="BJ351"/>
      <c r="BK351"/>
      <c r="BL351"/>
      <c r="BM351"/>
      <c r="BN351"/>
      <c r="BO351"/>
      <c r="BP351"/>
      <c r="BQ351"/>
      <c r="BR351"/>
      <c r="BS351"/>
      <c r="BT351"/>
      <c r="BU351"/>
    </row>
    <row r="352" spans="1:73" s="232" customFormat="1" x14ac:dyDescent="0.2">
      <c r="A352">
        <v>11</v>
      </c>
      <c r="B352" s="239">
        <v>44317</v>
      </c>
      <c r="C352" s="238" t="s">
        <v>723</v>
      </c>
      <c r="D352" s="245">
        <v>5.5</v>
      </c>
      <c r="E352" s="238" t="s">
        <v>197</v>
      </c>
      <c r="F352" s="238" t="s">
        <v>198</v>
      </c>
      <c r="G352" s="238" t="s">
        <v>822</v>
      </c>
      <c r="H352" s="238">
        <v>1</v>
      </c>
      <c r="I352">
        <v>141000</v>
      </c>
      <c r="J352">
        <v>14620</v>
      </c>
      <c r="K352">
        <v>1</v>
      </c>
      <c r="L352" t="str">
        <f t="shared" ref="L352:L383" si="0">RIGHT(C352,10)</f>
        <v>01/02/2021</v>
      </c>
      <c r="M352">
        <f t="shared" ref="M352:M383" si="1">DATEVALUE(L352)</f>
        <v>44228</v>
      </c>
      <c r="N352">
        <v>9989167</v>
      </c>
      <c r="O352">
        <v>836</v>
      </c>
      <c r="P352"/>
      <c r="Q352">
        <v>3860964</v>
      </c>
      <c r="R352"/>
      <c r="S352"/>
      <c r="T352"/>
      <c r="U352" t="s">
        <v>181</v>
      </c>
      <c r="V352" s="223">
        <v>44320</v>
      </c>
      <c r="W352"/>
      <c r="X352"/>
      <c r="Y352">
        <v>0</v>
      </c>
      <c r="Z352"/>
      <c r="AA352">
        <v>0</v>
      </c>
      <c r="AB352"/>
      <c r="AC352"/>
      <c r="AD352"/>
      <c r="AE352"/>
      <c r="AF352"/>
      <c r="AG352">
        <v>0</v>
      </c>
      <c r="AH352"/>
      <c r="AI352" t="s">
        <v>203</v>
      </c>
      <c r="AJ352"/>
      <c r="AK352"/>
      <c r="AL352">
        <v>5.5</v>
      </c>
      <c r="AM352">
        <v>5.5</v>
      </c>
      <c r="AN352" t="s">
        <v>182</v>
      </c>
      <c r="AO352"/>
      <c r="AP352"/>
      <c r="AQ352"/>
      <c r="AR352" t="s">
        <v>204</v>
      </c>
      <c r="AS352">
        <v>254643</v>
      </c>
      <c r="AT352" t="s">
        <v>206</v>
      </c>
      <c r="AU352" t="s">
        <v>918</v>
      </c>
      <c r="AV352">
        <v>100</v>
      </c>
      <c r="AW352" s="223">
        <v>44320</v>
      </c>
      <c r="AX352" t="s">
        <v>920</v>
      </c>
      <c r="AY352" t="s">
        <v>210</v>
      </c>
      <c r="AZ352"/>
      <c r="BA352"/>
      <c r="BB352"/>
      <c r="BC352"/>
      <c r="BD352"/>
      <c r="BE352"/>
      <c r="BF352"/>
      <c r="BG352"/>
      <c r="BH352"/>
      <c r="BI352"/>
      <c r="BJ352"/>
      <c r="BK352"/>
      <c r="BL352"/>
      <c r="BM352"/>
      <c r="BN352"/>
      <c r="BO352"/>
      <c r="BP352"/>
      <c r="BQ352"/>
      <c r="BR352"/>
      <c r="BS352"/>
      <c r="BT352"/>
      <c r="BU352"/>
    </row>
    <row r="353" spans="1:73" s="232" customFormat="1" x14ac:dyDescent="0.2">
      <c r="A353">
        <v>11</v>
      </c>
      <c r="B353" s="239">
        <v>44317</v>
      </c>
      <c r="C353" s="238" t="s">
        <v>923</v>
      </c>
      <c r="D353" s="245">
        <v>1391.3</v>
      </c>
      <c r="E353" s="238" t="s">
        <v>197</v>
      </c>
      <c r="F353" s="238" t="s">
        <v>198</v>
      </c>
      <c r="G353" s="238" t="s">
        <v>822</v>
      </c>
      <c r="H353" s="238">
        <v>1</v>
      </c>
      <c r="I353">
        <v>141000</v>
      </c>
      <c r="J353">
        <v>14620</v>
      </c>
      <c r="K353">
        <v>1</v>
      </c>
      <c r="L353" t="str">
        <f t="shared" si="0"/>
        <v>01/02/2021</v>
      </c>
      <c r="M353">
        <f t="shared" si="1"/>
        <v>44228</v>
      </c>
      <c r="N353">
        <v>9989167</v>
      </c>
      <c r="O353">
        <v>838</v>
      </c>
      <c r="P353"/>
      <c r="Q353">
        <v>3860964</v>
      </c>
      <c r="R353"/>
      <c r="S353"/>
      <c r="T353"/>
      <c r="U353" t="s">
        <v>181</v>
      </c>
      <c r="V353" s="223">
        <v>44320</v>
      </c>
      <c r="W353"/>
      <c r="X353"/>
      <c r="Y353">
        <v>0</v>
      </c>
      <c r="Z353"/>
      <c r="AA353">
        <v>0</v>
      </c>
      <c r="AB353"/>
      <c r="AC353"/>
      <c r="AD353"/>
      <c r="AE353"/>
      <c r="AF353"/>
      <c r="AG353">
        <v>0</v>
      </c>
      <c r="AH353"/>
      <c r="AI353" t="s">
        <v>203</v>
      </c>
      <c r="AJ353"/>
      <c r="AK353"/>
      <c r="AL353">
        <v>1391.3</v>
      </c>
      <c r="AM353">
        <v>1391.3</v>
      </c>
      <c r="AN353" t="s">
        <v>182</v>
      </c>
      <c r="AO353"/>
      <c r="AP353"/>
      <c r="AQ353"/>
      <c r="AR353" t="s">
        <v>204</v>
      </c>
      <c r="AS353">
        <v>254643</v>
      </c>
      <c r="AT353" t="s">
        <v>206</v>
      </c>
      <c r="AU353" t="s">
        <v>918</v>
      </c>
      <c r="AV353">
        <v>100</v>
      </c>
      <c r="AW353" s="223">
        <v>44320</v>
      </c>
      <c r="AX353" t="s">
        <v>924</v>
      </c>
      <c r="AY353" t="s">
        <v>210</v>
      </c>
      <c r="AZ353"/>
      <c r="BA353"/>
      <c r="BB353"/>
      <c r="BC353"/>
      <c r="BD353"/>
      <c r="BE353"/>
      <c r="BF353"/>
      <c r="BG353"/>
      <c r="BH353"/>
      <c r="BI353"/>
      <c r="BJ353"/>
      <c r="BK353"/>
      <c r="BL353"/>
      <c r="BM353"/>
      <c r="BN353"/>
      <c r="BO353"/>
      <c r="BP353"/>
      <c r="BQ353"/>
      <c r="BR353"/>
      <c r="BS353"/>
      <c r="BT353"/>
      <c r="BU353"/>
    </row>
    <row r="354" spans="1:73" s="232" customFormat="1" x14ac:dyDescent="0.2">
      <c r="A354">
        <v>11</v>
      </c>
      <c r="B354" s="239">
        <v>44317</v>
      </c>
      <c r="C354" s="238" t="s">
        <v>723</v>
      </c>
      <c r="D354" s="245">
        <v>0.5</v>
      </c>
      <c r="E354" s="238" t="s">
        <v>197</v>
      </c>
      <c r="F354" s="238" t="s">
        <v>198</v>
      </c>
      <c r="G354" s="238" t="s">
        <v>822</v>
      </c>
      <c r="H354" s="238">
        <v>1</v>
      </c>
      <c r="I354">
        <v>141000</v>
      </c>
      <c r="J354">
        <v>14620</v>
      </c>
      <c r="K354">
        <v>1</v>
      </c>
      <c r="L354" t="str">
        <f t="shared" si="0"/>
        <v>01/02/2021</v>
      </c>
      <c r="M354">
        <f t="shared" si="1"/>
        <v>44228</v>
      </c>
      <c r="N354">
        <v>9989167</v>
      </c>
      <c r="O354">
        <v>851</v>
      </c>
      <c r="P354"/>
      <c r="Q354">
        <v>3860964</v>
      </c>
      <c r="R354"/>
      <c r="S354"/>
      <c r="T354"/>
      <c r="U354" t="s">
        <v>181</v>
      </c>
      <c r="V354" s="223">
        <v>44320</v>
      </c>
      <c r="W354"/>
      <c r="X354"/>
      <c r="Y354">
        <v>0</v>
      </c>
      <c r="Z354"/>
      <c r="AA354">
        <v>0</v>
      </c>
      <c r="AB354"/>
      <c r="AC354"/>
      <c r="AD354"/>
      <c r="AE354"/>
      <c r="AF354"/>
      <c r="AG354">
        <v>0</v>
      </c>
      <c r="AH354"/>
      <c r="AI354" t="s">
        <v>203</v>
      </c>
      <c r="AJ354"/>
      <c r="AK354"/>
      <c r="AL354">
        <v>0.5</v>
      </c>
      <c r="AM354">
        <v>0.5</v>
      </c>
      <c r="AN354" t="s">
        <v>182</v>
      </c>
      <c r="AO354"/>
      <c r="AP354"/>
      <c r="AQ354"/>
      <c r="AR354" t="s">
        <v>204</v>
      </c>
      <c r="AS354">
        <v>254643</v>
      </c>
      <c r="AT354" t="s">
        <v>206</v>
      </c>
      <c r="AU354" t="s">
        <v>918</v>
      </c>
      <c r="AV354">
        <v>100</v>
      </c>
      <c r="AW354" s="223">
        <v>44320</v>
      </c>
      <c r="AX354" t="s">
        <v>940</v>
      </c>
      <c r="AY354" t="s">
        <v>210</v>
      </c>
      <c r="AZ354"/>
      <c r="BA354"/>
      <c r="BB354"/>
      <c r="BC354"/>
      <c r="BD354"/>
      <c r="BE354"/>
      <c r="BF354"/>
      <c r="BG354"/>
      <c r="BH354"/>
      <c r="BI354"/>
      <c r="BJ354"/>
      <c r="BK354"/>
      <c r="BL354"/>
      <c r="BM354"/>
      <c r="BN354"/>
      <c r="BO354"/>
      <c r="BP354"/>
      <c r="BQ354"/>
      <c r="BR354"/>
      <c r="BS354"/>
      <c r="BT354"/>
      <c r="BU354"/>
    </row>
    <row r="355" spans="1:73" s="232" customFormat="1" x14ac:dyDescent="0.2">
      <c r="A355">
        <v>11</v>
      </c>
      <c r="B355" s="239">
        <v>44317</v>
      </c>
      <c r="C355" s="238" t="s">
        <v>723</v>
      </c>
      <c r="D355" s="245">
        <v>0.5</v>
      </c>
      <c r="E355" s="238" t="s">
        <v>197</v>
      </c>
      <c r="F355" s="238" t="s">
        <v>198</v>
      </c>
      <c r="G355" s="238" t="s">
        <v>822</v>
      </c>
      <c r="H355" s="238">
        <v>1</v>
      </c>
      <c r="I355">
        <v>141000</v>
      </c>
      <c r="J355">
        <v>14620</v>
      </c>
      <c r="K355">
        <v>1</v>
      </c>
      <c r="L355" t="str">
        <f t="shared" si="0"/>
        <v>01/02/2021</v>
      </c>
      <c r="M355">
        <f t="shared" si="1"/>
        <v>44228</v>
      </c>
      <c r="N355">
        <v>9989167</v>
      </c>
      <c r="O355">
        <v>852</v>
      </c>
      <c r="P355"/>
      <c r="Q355">
        <v>3860964</v>
      </c>
      <c r="R355"/>
      <c r="S355"/>
      <c r="T355"/>
      <c r="U355" t="s">
        <v>181</v>
      </c>
      <c r="V355" s="223">
        <v>44320</v>
      </c>
      <c r="W355"/>
      <c r="X355"/>
      <c r="Y355">
        <v>0</v>
      </c>
      <c r="Z355"/>
      <c r="AA355">
        <v>0</v>
      </c>
      <c r="AB355"/>
      <c r="AC355"/>
      <c r="AD355"/>
      <c r="AE355"/>
      <c r="AF355"/>
      <c r="AG355">
        <v>0</v>
      </c>
      <c r="AH355"/>
      <c r="AI355" t="s">
        <v>203</v>
      </c>
      <c r="AJ355"/>
      <c r="AK355"/>
      <c r="AL355">
        <v>0.5</v>
      </c>
      <c r="AM355">
        <v>0.5</v>
      </c>
      <c r="AN355" t="s">
        <v>182</v>
      </c>
      <c r="AO355"/>
      <c r="AP355"/>
      <c r="AQ355"/>
      <c r="AR355" t="s">
        <v>204</v>
      </c>
      <c r="AS355">
        <v>254643</v>
      </c>
      <c r="AT355" t="s">
        <v>206</v>
      </c>
      <c r="AU355" t="s">
        <v>918</v>
      </c>
      <c r="AV355">
        <v>100</v>
      </c>
      <c r="AW355" s="223">
        <v>44320</v>
      </c>
      <c r="AX355" t="s">
        <v>941</v>
      </c>
      <c r="AY355" t="s">
        <v>210</v>
      </c>
      <c r="AZ355"/>
      <c r="BA355"/>
      <c r="BB355"/>
      <c r="BC355"/>
      <c r="BD355"/>
      <c r="BE355"/>
      <c r="BF355"/>
      <c r="BG355"/>
      <c r="BH355"/>
      <c r="BI355"/>
      <c r="BJ355"/>
      <c r="BK355"/>
      <c r="BL355"/>
      <c r="BM355"/>
      <c r="BN355"/>
      <c r="BO355"/>
      <c r="BP355"/>
      <c r="BQ355"/>
      <c r="BR355"/>
      <c r="BS355"/>
      <c r="BT355"/>
      <c r="BU355"/>
    </row>
    <row r="356" spans="1:73" s="232" customFormat="1" x14ac:dyDescent="0.2">
      <c r="A356">
        <v>11</v>
      </c>
      <c r="B356" s="239">
        <v>44341</v>
      </c>
      <c r="C356" s="238" t="s">
        <v>834</v>
      </c>
      <c r="D356" s="245">
        <v>-5.5</v>
      </c>
      <c r="E356" s="238" t="s">
        <v>187</v>
      </c>
      <c r="F356" s="238">
        <v>4852</v>
      </c>
      <c r="G356" s="238" t="s">
        <v>175</v>
      </c>
      <c r="H356" s="238">
        <v>1</v>
      </c>
      <c r="I356">
        <v>141000</v>
      </c>
      <c r="J356">
        <v>14620</v>
      </c>
      <c r="K356">
        <v>1</v>
      </c>
      <c r="L356" t="str">
        <f t="shared" si="0"/>
        <v>01/02/2021</v>
      </c>
      <c r="M356">
        <f t="shared" si="1"/>
        <v>44228</v>
      </c>
      <c r="N356">
        <v>10045848</v>
      </c>
      <c r="O356">
        <v>3236</v>
      </c>
      <c r="P356"/>
      <c r="Q356"/>
      <c r="R356"/>
      <c r="S356"/>
      <c r="T356"/>
      <c r="U356" t="s">
        <v>181</v>
      </c>
      <c r="V356" s="223">
        <v>44341</v>
      </c>
      <c r="W356"/>
      <c r="X356"/>
      <c r="Y356">
        <v>0</v>
      </c>
      <c r="Z356"/>
      <c r="AA356">
        <v>0</v>
      </c>
      <c r="AB356"/>
      <c r="AC356"/>
      <c r="AD356"/>
      <c r="AE356"/>
      <c r="AF356"/>
      <c r="AG356">
        <v>0</v>
      </c>
      <c r="AH356"/>
      <c r="AI356"/>
      <c r="AJ356"/>
      <c r="AK356"/>
      <c r="AL356">
        <v>-5.5</v>
      </c>
      <c r="AM356">
        <v>-5.5</v>
      </c>
      <c r="AN356" t="s">
        <v>182</v>
      </c>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row>
    <row r="357" spans="1:73" s="232" customFormat="1" x14ac:dyDescent="0.2">
      <c r="A357">
        <v>11</v>
      </c>
      <c r="B357" s="239">
        <v>44341</v>
      </c>
      <c r="C357" s="238" t="s">
        <v>836</v>
      </c>
      <c r="D357" s="245">
        <v>-1391.3</v>
      </c>
      <c r="E357" s="238" t="s">
        <v>187</v>
      </c>
      <c r="F357" s="238">
        <v>4852</v>
      </c>
      <c r="G357" s="238" t="s">
        <v>175</v>
      </c>
      <c r="H357" s="238">
        <v>1</v>
      </c>
      <c r="I357">
        <v>141000</v>
      </c>
      <c r="J357">
        <v>14620</v>
      </c>
      <c r="K357">
        <v>1</v>
      </c>
      <c r="L357" t="str">
        <f t="shared" si="0"/>
        <v>01/02/2021</v>
      </c>
      <c r="M357">
        <f t="shared" si="1"/>
        <v>44228</v>
      </c>
      <c r="N357">
        <v>10045848</v>
      </c>
      <c r="O357">
        <v>3238</v>
      </c>
      <c r="P357"/>
      <c r="Q357"/>
      <c r="R357"/>
      <c r="S357"/>
      <c r="T357"/>
      <c r="U357" t="s">
        <v>181</v>
      </c>
      <c r="V357" s="223">
        <v>44341</v>
      </c>
      <c r="W357"/>
      <c r="X357"/>
      <c r="Y357">
        <v>0</v>
      </c>
      <c r="Z357"/>
      <c r="AA357">
        <v>0</v>
      </c>
      <c r="AB357"/>
      <c r="AC357"/>
      <c r="AD357"/>
      <c r="AE357"/>
      <c r="AF357"/>
      <c r="AG357">
        <v>0</v>
      </c>
      <c r="AH357"/>
      <c r="AI357"/>
      <c r="AJ357"/>
      <c r="AK357"/>
      <c r="AL357">
        <v>-1391.3</v>
      </c>
      <c r="AM357">
        <v>-1391.3</v>
      </c>
      <c r="AN357" t="s">
        <v>182</v>
      </c>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row>
    <row r="358" spans="1:73" s="232" customFormat="1" x14ac:dyDescent="0.2">
      <c r="A358">
        <v>11</v>
      </c>
      <c r="B358" s="239">
        <v>44341</v>
      </c>
      <c r="C358" s="238" t="s">
        <v>834</v>
      </c>
      <c r="D358" s="245">
        <v>-0.5</v>
      </c>
      <c r="E358" s="238" t="s">
        <v>187</v>
      </c>
      <c r="F358" s="238">
        <v>4852</v>
      </c>
      <c r="G358" s="238" t="s">
        <v>175</v>
      </c>
      <c r="H358" s="238">
        <v>1</v>
      </c>
      <c r="I358">
        <v>141000</v>
      </c>
      <c r="J358">
        <v>14620</v>
      </c>
      <c r="K358">
        <v>1</v>
      </c>
      <c r="L358" t="str">
        <f t="shared" si="0"/>
        <v>01/02/2021</v>
      </c>
      <c r="M358">
        <f t="shared" si="1"/>
        <v>44228</v>
      </c>
      <c r="N358">
        <v>10045848</v>
      </c>
      <c r="O358">
        <v>3251</v>
      </c>
      <c r="P358"/>
      <c r="Q358"/>
      <c r="R358"/>
      <c r="S358"/>
      <c r="T358"/>
      <c r="U358" t="s">
        <v>181</v>
      </c>
      <c r="V358" s="223">
        <v>44341</v>
      </c>
      <c r="W358"/>
      <c r="X358"/>
      <c r="Y358">
        <v>0</v>
      </c>
      <c r="Z358"/>
      <c r="AA358">
        <v>0</v>
      </c>
      <c r="AB358"/>
      <c r="AC358"/>
      <c r="AD358"/>
      <c r="AE358"/>
      <c r="AF358"/>
      <c r="AG358">
        <v>0</v>
      </c>
      <c r="AH358"/>
      <c r="AI358"/>
      <c r="AJ358"/>
      <c r="AK358"/>
      <c r="AL358">
        <v>-0.5</v>
      </c>
      <c r="AM358">
        <v>-0.5</v>
      </c>
      <c r="AN358" t="s">
        <v>182</v>
      </c>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row>
    <row r="359" spans="1:73" s="232" customFormat="1" x14ac:dyDescent="0.2">
      <c r="A359">
        <v>11</v>
      </c>
      <c r="B359" s="239">
        <v>44341</v>
      </c>
      <c r="C359" s="238" t="s">
        <v>834</v>
      </c>
      <c r="D359" s="245">
        <v>-0.5</v>
      </c>
      <c r="E359" s="238" t="s">
        <v>187</v>
      </c>
      <c r="F359" s="238">
        <v>4852</v>
      </c>
      <c r="G359" s="238" t="s">
        <v>175</v>
      </c>
      <c r="H359" s="238">
        <v>1</v>
      </c>
      <c r="I359">
        <v>141000</v>
      </c>
      <c r="J359">
        <v>14620</v>
      </c>
      <c r="K359">
        <v>1</v>
      </c>
      <c r="L359" t="str">
        <f t="shared" si="0"/>
        <v>01/02/2021</v>
      </c>
      <c r="M359">
        <f t="shared" si="1"/>
        <v>44228</v>
      </c>
      <c r="N359">
        <v>10045848</v>
      </c>
      <c r="O359">
        <v>3252</v>
      </c>
      <c r="P359"/>
      <c r="Q359"/>
      <c r="R359"/>
      <c r="S359"/>
      <c r="T359"/>
      <c r="U359" t="s">
        <v>181</v>
      </c>
      <c r="V359" s="223">
        <v>44341</v>
      </c>
      <c r="W359"/>
      <c r="X359"/>
      <c r="Y359">
        <v>0</v>
      </c>
      <c r="Z359"/>
      <c r="AA359">
        <v>0</v>
      </c>
      <c r="AB359"/>
      <c r="AC359"/>
      <c r="AD359"/>
      <c r="AE359"/>
      <c r="AF359"/>
      <c r="AG359">
        <v>0</v>
      </c>
      <c r="AH359"/>
      <c r="AI359"/>
      <c r="AJ359"/>
      <c r="AK359"/>
      <c r="AL359">
        <v>-0.5</v>
      </c>
      <c r="AM359">
        <v>-0.5</v>
      </c>
      <c r="AN359" t="s">
        <v>182</v>
      </c>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row>
    <row r="360" spans="1:73" s="232" customFormat="1" x14ac:dyDescent="0.2">
      <c r="A360">
        <v>11</v>
      </c>
      <c r="B360" s="239">
        <v>44317</v>
      </c>
      <c r="C360" s="238" t="s">
        <v>796</v>
      </c>
      <c r="D360" s="245">
        <v>5.5</v>
      </c>
      <c r="E360" s="238" t="s">
        <v>197</v>
      </c>
      <c r="F360" s="238" t="s">
        <v>198</v>
      </c>
      <c r="G360" s="238" t="s">
        <v>822</v>
      </c>
      <c r="H360" s="238">
        <v>1</v>
      </c>
      <c r="I360">
        <v>141000</v>
      </c>
      <c r="J360">
        <v>14620</v>
      </c>
      <c r="K360">
        <v>1</v>
      </c>
      <c r="L360" t="str">
        <f t="shared" si="0"/>
        <v>18/03/2021</v>
      </c>
      <c r="M360">
        <f t="shared" si="1"/>
        <v>44273</v>
      </c>
      <c r="N360">
        <v>9989167</v>
      </c>
      <c r="O360">
        <v>846</v>
      </c>
      <c r="P360"/>
      <c r="Q360">
        <v>3860964</v>
      </c>
      <c r="R360"/>
      <c r="S360"/>
      <c r="T360"/>
      <c r="U360" t="s">
        <v>181</v>
      </c>
      <c r="V360" s="223">
        <v>44320</v>
      </c>
      <c r="W360"/>
      <c r="X360"/>
      <c r="Y360">
        <v>0</v>
      </c>
      <c r="Z360"/>
      <c r="AA360">
        <v>0</v>
      </c>
      <c r="AB360"/>
      <c r="AC360"/>
      <c r="AD360"/>
      <c r="AE360"/>
      <c r="AF360"/>
      <c r="AG360">
        <v>0</v>
      </c>
      <c r="AH360"/>
      <c r="AI360" t="s">
        <v>203</v>
      </c>
      <c r="AJ360"/>
      <c r="AK360"/>
      <c r="AL360">
        <v>5.5</v>
      </c>
      <c r="AM360">
        <v>5.5</v>
      </c>
      <c r="AN360" t="s">
        <v>182</v>
      </c>
      <c r="AO360"/>
      <c r="AP360"/>
      <c r="AQ360"/>
      <c r="AR360" t="s">
        <v>204</v>
      </c>
      <c r="AS360">
        <v>254643</v>
      </c>
      <c r="AT360" t="s">
        <v>206</v>
      </c>
      <c r="AU360" t="s">
        <v>918</v>
      </c>
      <c r="AV360">
        <v>100</v>
      </c>
      <c r="AW360" s="223">
        <v>44320</v>
      </c>
      <c r="AX360" t="s">
        <v>934</v>
      </c>
      <c r="AY360" t="s">
        <v>210</v>
      </c>
      <c r="AZ360"/>
      <c r="BA360"/>
      <c r="BB360"/>
      <c r="BC360"/>
      <c r="BD360"/>
      <c r="BE360"/>
      <c r="BF360"/>
      <c r="BG360"/>
      <c r="BH360"/>
      <c r="BI360"/>
      <c r="BJ360"/>
      <c r="BK360"/>
      <c r="BL360"/>
      <c r="BM360"/>
      <c r="BN360"/>
      <c r="BO360"/>
      <c r="BP360"/>
      <c r="BQ360"/>
      <c r="BR360"/>
      <c r="BS360"/>
      <c r="BT360"/>
      <c r="BU360"/>
    </row>
    <row r="361" spans="1:73" s="232" customFormat="1" x14ac:dyDescent="0.2">
      <c r="A361">
        <v>11</v>
      </c>
      <c r="B361" s="239">
        <v>44317</v>
      </c>
      <c r="C361" s="238" t="s">
        <v>935</v>
      </c>
      <c r="D361" s="245">
        <v>117.39</v>
      </c>
      <c r="E361" s="238" t="s">
        <v>197</v>
      </c>
      <c r="F361" s="238" t="s">
        <v>198</v>
      </c>
      <c r="G361" s="238" t="s">
        <v>822</v>
      </c>
      <c r="H361" s="238">
        <v>1</v>
      </c>
      <c r="I361">
        <v>141000</v>
      </c>
      <c r="J361">
        <v>14620</v>
      </c>
      <c r="K361">
        <v>1</v>
      </c>
      <c r="L361" t="str">
        <f t="shared" si="0"/>
        <v>18/03/2021</v>
      </c>
      <c r="M361">
        <f t="shared" si="1"/>
        <v>44273</v>
      </c>
      <c r="N361">
        <v>9989167</v>
      </c>
      <c r="O361">
        <v>847</v>
      </c>
      <c r="P361"/>
      <c r="Q361">
        <v>3860964</v>
      </c>
      <c r="R361"/>
      <c r="S361"/>
      <c r="T361"/>
      <c r="U361" t="s">
        <v>181</v>
      </c>
      <c r="V361" s="223">
        <v>44320</v>
      </c>
      <c r="W361"/>
      <c r="X361"/>
      <c r="Y361">
        <v>0</v>
      </c>
      <c r="Z361"/>
      <c r="AA361">
        <v>0</v>
      </c>
      <c r="AB361"/>
      <c r="AC361"/>
      <c r="AD361"/>
      <c r="AE361"/>
      <c r="AF361"/>
      <c r="AG361">
        <v>0</v>
      </c>
      <c r="AH361"/>
      <c r="AI361" t="s">
        <v>203</v>
      </c>
      <c r="AJ361"/>
      <c r="AK361"/>
      <c r="AL361">
        <v>117.39</v>
      </c>
      <c r="AM361">
        <v>117.39</v>
      </c>
      <c r="AN361" t="s">
        <v>182</v>
      </c>
      <c r="AO361"/>
      <c r="AP361"/>
      <c r="AQ361"/>
      <c r="AR361" t="s">
        <v>204</v>
      </c>
      <c r="AS361">
        <v>254643</v>
      </c>
      <c r="AT361" t="s">
        <v>206</v>
      </c>
      <c r="AU361" t="s">
        <v>918</v>
      </c>
      <c r="AV361">
        <v>100</v>
      </c>
      <c r="AW361" s="223">
        <v>44320</v>
      </c>
      <c r="AX361" t="s">
        <v>936</v>
      </c>
      <c r="AY361" t="s">
        <v>210</v>
      </c>
      <c r="AZ361"/>
      <c r="BA361"/>
      <c r="BB361"/>
      <c r="BC361"/>
      <c r="BD361"/>
      <c r="BE361"/>
      <c r="BF361"/>
      <c r="BG361"/>
      <c r="BH361"/>
      <c r="BI361"/>
      <c r="BJ361"/>
      <c r="BK361"/>
      <c r="BL361"/>
      <c r="BM361"/>
      <c r="BN361"/>
      <c r="BO361"/>
      <c r="BP361"/>
      <c r="BQ361"/>
      <c r="BR361"/>
      <c r="BS361"/>
      <c r="BT361"/>
      <c r="BU361"/>
    </row>
    <row r="362" spans="1:73" s="232" customFormat="1" x14ac:dyDescent="0.2">
      <c r="A362">
        <v>11</v>
      </c>
      <c r="B362" s="239">
        <v>44317</v>
      </c>
      <c r="C362" s="238" t="s">
        <v>796</v>
      </c>
      <c r="D362" s="245">
        <v>0.5</v>
      </c>
      <c r="E362" s="238" t="s">
        <v>197</v>
      </c>
      <c r="F362" s="238" t="s">
        <v>198</v>
      </c>
      <c r="G362" s="238" t="s">
        <v>822</v>
      </c>
      <c r="H362" s="238">
        <v>1</v>
      </c>
      <c r="I362">
        <v>141000</v>
      </c>
      <c r="J362">
        <v>14620</v>
      </c>
      <c r="K362">
        <v>1</v>
      </c>
      <c r="L362" t="str">
        <f t="shared" si="0"/>
        <v>18/03/2021</v>
      </c>
      <c r="M362">
        <f t="shared" si="1"/>
        <v>44273</v>
      </c>
      <c r="N362">
        <v>9989167</v>
      </c>
      <c r="O362">
        <v>857</v>
      </c>
      <c r="P362"/>
      <c r="Q362">
        <v>3860964</v>
      </c>
      <c r="R362"/>
      <c r="S362"/>
      <c r="T362"/>
      <c r="U362" t="s">
        <v>181</v>
      </c>
      <c r="V362" s="223">
        <v>44320</v>
      </c>
      <c r="W362"/>
      <c r="X362"/>
      <c r="Y362">
        <v>0</v>
      </c>
      <c r="Z362"/>
      <c r="AA362">
        <v>0</v>
      </c>
      <c r="AB362"/>
      <c r="AC362"/>
      <c r="AD362"/>
      <c r="AE362"/>
      <c r="AF362"/>
      <c r="AG362">
        <v>0</v>
      </c>
      <c r="AH362"/>
      <c r="AI362" t="s">
        <v>203</v>
      </c>
      <c r="AJ362"/>
      <c r="AK362"/>
      <c r="AL362">
        <v>0.5</v>
      </c>
      <c r="AM362">
        <v>0.5</v>
      </c>
      <c r="AN362" t="s">
        <v>182</v>
      </c>
      <c r="AO362"/>
      <c r="AP362"/>
      <c r="AQ362"/>
      <c r="AR362" t="s">
        <v>204</v>
      </c>
      <c r="AS362">
        <v>254643</v>
      </c>
      <c r="AT362" t="s">
        <v>206</v>
      </c>
      <c r="AU362" t="s">
        <v>918</v>
      </c>
      <c r="AV362">
        <v>100</v>
      </c>
      <c r="AW362" s="223">
        <v>44320</v>
      </c>
      <c r="AX362" t="s">
        <v>946</v>
      </c>
      <c r="AY362" t="s">
        <v>210</v>
      </c>
      <c r="AZ362"/>
      <c r="BA362"/>
      <c r="BB362"/>
      <c r="BC362"/>
      <c r="BD362"/>
      <c r="BE362"/>
      <c r="BF362"/>
      <c r="BG362"/>
      <c r="BH362"/>
      <c r="BI362"/>
      <c r="BJ362"/>
      <c r="BK362"/>
      <c r="BL362"/>
      <c r="BM362"/>
      <c r="BN362"/>
      <c r="BO362"/>
      <c r="BP362"/>
      <c r="BQ362"/>
      <c r="BR362"/>
      <c r="BS362"/>
      <c r="BT362"/>
      <c r="BU362"/>
    </row>
    <row r="363" spans="1:73" s="232" customFormat="1" x14ac:dyDescent="0.2">
      <c r="A363">
        <v>11</v>
      </c>
      <c r="B363" s="239">
        <v>44341</v>
      </c>
      <c r="C363" s="238" t="s">
        <v>840</v>
      </c>
      <c r="D363" s="245">
        <v>-5.5</v>
      </c>
      <c r="E363" s="238" t="s">
        <v>187</v>
      </c>
      <c r="F363" s="238">
        <v>4852</v>
      </c>
      <c r="G363" s="238" t="s">
        <v>175</v>
      </c>
      <c r="H363" s="238">
        <v>1</v>
      </c>
      <c r="I363">
        <v>141000</v>
      </c>
      <c r="J363">
        <v>14620</v>
      </c>
      <c r="K363">
        <v>1</v>
      </c>
      <c r="L363" t="str">
        <f t="shared" si="0"/>
        <v>18/03/2021</v>
      </c>
      <c r="M363">
        <f t="shared" si="1"/>
        <v>44273</v>
      </c>
      <c r="N363">
        <v>10045848</v>
      </c>
      <c r="O363">
        <v>3246</v>
      </c>
      <c r="P363"/>
      <c r="Q363"/>
      <c r="R363"/>
      <c r="S363"/>
      <c r="T363"/>
      <c r="U363" t="s">
        <v>181</v>
      </c>
      <c r="V363" s="223">
        <v>44341</v>
      </c>
      <c r="W363"/>
      <c r="X363"/>
      <c r="Y363">
        <v>0</v>
      </c>
      <c r="Z363"/>
      <c r="AA363">
        <v>0</v>
      </c>
      <c r="AB363"/>
      <c r="AC363"/>
      <c r="AD363"/>
      <c r="AE363"/>
      <c r="AF363"/>
      <c r="AG363">
        <v>0</v>
      </c>
      <c r="AH363"/>
      <c r="AI363"/>
      <c r="AJ363"/>
      <c r="AK363"/>
      <c r="AL363">
        <v>-5.5</v>
      </c>
      <c r="AM363">
        <v>-5.5</v>
      </c>
      <c r="AN363" t="s">
        <v>182</v>
      </c>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row>
    <row r="364" spans="1:73" s="232" customFormat="1" x14ac:dyDescent="0.2">
      <c r="A364">
        <v>11</v>
      </c>
      <c r="B364" s="239">
        <v>44341</v>
      </c>
      <c r="C364" s="238" t="s">
        <v>841</v>
      </c>
      <c r="D364" s="245">
        <v>-117.39</v>
      </c>
      <c r="E364" s="238" t="s">
        <v>187</v>
      </c>
      <c r="F364" s="238">
        <v>4852</v>
      </c>
      <c r="G364" s="238" t="s">
        <v>175</v>
      </c>
      <c r="H364" s="238">
        <v>1</v>
      </c>
      <c r="I364">
        <v>141000</v>
      </c>
      <c r="J364">
        <v>14620</v>
      </c>
      <c r="K364">
        <v>1</v>
      </c>
      <c r="L364" t="str">
        <f t="shared" si="0"/>
        <v>18/03/2021</v>
      </c>
      <c r="M364">
        <f t="shared" si="1"/>
        <v>44273</v>
      </c>
      <c r="N364">
        <v>10045848</v>
      </c>
      <c r="O364">
        <v>3247</v>
      </c>
      <c r="P364"/>
      <c r="Q364"/>
      <c r="R364"/>
      <c r="S364"/>
      <c r="T364"/>
      <c r="U364" t="s">
        <v>181</v>
      </c>
      <c r="V364" s="223">
        <v>44341</v>
      </c>
      <c r="W364"/>
      <c r="X364"/>
      <c r="Y364">
        <v>0</v>
      </c>
      <c r="Z364"/>
      <c r="AA364">
        <v>0</v>
      </c>
      <c r="AB364"/>
      <c r="AC364"/>
      <c r="AD364"/>
      <c r="AE364"/>
      <c r="AF364"/>
      <c r="AG364">
        <v>0</v>
      </c>
      <c r="AH364"/>
      <c r="AI364"/>
      <c r="AJ364"/>
      <c r="AK364"/>
      <c r="AL364">
        <v>-117.39</v>
      </c>
      <c r="AM364">
        <v>-117.39</v>
      </c>
      <c r="AN364" t="s">
        <v>182</v>
      </c>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row>
    <row r="365" spans="1:73" s="232" customFormat="1" x14ac:dyDescent="0.2">
      <c r="A365">
        <v>11</v>
      </c>
      <c r="B365" s="239">
        <v>44341</v>
      </c>
      <c r="C365" s="238" t="s">
        <v>840</v>
      </c>
      <c r="D365" s="245">
        <v>-0.5</v>
      </c>
      <c r="E365" s="238" t="s">
        <v>187</v>
      </c>
      <c r="F365" s="238">
        <v>4852</v>
      </c>
      <c r="G365" s="238" t="s">
        <v>175</v>
      </c>
      <c r="H365" s="238">
        <v>1</v>
      </c>
      <c r="I365">
        <v>141000</v>
      </c>
      <c r="J365">
        <v>14620</v>
      </c>
      <c r="K365">
        <v>1</v>
      </c>
      <c r="L365" t="str">
        <f t="shared" si="0"/>
        <v>18/03/2021</v>
      </c>
      <c r="M365">
        <f t="shared" si="1"/>
        <v>44273</v>
      </c>
      <c r="N365">
        <v>10045848</v>
      </c>
      <c r="O365">
        <v>3257</v>
      </c>
      <c r="P365"/>
      <c r="Q365"/>
      <c r="R365"/>
      <c r="S365"/>
      <c r="T365"/>
      <c r="U365" t="s">
        <v>181</v>
      </c>
      <c r="V365" s="223">
        <v>44341</v>
      </c>
      <c r="W365"/>
      <c r="X365"/>
      <c r="Y365">
        <v>0</v>
      </c>
      <c r="Z365"/>
      <c r="AA365">
        <v>0</v>
      </c>
      <c r="AB365"/>
      <c r="AC365"/>
      <c r="AD365"/>
      <c r="AE365"/>
      <c r="AF365"/>
      <c r="AG365">
        <v>0</v>
      </c>
      <c r="AH365"/>
      <c r="AI365"/>
      <c r="AJ365"/>
      <c r="AK365"/>
      <c r="AL365">
        <v>-0.5</v>
      </c>
      <c r="AM365">
        <v>-0.5</v>
      </c>
      <c r="AN365" t="s">
        <v>182</v>
      </c>
      <c r="AO365"/>
      <c r="AP365"/>
      <c r="AQ365"/>
      <c r="AR365"/>
      <c r="AS365"/>
      <c r="AT365"/>
      <c r="AU365"/>
      <c r="AV365"/>
      <c r="AW365"/>
      <c r="AX365"/>
      <c r="AY365"/>
      <c r="AZ365"/>
      <c r="BA365"/>
      <c r="BB365"/>
      <c r="BC365"/>
      <c r="BD365"/>
      <c r="BE365"/>
      <c r="BF365"/>
      <c r="BG365" t="s">
        <v>183</v>
      </c>
      <c r="BH365"/>
      <c r="BI365"/>
      <c r="BJ365"/>
      <c r="BK365"/>
      <c r="BL365"/>
      <c r="BM365"/>
      <c r="BN365"/>
      <c r="BO365"/>
      <c r="BP365"/>
      <c r="BQ365"/>
      <c r="BR365"/>
      <c r="BS365"/>
      <c r="BT365"/>
      <c r="BU365"/>
    </row>
    <row r="366" spans="1:73" s="232" customFormat="1" x14ac:dyDescent="0.2">
      <c r="A366">
        <v>11</v>
      </c>
      <c r="B366" s="239">
        <v>44342</v>
      </c>
      <c r="C366" s="238" t="s">
        <v>742</v>
      </c>
      <c r="D366" s="245">
        <v>10</v>
      </c>
      <c r="E366" s="238" t="s">
        <v>197</v>
      </c>
      <c r="F366" s="238" t="s">
        <v>198</v>
      </c>
      <c r="G366" s="238" t="s">
        <v>822</v>
      </c>
      <c r="H366" s="238">
        <v>1</v>
      </c>
      <c r="I366">
        <v>141000</v>
      </c>
      <c r="J366">
        <v>14610</v>
      </c>
      <c r="K366">
        <v>1</v>
      </c>
      <c r="L366" t="str">
        <f t="shared" si="0"/>
        <v>19/03/2021</v>
      </c>
      <c r="M366">
        <f t="shared" si="1"/>
        <v>44274</v>
      </c>
      <c r="N366">
        <v>10058894</v>
      </c>
      <c r="O366">
        <v>711</v>
      </c>
      <c r="P366"/>
      <c r="Q366">
        <v>3870604</v>
      </c>
      <c r="R366"/>
      <c r="S366"/>
      <c r="T366"/>
      <c r="U366" t="s">
        <v>181</v>
      </c>
      <c r="V366" s="223">
        <v>44347</v>
      </c>
      <c r="W366"/>
      <c r="X366"/>
      <c r="Y366">
        <v>0</v>
      </c>
      <c r="Z366"/>
      <c r="AA366">
        <v>0</v>
      </c>
      <c r="AB366"/>
      <c r="AC366"/>
      <c r="AD366"/>
      <c r="AE366"/>
      <c r="AF366"/>
      <c r="AG366">
        <v>0</v>
      </c>
      <c r="AH366"/>
      <c r="AI366" t="s">
        <v>203</v>
      </c>
      <c r="AJ366"/>
      <c r="AK366"/>
      <c r="AL366">
        <v>10</v>
      </c>
      <c r="AM366">
        <v>10</v>
      </c>
      <c r="AN366" t="s">
        <v>182</v>
      </c>
      <c r="AO366"/>
      <c r="AP366"/>
      <c r="AQ366"/>
      <c r="AR366" t="s">
        <v>204</v>
      </c>
      <c r="AS366">
        <v>254643</v>
      </c>
      <c r="AT366" t="s">
        <v>206</v>
      </c>
      <c r="AU366">
        <v>9572.0018</v>
      </c>
      <c r="AV366">
        <v>100</v>
      </c>
      <c r="AW366" s="223">
        <v>44347</v>
      </c>
      <c r="AX366" t="s">
        <v>916</v>
      </c>
      <c r="AY366" t="s">
        <v>210</v>
      </c>
      <c r="AZ366"/>
      <c r="BA366"/>
      <c r="BB366"/>
      <c r="BC366"/>
      <c r="BD366"/>
      <c r="BE366"/>
      <c r="BF366"/>
      <c r="BG366" t="s">
        <v>183</v>
      </c>
      <c r="BH366"/>
      <c r="BI366"/>
      <c r="BJ366"/>
      <c r="BK366"/>
      <c r="BL366"/>
      <c r="BM366"/>
      <c r="BN366"/>
      <c r="BO366"/>
      <c r="BP366"/>
      <c r="BQ366"/>
      <c r="BR366"/>
      <c r="BS366"/>
      <c r="BT366"/>
      <c r="BU366"/>
    </row>
    <row r="367" spans="1:73" s="232" customFormat="1" x14ac:dyDescent="0.2">
      <c r="A367">
        <v>11</v>
      </c>
      <c r="B367" s="239">
        <v>44342</v>
      </c>
      <c r="C367" s="238" t="s">
        <v>744</v>
      </c>
      <c r="D367" s="245">
        <v>-383.34</v>
      </c>
      <c r="E367" s="238" t="s">
        <v>197</v>
      </c>
      <c r="F367" s="238" t="s">
        <v>198</v>
      </c>
      <c r="G367" s="238" t="s">
        <v>822</v>
      </c>
      <c r="H367" s="238">
        <v>1</v>
      </c>
      <c r="I367">
        <v>141000</v>
      </c>
      <c r="J367">
        <v>14610</v>
      </c>
      <c r="K367">
        <v>1</v>
      </c>
      <c r="L367" t="str">
        <f t="shared" si="0"/>
        <v>19/03/2021</v>
      </c>
      <c r="M367">
        <f t="shared" si="1"/>
        <v>44274</v>
      </c>
      <c r="N367">
        <v>10058894</v>
      </c>
      <c r="O367">
        <v>712</v>
      </c>
      <c r="P367"/>
      <c r="Q367">
        <v>3870604</v>
      </c>
      <c r="R367"/>
      <c r="S367"/>
      <c r="T367"/>
      <c r="U367" t="s">
        <v>181</v>
      </c>
      <c r="V367" s="223">
        <v>44347</v>
      </c>
      <c r="W367"/>
      <c r="X367"/>
      <c r="Y367">
        <v>0</v>
      </c>
      <c r="Z367"/>
      <c r="AA367">
        <v>0</v>
      </c>
      <c r="AB367"/>
      <c r="AC367"/>
      <c r="AD367"/>
      <c r="AE367"/>
      <c r="AF367"/>
      <c r="AG367">
        <v>0</v>
      </c>
      <c r="AH367"/>
      <c r="AI367" t="s">
        <v>203</v>
      </c>
      <c r="AJ367"/>
      <c r="AK367"/>
      <c r="AL367">
        <v>-383.34</v>
      </c>
      <c r="AM367">
        <v>-383.34</v>
      </c>
      <c r="AN367" t="s">
        <v>182</v>
      </c>
      <c r="AO367"/>
      <c r="AP367"/>
      <c r="AQ367"/>
      <c r="AR367" t="s">
        <v>204</v>
      </c>
      <c r="AS367">
        <v>254643</v>
      </c>
      <c r="AT367" t="s">
        <v>206</v>
      </c>
      <c r="AU367">
        <v>9572.0018</v>
      </c>
      <c r="AV367">
        <v>100</v>
      </c>
      <c r="AW367" s="223">
        <v>44347</v>
      </c>
      <c r="AX367" t="s">
        <v>917</v>
      </c>
      <c r="AY367" t="s">
        <v>210</v>
      </c>
      <c r="AZ367"/>
      <c r="BA367"/>
      <c r="BB367"/>
      <c r="BC367"/>
      <c r="BD367"/>
      <c r="BE367"/>
      <c r="BF367"/>
      <c r="BG367" t="s">
        <v>183</v>
      </c>
      <c r="BH367"/>
      <c r="BI367"/>
      <c r="BJ367"/>
      <c r="BK367"/>
      <c r="BL367"/>
      <c r="BM367"/>
      <c r="BN367"/>
      <c r="BO367"/>
      <c r="BP367"/>
      <c r="BQ367"/>
      <c r="BR367"/>
      <c r="BS367"/>
      <c r="BT367"/>
      <c r="BU367"/>
    </row>
    <row r="368" spans="1:73" s="232" customFormat="1" x14ac:dyDescent="0.2">
      <c r="A368">
        <v>11</v>
      </c>
      <c r="B368" s="239">
        <v>44342</v>
      </c>
      <c r="C368" s="238" t="s">
        <v>742</v>
      </c>
      <c r="D368" s="245">
        <v>5.5</v>
      </c>
      <c r="E368" s="238" t="s">
        <v>197</v>
      </c>
      <c r="F368" s="238" t="s">
        <v>198</v>
      </c>
      <c r="G368" s="238" t="s">
        <v>822</v>
      </c>
      <c r="H368" s="238">
        <v>1</v>
      </c>
      <c r="I368">
        <v>141000</v>
      </c>
      <c r="J368">
        <v>14620</v>
      </c>
      <c r="K368">
        <v>1</v>
      </c>
      <c r="L368" t="str">
        <f t="shared" si="0"/>
        <v>19/03/2021</v>
      </c>
      <c r="M368">
        <f t="shared" si="1"/>
        <v>44274</v>
      </c>
      <c r="N368">
        <v>10058895</v>
      </c>
      <c r="O368">
        <v>839</v>
      </c>
      <c r="P368"/>
      <c r="Q368">
        <v>3870605</v>
      </c>
      <c r="R368"/>
      <c r="S368"/>
      <c r="T368"/>
      <c r="U368" t="s">
        <v>181</v>
      </c>
      <c r="V368" s="223">
        <v>44347</v>
      </c>
      <c r="W368"/>
      <c r="X368"/>
      <c r="Y368">
        <v>0</v>
      </c>
      <c r="Z368"/>
      <c r="AA368">
        <v>0</v>
      </c>
      <c r="AB368"/>
      <c r="AC368"/>
      <c r="AD368"/>
      <c r="AE368"/>
      <c r="AF368"/>
      <c r="AG368">
        <v>0</v>
      </c>
      <c r="AH368"/>
      <c r="AI368" t="s">
        <v>203</v>
      </c>
      <c r="AJ368"/>
      <c r="AK368"/>
      <c r="AL368">
        <v>5.5</v>
      </c>
      <c r="AM368">
        <v>5.5</v>
      </c>
      <c r="AN368" t="s">
        <v>182</v>
      </c>
      <c r="AO368"/>
      <c r="AP368"/>
      <c r="AQ368"/>
      <c r="AR368" t="s">
        <v>204</v>
      </c>
      <c r="AS368">
        <v>254643</v>
      </c>
      <c r="AT368" t="s">
        <v>206</v>
      </c>
      <c r="AU368" t="s">
        <v>947</v>
      </c>
      <c r="AV368">
        <v>100</v>
      </c>
      <c r="AW368" s="223">
        <v>44347</v>
      </c>
      <c r="AX368" t="s">
        <v>951</v>
      </c>
      <c r="AY368" t="s">
        <v>210</v>
      </c>
      <c r="AZ368"/>
      <c r="BA368"/>
      <c r="BB368"/>
      <c r="BC368"/>
      <c r="BD368"/>
      <c r="BE368"/>
      <c r="BF368"/>
      <c r="BG368" t="s">
        <v>183</v>
      </c>
      <c r="BH368"/>
      <c r="BI368"/>
      <c r="BJ368"/>
      <c r="BK368"/>
      <c r="BL368"/>
      <c r="BM368"/>
      <c r="BN368"/>
      <c r="BO368"/>
      <c r="BP368"/>
      <c r="BQ368"/>
      <c r="BR368"/>
      <c r="BS368"/>
      <c r="BT368"/>
      <c r="BU368"/>
    </row>
    <row r="369" spans="1:73" s="232" customFormat="1" x14ac:dyDescent="0.2">
      <c r="A369">
        <v>11</v>
      </c>
      <c r="B369" s="239">
        <v>44317</v>
      </c>
      <c r="C369" s="238" t="s">
        <v>786</v>
      </c>
      <c r="D369" s="245">
        <v>21.35</v>
      </c>
      <c r="E369" s="238" t="s">
        <v>197</v>
      </c>
      <c r="F369" s="238" t="s">
        <v>198</v>
      </c>
      <c r="G369" s="238" t="s">
        <v>822</v>
      </c>
      <c r="H369" s="238">
        <v>1</v>
      </c>
      <c r="I369">
        <v>141000</v>
      </c>
      <c r="J369">
        <v>14620</v>
      </c>
      <c r="K369">
        <v>1</v>
      </c>
      <c r="L369" t="str">
        <f t="shared" si="0"/>
        <v>22/03/2021</v>
      </c>
      <c r="M369">
        <f t="shared" si="1"/>
        <v>44277</v>
      </c>
      <c r="N369">
        <v>9989167</v>
      </c>
      <c r="O369">
        <v>835</v>
      </c>
      <c r="P369"/>
      <c r="Q369">
        <v>3860964</v>
      </c>
      <c r="R369"/>
      <c r="S369"/>
      <c r="T369"/>
      <c r="U369" t="s">
        <v>181</v>
      </c>
      <c r="V369" s="223">
        <v>44320</v>
      </c>
      <c r="W369"/>
      <c r="X369"/>
      <c r="Y369">
        <v>0</v>
      </c>
      <c r="Z369"/>
      <c r="AA369">
        <v>0</v>
      </c>
      <c r="AB369"/>
      <c r="AC369"/>
      <c r="AD369"/>
      <c r="AE369"/>
      <c r="AF369"/>
      <c r="AG369">
        <v>0</v>
      </c>
      <c r="AH369"/>
      <c r="AI369" t="s">
        <v>203</v>
      </c>
      <c r="AJ369"/>
      <c r="AK369"/>
      <c r="AL369">
        <v>21.35</v>
      </c>
      <c r="AM369">
        <v>21.35</v>
      </c>
      <c r="AN369" t="s">
        <v>182</v>
      </c>
      <c r="AO369"/>
      <c r="AP369"/>
      <c r="AQ369"/>
      <c r="AR369" t="s">
        <v>204</v>
      </c>
      <c r="AS369">
        <v>254643</v>
      </c>
      <c r="AT369" t="s">
        <v>206</v>
      </c>
      <c r="AU369" t="s">
        <v>918</v>
      </c>
      <c r="AV369">
        <v>100</v>
      </c>
      <c r="AW369" s="223">
        <v>44320</v>
      </c>
      <c r="AX369" t="s">
        <v>919</v>
      </c>
      <c r="AY369" t="s">
        <v>210</v>
      </c>
      <c r="AZ369"/>
      <c r="BA369"/>
      <c r="BB369"/>
      <c r="BC369"/>
      <c r="BD369"/>
      <c r="BE369"/>
      <c r="BF369"/>
      <c r="BG369" t="s">
        <v>183</v>
      </c>
      <c r="BH369"/>
      <c r="BI369"/>
      <c r="BJ369"/>
      <c r="BK369"/>
      <c r="BL369"/>
      <c r="BM369"/>
      <c r="BN369"/>
      <c r="BO369"/>
      <c r="BP369"/>
      <c r="BQ369"/>
      <c r="BR369"/>
      <c r="BS369"/>
      <c r="BT369"/>
      <c r="BU369"/>
    </row>
    <row r="370" spans="1:73" s="232" customFormat="1" x14ac:dyDescent="0.2">
      <c r="A370">
        <v>11</v>
      </c>
      <c r="B370" s="239">
        <v>44341</v>
      </c>
      <c r="C370" s="238" t="s">
        <v>833</v>
      </c>
      <c r="D370" s="245">
        <v>-21.35</v>
      </c>
      <c r="E370" s="238" t="s">
        <v>187</v>
      </c>
      <c r="F370" s="238">
        <v>4852</v>
      </c>
      <c r="G370" s="238" t="s">
        <v>175</v>
      </c>
      <c r="H370" s="238">
        <v>1</v>
      </c>
      <c r="I370">
        <v>141000</v>
      </c>
      <c r="J370">
        <v>14620</v>
      </c>
      <c r="K370">
        <v>1</v>
      </c>
      <c r="L370" t="str">
        <f t="shared" si="0"/>
        <v>22/03/2021</v>
      </c>
      <c r="M370">
        <f t="shared" si="1"/>
        <v>44277</v>
      </c>
      <c r="N370">
        <v>10045848</v>
      </c>
      <c r="O370">
        <v>3235</v>
      </c>
      <c r="P370"/>
      <c r="Q370"/>
      <c r="R370"/>
      <c r="S370"/>
      <c r="T370"/>
      <c r="U370" t="s">
        <v>181</v>
      </c>
      <c r="V370" s="223">
        <v>44341</v>
      </c>
      <c r="W370"/>
      <c r="X370"/>
      <c r="Y370">
        <v>0</v>
      </c>
      <c r="Z370"/>
      <c r="AA370">
        <v>0</v>
      </c>
      <c r="AB370"/>
      <c r="AC370"/>
      <c r="AD370"/>
      <c r="AE370"/>
      <c r="AF370"/>
      <c r="AG370">
        <v>0</v>
      </c>
      <c r="AH370"/>
      <c r="AI370"/>
      <c r="AJ370"/>
      <c r="AK370"/>
      <c r="AL370">
        <v>-21.35</v>
      </c>
      <c r="AM370">
        <v>-21.35</v>
      </c>
      <c r="AN370" t="s">
        <v>182</v>
      </c>
      <c r="AO370"/>
      <c r="AP370"/>
      <c r="AQ370"/>
      <c r="AR370"/>
      <c r="AS370"/>
      <c r="AT370"/>
      <c r="AU370"/>
      <c r="AV370"/>
      <c r="AW370"/>
      <c r="AX370"/>
      <c r="AY370"/>
      <c r="AZ370"/>
      <c r="BA370"/>
      <c r="BB370"/>
      <c r="BC370"/>
      <c r="BD370"/>
      <c r="BE370"/>
      <c r="BF370"/>
      <c r="BG370" t="s">
        <v>183</v>
      </c>
      <c r="BH370"/>
      <c r="BI370"/>
      <c r="BJ370"/>
      <c r="BK370"/>
      <c r="BL370"/>
      <c r="BM370"/>
      <c r="BN370"/>
      <c r="BO370"/>
      <c r="BP370"/>
      <c r="BQ370"/>
      <c r="BR370"/>
      <c r="BS370"/>
      <c r="BT370"/>
      <c r="BU370"/>
    </row>
    <row r="371" spans="1:73" s="232" customFormat="1" x14ac:dyDescent="0.2">
      <c r="A371">
        <v>11</v>
      </c>
      <c r="B371" s="239">
        <v>44317</v>
      </c>
      <c r="C371" s="238" t="s">
        <v>778</v>
      </c>
      <c r="D371" s="245">
        <v>0.5</v>
      </c>
      <c r="E371" s="238" t="s">
        <v>197</v>
      </c>
      <c r="F371" s="238" t="s">
        <v>198</v>
      </c>
      <c r="G371" s="238" t="s">
        <v>822</v>
      </c>
      <c r="H371" s="238">
        <v>1</v>
      </c>
      <c r="I371">
        <v>141000</v>
      </c>
      <c r="J371">
        <v>14620</v>
      </c>
      <c r="K371">
        <v>1</v>
      </c>
      <c r="L371" t="str">
        <f t="shared" si="0"/>
        <v>26/03/2021</v>
      </c>
      <c r="M371">
        <f t="shared" si="1"/>
        <v>44281</v>
      </c>
      <c r="N371">
        <v>9989167</v>
      </c>
      <c r="O371">
        <v>848</v>
      </c>
      <c r="P371"/>
      <c r="Q371">
        <v>3860964</v>
      </c>
      <c r="R371"/>
      <c r="S371"/>
      <c r="T371"/>
      <c r="U371" t="s">
        <v>181</v>
      </c>
      <c r="V371" s="223">
        <v>44320</v>
      </c>
      <c r="W371"/>
      <c r="X371"/>
      <c r="Y371">
        <v>0</v>
      </c>
      <c r="Z371"/>
      <c r="AA371">
        <v>0</v>
      </c>
      <c r="AB371"/>
      <c r="AC371"/>
      <c r="AD371"/>
      <c r="AE371"/>
      <c r="AF371"/>
      <c r="AG371">
        <v>0</v>
      </c>
      <c r="AH371"/>
      <c r="AI371" t="s">
        <v>203</v>
      </c>
      <c r="AJ371"/>
      <c r="AK371"/>
      <c r="AL371">
        <v>0.5</v>
      </c>
      <c r="AM371">
        <v>0.5</v>
      </c>
      <c r="AN371" t="s">
        <v>182</v>
      </c>
      <c r="AO371"/>
      <c r="AP371"/>
      <c r="AQ371"/>
      <c r="AR371" t="s">
        <v>204</v>
      </c>
      <c r="AS371">
        <v>254643</v>
      </c>
      <c r="AT371" t="s">
        <v>206</v>
      </c>
      <c r="AU371" t="s">
        <v>918</v>
      </c>
      <c r="AV371">
        <v>100</v>
      </c>
      <c r="AW371" s="223">
        <v>44320</v>
      </c>
      <c r="AX371" t="s">
        <v>937</v>
      </c>
      <c r="AY371" t="s">
        <v>210</v>
      </c>
      <c r="AZ371"/>
      <c r="BA371"/>
      <c r="BB371"/>
      <c r="BC371"/>
      <c r="BD371"/>
      <c r="BE371"/>
      <c r="BF371"/>
      <c r="BG371" t="s">
        <v>183</v>
      </c>
      <c r="BH371"/>
      <c r="BI371"/>
      <c r="BJ371"/>
      <c r="BK371"/>
      <c r="BL371"/>
      <c r="BM371"/>
      <c r="BN371"/>
      <c r="BO371"/>
      <c r="BP371"/>
      <c r="BQ371"/>
      <c r="BR371"/>
      <c r="BS371"/>
      <c r="BT371"/>
      <c r="BU371"/>
    </row>
    <row r="372" spans="1:73" s="232" customFormat="1" x14ac:dyDescent="0.2">
      <c r="A372">
        <v>11</v>
      </c>
      <c r="B372" s="239">
        <v>44317</v>
      </c>
      <c r="C372" s="238" t="s">
        <v>778</v>
      </c>
      <c r="D372" s="245">
        <v>0.5</v>
      </c>
      <c r="E372" s="238" t="s">
        <v>197</v>
      </c>
      <c r="F372" s="238" t="s">
        <v>198</v>
      </c>
      <c r="G372" s="238" t="s">
        <v>822</v>
      </c>
      <c r="H372" s="238">
        <v>1</v>
      </c>
      <c r="I372">
        <v>141000</v>
      </c>
      <c r="J372">
        <v>14620</v>
      </c>
      <c r="K372">
        <v>1</v>
      </c>
      <c r="L372" t="str">
        <f t="shared" si="0"/>
        <v>26/03/2021</v>
      </c>
      <c r="M372">
        <f t="shared" si="1"/>
        <v>44281</v>
      </c>
      <c r="N372">
        <v>9989167</v>
      </c>
      <c r="O372">
        <v>849</v>
      </c>
      <c r="P372"/>
      <c r="Q372">
        <v>3860964</v>
      </c>
      <c r="R372"/>
      <c r="S372"/>
      <c r="T372"/>
      <c r="U372" t="s">
        <v>181</v>
      </c>
      <c r="V372" s="223">
        <v>44320</v>
      </c>
      <c r="W372"/>
      <c r="X372"/>
      <c r="Y372">
        <v>0</v>
      </c>
      <c r="Z372"/>
      <c r="AA372">
        <v>0</v>
      </c>
      <c r="AB372"/>
      <c r="AC372"/>
      <c r="AD372"/>
      <c r="AE372"/>
      <c r="AF372"/>
      <c r="AG372">
        <v>0</v>
      </c>
      <c r="AH372"/>
      <c r="AI372" t="s">
        <v>203</v>
      </c>
      <c r="AJ372"/>
      <c r="AK372"/>
      <c r="AL372">
        <v>0.5</v>
      </c>
      <c r="AM372">
        <v>0.5</v>
      </c>
      <c r="AN372" t="s">
        <v>182</v>
      </c>
      <c r="AO372"/>
      <c r="AP372"/>
      <c r="AQ372"/>
      <c r="AR372" t="s">
        <v>204</v>
      </c>
      <c r="AS372">
        <v>254643</v>
      </c>
      <c r="AT372" t="s">
        <v>206</v>
      </c>
      <c r="AU372" t="s">
        <v>918</v>
      </c>
      <c r="AV372">
        <v>100</v>
      </c>
      <c r="AW372" s="223">
        <v>44320</v>
      </c>
      <c r="AX372" t="s">
        <v>938</v>
      </c>
      <c r="AY372" t="s">
        <v>210</v>
      </c>
      <c r="AZ372"/>
      <c r="BA372"/>
      <c r="BB372"/>
      <c r="BC372"/>
      <c r="BD372"/>
      <c r="BE372"/>
      <c r="BF372"/>
      <c r="BG372" t="s">
        <v>183</v>
      </c>
      <c r="BH372"/>
      <c r="BI372"/>
      <c r="BJ372"/>
      <c r="BK372"/>
      <c r="BL372"/>
      <c r="BM372"/>
      <c r="BN372"/>
      <c r="BO372"/>
      <c r="BP372"/>
      <c r="BQ372"/>
      <c r="BR372"/>
      <c r="BS372"/>
      <c r="BT372"/>
      <c r="BU372"/>
    </row>
    <row r="373" spans="1:73" s="232" customFormat="1" x14ac:dyDescent="0.2">
      <c r="A373">
        <v>11</v>
      </c>
      <c r="B373" s="239">
        <v>44317</v>
      </c>
      <c r="C373" s="238" t="s">
        <v>778</v>
      </c>
      <c r="D373" s="245">
        <v>0.5</v>
      </c>
      <c r="E373" s="238" t="s">
        <v>197</v>
      </c>
      <c r="F373" s="238" t="s">
        <v>198</v>
      </c>
      <c r="G373" s="238" t="s">
        <v>822</v>
      </c>
      <c r="H373" s="238">
        <v>1</v>
      </c>
      <c r="I373">
        <v>141000</v>
      </c>
      <c r="J373">
        <v>14620</v>
      </c>
      <c r="K373">
        <v>1</v>
      </c>
      <c r="L373" t="str">
        <f t="shared" si="0"/>
        <v>26/03/2021</v>
      </c>
      <c r="M373">
        <f t="shared" si="1"/>
        <v>44281</v>
      </c>
      <c r="N373">
        <v>9989167</v>
      </c>
      <c r="O373">
        <v>850</v>
      </c>
      <c r="P373"/>
      <c r="Q373">
        <v>3860964</v>
      </c>
      <c r="R373"/>
      <c r="S373"/>
      <c r="T373"/>
      <c r="U373" t="s">
        <v>181</v>
      </c>
      <c r="V373" s="223">
        <v>44320</v>
      </c>
      <c r="W373"/>
      <c r="X373"/>
      <c r="Y373">
        <v>0</v>
      </c>
      <c r="Z373"/>
      <c r="AA373">
        <v>0</v>
      </c>
      <c r="AB373"/>
      <c r="AC373"/>
      <c r="AD373"/>
      <c r="AE373"/>
      <c r="AF373"/>
      <c r="AG373">
        <v>0</v>
      </c>
      <c r="AH373"/>
      <c r="AI373" t="s">
        <v>203</v>
      </c>
      <c r="AJ373"/>
      <c r="AK373"/>
      <c r="AL373">
        <v>0.5</v>
      </c>
      <c r="AM373">
        <v>0.5</v>
      </c>
      <c r="AN373" t="s">
        <v>182</v>
      </c>
      <c r="AO373"/>
      <c r="AP373"/>
      <c r="AQ373"/>
      <c r="AR373" t="s">
        <v>204</v>
      </c>
      <c r="AS373">
        <v>254643</v>
      </c>
      <c r="AT373" t="s">
        <v>206</v>
      </c>
      <c r="AU373" t="s">
        <v>918</v>
      </c>
      <c r="AV373">
        <v>100</v>
      </c>
      <c r="AW373" s="223">
        <v>44320</v>
      </c>
      <c r="AX373" t="s">
        <v>939</v>
      </c>
      <c r="AY373" t="s">
        <v>210</v>
      </c>
      <c r="AZ373"/>
      <c r="BA373"/>
      <c r="BB373"/>
      <c r="BC373"/>
      <c r="BD373"/>
      <c r="BE373"/>
      <c r="BF373"/>
      <c r="BG373" t="s">
        <v>183</v>
      </c>
      <c r="BH373"/>
      <c r="BI373"/>
      <c r="BJ373"/>
      <c r="BK373"/>
      <c r="BL373"/>
      <c r="BM373"/>
      <c r="BN373"/>
      <c r="BO373"/>
      <c r="BP373"/>
      <c r="BQ373"/>
      <c r="BR373"/>
      <c r="BS373"/>
      <c r="BT373"/>
      <c r="BU373"/>
    </row>
    <row r="374" spans="1:73" s="232" customFormat="1" x14ac:dyDescent="0.2">
      <c r="A374">
        <v>11</v>
      </c>
      <c r="B374" s="239">
        <v>44341</v>
      </c>
      <c r="C374" s="238" t="s">
        <v>842</v>
      </c>
      <c r="D374" s="245">
        <v>-0.5</v>
      </c>
      <c r="E374" s="238" t="s">
        <v>187</v>
      </c>
      <c r="F374" s="238">
        <v>4852</v>
      </c>
      <c r="G374" s="238" t="s">
        <v>175</v>
      </c>
      <c r="H374" s="238">
        <v>1</v>
      </c>
      <c r="I374">
        <v>141000</v>
      </c>
      <c r="J374">
        <v>14620</v>
      </c>
      <c r="K374">
        <v>1</v>
      </c>
      <c r="L374" t="str">
        <f t="shared" si="0"/>
        <v>26/03/2021</v>
      </c>
      <c r="M374">
        <f t="shared" si="1"/>
        <v>44281</v>
      </c>
      <c r="N374">
        <v>10045848</v>
      </c>
      <c r="O374">
        <v>3248</v>
      </c>
      <c r="P374"/>
      <c r="Q374"/>
      <c r="R374"/>
      <c r="S374"/>
      <c r="T374"/>
      <c r="U374" t="s">
        <v>181</v>
      </c>
      <c r="V374" s="223">
        <v>44341</v>
      </c>
      <c r="W374"/>
      <c r="X374"/>
      <c r="Y374">
        <v>0</v>
      </c>
      <c r="Z374"/>
      <c r="AA374">
        <v>0</v>
      </c>
      <c r="AB374"/>
      <c r="AC374"/>
      <c r="AD374"/>
      <c r="AE374"/>
      <c r="AF374"/>
      <c r="AG374">
        <v>0</v>
      </c>
      <c r="AH374"/>
      <c r="AI374"/>
      <c r="AJ374"/>
      <c r="AK374"/>
      <c r="AL374">
        <v>-0.5</v>
      </c>
      <c r="AM374">
        <v>-0.5</v>
      </c>
      <c r="AN374" t="s">
        <v>182</v>
      </c>
      <c r="AO374"/>
      <c r="AP374"/>
      <c r="AQ374"/>
      <c r="AR374"/>
      <c r="AS374"/>
      <c r="AT374"/>
      <c r="AU374"/>
      <c r="AV374"/>
      <c r="AW374"/>
      <c r="AX374"/>
      <c r="AY374"/>
      <c r="AZ374"/>
      <c r="BA374"/>
      <c r="BB374"/>
      <c r="BC374"/>
      <c r="BD374"/>
      <c r="BE374"/>
      <c r="BF374"/>
      <c r="BG374" t="s">
        <v>183</v>
      </c>
      <c r="BH374"/>
      <c r="BI374"/>
      <c r="BJ374"/>
      <c r="BK374"/>
      <c r="BL374"/>
      <c r="BM374"/>
      <c r="BN374"/>
      <c r="BO374"/>
      <c r="BP374"/>
      <c r="BQ374"/>
      <c r="BR374"/>
      <c r="BS374"/>
      <c r="BT374"/>
      <c r="BU374"/>
    </row>
    <row r="375" spans="1:73" s="232" customFormat="1" x14ac:dyDescent="0.2">
      <c r="A375">
        <v>11</v>
      </c>
      <c r="B375" s="239">
        <v>44341</v>
      </c>
      <c r="C375" s="238" t="s">
        <v>842</v>
      </c>
      <c r="D375" s="245">
        <v>-0.5</v>
      </c>
      <c r="E375" s="238" t="s">
        <v>187</v>
      </c>
      <c r="F375" s="238">
        <v>4852</v>
      </c>
      <c r="G375" s="238" t="s">
        <v>175</v>
      </c>
      <c r="H375" s="238">
        <v>1</v>
      </c>
      <c r="I375">
        <v>141000</v>
      </c>
      <c r="J375">
        <v>14620</v>
      </c>
      <c r="K375">
        <v>1</v>
      </c>
      <c r="L375" t="str">
        <f t="shared" si="0"/>
        <v>26/03/2021</v>
      </c>
      <c r="M375">
        <f t="shared" si="1"/>
        <v>44281</v>
      </c>
      <c r="N375">
        <v>10045848</v>
      </c>
      <c r="O375">
        <v>3249</v>
      </c>
      <c r="P375"/>
      <c r="Q375"/>
      <c r="R375"/>
      <c r="S375"/>
      <c r="T375"/>
      <c r="U375" t="s">
        <v>181</v>
      </c>
      <c r="V375" s="223">
        <v>44341</v>
      </c>
      <c r="W375"/>
      <c r="X375"/>
      <c r="Y375">
        <v>0</v>
      </c>
      <c r="Z375"/>
      <c r="AA375">
        <v>0</v>
      </c>
      <c r="AB375"/>
      <c r="AC375"/>
      <c r="AD375"/>
      <c r="AE375"/>
      <c r="AF375"/>
      <c r="AG375">
        <v>0</v>
      </c>
      <c r="AH375"/>
      <c r="AI375"/>
      <c r="AJ375"/>
      <c r="AK375"/>
      <c r="AL375">
        <v>-0.5</v>
      </c>
      <c r="AM375">
        <v>-0.5</v>
      </c>
      <c r="AN375" t="s">
        <v>182</v>
      </c>
      <c r="AO375"/>
      <c r="AP375"/>
      <c r="AQ375"/>
      <c r="AR375"/>
      <c r="AS375"/>
      <c r="AT375"/>
      <c r="AU375"/>
      <c r="AV375"/>
      <c r="AW375"/>
      <c r="AX375"/>
      <c r="AY375"/>
      <c r="AZ375"/>
      <c r="BA375"/>
      <c r="BB375"/>
      <c r="BC375"/>
      <c r="BD375"/>
      <c r="BE375"/>
      <c r="BF375"/>
      <c r="BG375" t="s">
        <v>183</v>
      </c>
      <c r="BH375"/>
      <c r="BI375"/>
      <c r="BJ375"/>
      <c r="BK375"/>
      <c r="BL375"/>
      <c r="BM375"/>
      <c r="BN375"/>
      <c r="BO375"/>
      <c r="BP375"/>
      <c r="BQ375"/>
      <c r="BR375"/>
      <c r="BS375"/>
      <c r="BT375"/>
      <c r="BU375"/>
    </row>
    <row r="376" spans="1:73" s="232" customFormat="1" x14ac:dyDescent="0.2">
      <c r="A376">
        <v>11</v>
      </c>
      <c r="B376" s="239">
        <v>44341</v>
      </c>
      <c r="C376" s="238" t="s">
        <v>842</v>
      </c>
      <c r="D376" s="245">
        <v>-0.5</v>
      </c>
      <c r="E376" s="238" t="s">
        <v>187</v>
      </c>
      <c r="F376" s="238">
        <v>4852</v>
      </c>
      <c r="G376" s="238" t="s">
        <v>175</v>
      </c>
      <c r="H376" s="238">
        <v>1</v>
      </c>
      <c r="I376">
        <v>141000</v>
      </c>
      <c r="J376">
        <v>14620</v>
      </c>
      <c r="K376">
        <v>1</v>
      </c>
      <c r="L376" t="str">
        <f t="shared" si="0"/>
        <v>26/03/2021</v>
      </c>
      <c r="M376">
        <f t="shared" si="1"/>
        <v>44281</v>
      </c>
      <c r="N376">
        <v>10045848</v>
      </c>
      <c r="O376">
        <v>3250</v>
      </c>
      <c r="P376"/>
      <c r="Q376"/>
      <c r="R376"/>
      <c r="S376"/>
      <c r="T376"/>
      <c r="U376" t="s">
        <v>181</v>
      </c>
      <c r="V376" s="223">
        <v>44341</v>
      </c>
      <c r="W376"/>
      <c r="X376"/>
      <c r="Y376">
        <v>0</v>
      </c>
      <c r="Z376"/>
      <c r="AA376">
        <v>0</v>
      </c>
      <c r="AB376"/>
      <c r="AC376"/>
      <c r="AD376"/>
      <c r="AE376"/>
      <c r="AF376"/>
      <c r="AG376">
        <v>0</v>
      </c>
      <c r="AH376"/>
      <c r="AI376"/>
      <c r="AJ376"/>
      <c r="AK376"/>
      <c r="AL376">
        <v>-0.5</v>
      </c>
      <c r="AM376">
        <v>-0.5</v>
      </c>
      <c r="AN376" t="s">
        <v>182</v>
      </c>
      <c r="AO376"/>
      <c r="AP376"/>
      <c r="AQ376"/>
      <c r="AR376"/>
      <c r="AS376"/>
      <c r="AT376"/>
      <c r="AU376"/>
      <c r="AV376"/>
      <c r="AW376"/>
      <c r="AX376"/>
      <c r="AY376"/>
      <c r="AZ376"/>
      <c r="BA376"/>
      <c r="BB376"/>
      <c r="BC376"/>
      <c r="BD376"/>
      <c r="BE376"/>
      <c r="BF376"/>
      <c r="BG376" t="s">
        <v>183</v>
      </c>
      <c r="BH376"/>
      <c r="BI376"/>
      <c r="BJ376"/>
      <c r="BK376"/>
      <c r="BL376"/>
      <c r="BM376"/>
      <c r="BN376"/>
      <c r="BO376"/>
      <c r="BP376"/>
      <c r="BQ376"/>
      <c r="BR376"/>
      <c r="BS376"/>
      <c r="BT376"/>
      <c r="BU376"/>
    </row>
    <row r="377" spans="1:73" s="232" customFormat="1" x14ac:dyDescent="0.2">
      <c r="A377">
        <v>11</v>
      </c>
      <c r="B377" s="239">
        <v>44317</v>
      </c>
      <c r="C377" s="238" t="s">
        <v>878</v>
      </c>
      <c r="D377" s="245">
        <v>5.85</v>
      </c>
      <c r="E377" s="238" t="s">
        <v>197</v>
      </c>
      <c r="F377" s="238" t="s">
        <v>198</v>
      </c>
      <c r="G377" s="238" t="s">
        <v>822</v>
      </c>
      <c r="H377" s="238">
        <v>1</v>
      </c>
      <c r="I377">
        <v>141000</v>
      </c>
      <c r="J377">
        <v>14610</v>
      </c>
      <c r="K377">
        <v>1</v>
      </c>
      <c r="L377" t="str">
        <f t="shared" si="0"/>
        <v>15/04/2021</v>
      </c>
      <c r="M377">
        <f t="shared" si="1"/>
        <v>44301</v>
      </c>
      <c r="N377">
        <v>9989166</v>
      </c>
      <c r="O377">
        <v>454</v>
      </c>
      <c r="P377"/>
      <c r="Q377">
        <v>3860963</v>
      </c>
      <c r="R377"/>
      <c r="S377"/>
      <c r="T377"/>
      <c r="U377" t="s">
        <v>181</v>
      </c>
      <c r="V377" s="223">
        <v>44320</v>
      </c>
      <c r="W377"/>
      <c r="X377"/>
      <c r="Y377">
        <v>0</v>
      </c>
      <c r="Z377"/>
      <c r="AA377">
        <v>0</v>
      </c>
      <c r="AB377"/>
      <c r="AC377"/>
      <c r="AD377"/>
      <c r="AE377"/>
      <c r="AF377"/>
      <c r="AG377">
        <v>0</v>
      </c>
      <c r="AH377"/>
      <c r="AI377" t="s">
        <v>203</v>
      </c>
      <c r="AJ377"/>
      <c r="AK377"/>
      <c r="AL377">
        <v>5.85</v>
      </c>
      <c r="AM377">
        <v>5.85</v>
      </c>
      <c r="AN377" t="s">
        <v>182</v>
      </c>
      <c r="AO377"/>
      <c r="AP377"/>
      <c r="AQ377"/>
      <c r="AR377" t="s">
        <v>204</v>
      </c>
      <c r="AS377">
        <v>254643</v>
      </c>
      <c r="AT377" t="s">
        <v>206</v>
      </c>
      <c r="AU377">
        <v>9488.0012000000006</v>
      </c>
      <c r="AV377">
        <v>100</v>
      </c>
      <c r="AW377" s="223">
        <v>44320</v>
      </c>
      <c r="AX377" t="s">
        <v>879</v>
      </c>
      <c r="AY377" t="s">
        <v>210</v>
      </c>
      <c r="AZ377"/>
      <c r="BA377"/>
      <c r="BB377"/>
      <c r="BC377"/>
      <c r="BD377"/>
      <c r="BE377"/>
      <c r="BF377"/>
      <c r="BG377" t="s">
        <v>183</v>
      </c>
      <c r="BH377"/>
      <c r="BI377"/>
      <c r="BJ377"/>
      <c r="BK377"/>
      <c r="BL377"/>
      <c r="BM377"/>
      <c r="BN377"/>
      <c r="BO377"/>
      <c r="BP377"/>
      <c r="BQ377"/>
      <c r="BR377"/>
      <c r="BS377"/>
      <c r="BT377"/>
      <c r="BU377"/>
    </row>
    <row r="378" spans="1:73" s="232" customFormat="1" x14ac:dyDescent="0.2">
      <c r="A378">
        <v>11</v>
      </c>
      <c r="B378" s="239">
        <v>44317</v>
      </c>
      <c r="C378" s="238" t="s">
        <v>880</v>
      </c>
      <c r="D378" s="245">
        <v>428.46</v>
      </c>
      <c r="E378" s="238" t="s">
        <v>197</v>
      </c>
      <c r="F378" s="238" t="s">
        <v>198</v>
      </c>
      <c r="G378" s="238" t="s">
        <v>822</v>
      </c>
      <c r="H378" s="238">
        <v>1</v>
      </c>
      <c r="I378">
        <v>141000</v>
      </c>
      <c r="J378">
        <v>14610</v>
      </c>
      <c r="K378">
        <v>1</v>
      </c>
      <c r="L378" t="str">
        <f t="shared" si="0"/>
        <v>15/04/2021</v>
      </c>
      <c r="M378">
        <f t="shared" si="1"/>
        <v>44301</v>
      </c>
      <c r="N378">
        <v>9989166</v>
      </c>
      <c r="O378">
        <v>455</v>
      </c>
      <c r="P378"/>
      <c r="Q378">
        <v>3860963</v>
      </c>
      <c r="R378"/>
      <c r="S378"/>
      <c r="T378"/>
      <c r="U378" t="s">
        <v>181</v>
      </c>
      <c r="V378" s="223">
        <v>44320</v>
      </c>
      <c r="W378"/>
      <c r="X378"/>
      <c r="Y378">
        <v>0</v>
      </c>
      <c r="Z378"/>
      <c r="AA378">
        <v>0</v>
      </c>
      <c r="AB378"/>
      <c r="AC378"/>
      <c r="AD378"/>
      <c r="AE378"/>
      <c r="AF378"/>
      <c r="AG378">
        <v>0</v>
      </c>
      <c r="AH378"/>
      <c r="AI378" t="s">
        <v>203</v>
      </c>
      <c r="AJ378"/>
      <c r="AK378"/>
      <c r="AL378">
        <v>428.46</v>
      </c>
      <c r="AM378">
        <v>428.46</v>
      </c>
      <c r="AN378" t="s">
        <v>182</v>
      </c>
      <c r="AO378"/>
      <c r="AP378"/>
      <c r="AQ378"/>
      <c r="AR378" t="s">
        <v>204</v>
      </c>
      <c r="AS378">
        <v>254643</v>
      </c>
      <c r="AT378" t="s">
        <v>206</v>
      </c>
      <c r="AU378">
        <v>9488.0012000000006</v>
      </c>
      <c r="AV378">
        <v>100</v>
      </c>
      <c r="AW378" s="223">
        <v>44320</v>
      </c>
      <c r="AX378" t="s">
        <v>881</v>
      </c>
      <c r="AY378" t="s">
        <v>210</v>
      </c>
      <c r="AZ378"/>
      <c r="BA378"/>
      <c r="BB378"/>
      <c r="BC378"/>
      <c r="BD378"/>
      <c r="BE378"/>
      <c r="BF378"/>
      <c r="BG378"/>
      <c r="BH378"/>
      <c r="BI378"/>
      <c r="BJ378"/>
      <c r="BK378"/>
      <c r="BL378"/>
      <c r="BM378"/>
      <c r="BN378"/>
      <c r="BO378"/>
      <c r="BP378"/>
      <c r="BQ378"/>
      <c r="BR378"/>
      <c r="BS378"/>
      <c r="BT378"/>
      <c r="BU378"/>
    </row>
    <row r="379" spans="1:73" s="232" customFormat="1" x14ac:dyDescent="0.2">
      <c r="A379">
        <v>11</v>
      </c>
      <c r="B379" s="239">
        <v>44317</v>
      </c>
      <c r="C379" s="238" t="s">
        <v>878</v>
      </c>
      <c r="D379" s="245">
        <v>10</v>
      </c>
      <c r="E379" s="238" t="s">
        <v>197</v>
      </c>
      <c r="F379" s="238" t="s">
        <v>198</v>
      </c>
      <c r="G379" s="238" t="s">
        <v>822</v>
      </c>
      <c r="H379" s="238">
        <v>1</v>
      </c>
      <c r="I379">
        <v>141000</v>
      </c>
      <c r="J379">
        <v>14610</v>
      </c>
      <c r="K379">
        <v>1</v>
      </c>
      <c r="L379" t="str">
        <f t="shared" si="0"/>
        <v>15/04/2021</v>
      </c>
      <c r="M379">
        <f t="shared" si="1"/>
        <v>44301</v>
      </c>
      <c r="N379">
        <v>9989166</v>
      </c>
      <c r="O379">
        <v>456</v>
      </c>
      <c r="P379"/>
      <c r="Q379">
        <v>3860963</v>
      </c>
      <c r="R379"/>
      <c r="S379"/>
      <c r="T379"/>
      <c r="U379" t="s">
        <v>181</v>
      </c>
      <c r="V379" s="223">
        <v>44320</v>
      </c>
      <c r="W379"/>
      <c r="X379"/>
      <c r="Y379">
        <v>0</v>
      </c>
      <c r="Z379"/>
      <c r="AA379">
        <v>0</v>
      </c>
      <c r="AB379"/>
      <c r="AC379"/>
      <c r="AD379"/>
      <c r="AE379"/>
      <c r="AF379"/>
      <c r="AG379">
        <v>0</v>
      </c>
      <c r="AH379"/>
      <c r="AI379" t="s">
        <v>203</v>
      </c>
      <c r="AJ379"/>
      <c r="AK379"/>
      <c r="AL379">
        <v>10</v>
      </c>
      <c r="AM379">
        <v>10</v>
      </c>
      <c r="AN379" t="s">
        <v>182</v>
      </c>
      <c r="AO379"/>
      <c r="AP379"/>
      <c r="AQ379"/>
      <c r="AR379" t="s">
        <v>204</v>
      </c>
      <c r="AS379">
        <v>254643</v>
      </c>
      <c r="AT379" t="s">
        <v>206</v>
      </c>
      <c r="AU379">
        <v>9488.0012000000006</v>
      </c>
      <c r="AV379">
        <v>100</v>
      </c>
      <c r="AW379" s="223">
        <v>44320</v>
      </c>
      <c r="AX379" t="s">
        <v>882</v>
      </c>
      <c r="AY379" t="s">
        <v>210</v>
      </c>
      <c r="AZ379"/>
      <c r="BA379"/>
      <c r="BB379"/>
      <c r="BC379"/>
      <c r="BD379"/>
      <c r="BE379"/>
      <c r="BF379"/>
      <c r="BG379"/>
      <c r="BH379"/>
      <c r="BI379"/>
      <c r="BJ379"/>
      <c r="BK379"/>
      <c r="BL379"/>
      <c r="BM379"/>
      <c r="BN379"/>
      <c r="BO379"/>
      <c r="BP379"/>
      <c r="BQ379"/>
      <c r="BR379"/>
      <c r="BS379"/>
      <c r="BT379"/>
      <c r="BU379"/>
    </row>
    <row r="380" spans="1:73" s="232" customFormat="1" x14ac:dyDescent="0.2">
      <c r="A380">
        <v>11</v>
      </c>
      <c r="B380" s="239">
        <v>44317</v>
      </c>
      <c r="C380" s="238" t="s">
        <v>880</v>
      </c>
      <c r="D380" s="245">
        <v>78.45</v>
      </c>
      <c r="E380" s="238" t="s">
        <v>197</v>
      </c>
      <c r="F380" s="238" t="s">
        <v>198</v>
      </c>
      <c r="G380" s="238" t="s">
        <v>822</v>
      </c>
      <c r="H380" s="238">
        <v>1</v>
      </c>
      <c r="I380">
        <v>141000</v>
      </c>
      <c r="J380">
        <v>14610</v>
      </c>
      <c r="K380">
        <v>1</v>
      </c>
      <c r="L380" t="str">
        <f t="shared" si="0"/>
        <v>15/04/2021</v>
      </c>
      <c r="M380">
        <f t="shared" si="1"/>
        <v>44301</v>
      </c>
      <c r="N380">
        <v>9989166</v>
      </c>
      <c r="O380">
        <v>457</v>
      </c>
      <c r="P380"/>
      <c r="Q380">
        <v>3860963</v>
      </c>
      <c r="R380"/>
      <c r="S380"/>
      <c r="T380"/>
      <c r="U380" t="s">
        <v>181</v>
      </c>
      <c r="V380" s="223">
        <v>44320</v>
      </c>
      <c r="W380"/>
      <c r="X380"/>
      <c r="Y380">
        <v>0</v>
      </c>
      <c r="Z380"/>
      <c r="AA380">
        <v>0</v>
      </c>
      <c r="AB380"/>
      <c r="AC380"/>
      <c r="AD380"/>
      <c r="AE380"/>
      <c r="AF380"/>
      <c r="AG380">
        <v>0</v>
      </c>
      <c r="AH380"/>
      <c r="AI380" t="s">
        <v>203</v>
      </c>
      <c r="AJ380"/>
      <c r="AK380"/>
      <c r="AL380">
        <v>78.45</v>
      </c>
      <c r="AM380">
        <v>78.45</v>
      </c>
      <c r="AN380" t="s">
        <v>182</v>
      </c>
      <c r="AO380"/>
      <c r="AP380"/>
      <c r="AQ380"/>
      <c r="AR380" t="s">
        <v>204</v>
      </c>
      <c r="AS380">
        <v>254643</v>
      </c>
      <c r="AT380" t="s">
        <v>206</v>
      </c>
      <c r="AU380">
        <v>9488.0012000000006</v>
      </c>
      <c r="AV380">
        <v>100</v>
      </c>
      <c r="AW380" s="223">
        <v>44320</v>
      </c>
      <c r="AX380" t="s">
        <v>883</v>
      </c>
      <c r="AY380" t="s">
        <v>210</v>
      </c>
      <c r="AZ380"/>
      <c r="BA380"/>
      <c r="BB380"/>
      <c r="BC380"/>
      <c r="BD380"/>
      <c r="BE380"/>
      <c r="BF380"/>
      <c r="BG380"/>
      <c r="BH380"/>
      <c r="BI380"/>
      <c r="BJ380"/>
      <c r="BK380"/>
      <c r="BL380"/>
      <c r="BM380"/>
      <c r="BN380"/>
      <c r="BO380"/>
      <c r="BP380"/>
      <c r="BQ380"/>
      <c r="BR380"/>
      <c r="BS380"/>
      <c r="BT380"/>
      <c r="BU380"/>
    </row>
    <row r="381" spans="1:73" s="232" customFormat="1" x14ac:dyDescent="0.2">
      <c r="A381">
        <v>11</v>
      </c>
      <c r="B381" s="239">
        <v>44341</v>
      </c>
      <c r="C381" s="238" t="s">
        <v>823</v>
      </c>
      <c r="D381" s="245">
        <v>-5.85</v>
      </c>
      <c r="E381" s="238" t="s">
        <v>187</v>
      </c>
      <c r="F381" s="238">
        <v>4852</v>
      </c>
      <c r="G381" s="238" t="s">
        <v>175</v>
      </c>
      <c r="H381" s="238">
        <v>1</v>
      </c>
      <c r="I381">
        <v>141000</v>
      </c>
      <c r="J381">
        <v>14610</v>
      </c>
      <c r="K381">
        <v>1</v>
      </c>
      <c r="L381" t="str">
        <f t="shared" si="0"/>
        <v>15/04/2021</v>
      </c>
      <c r="M381">
        <f t="shared" si="1"/>
        <v>44301</v>
      </c>
      <c r="N381">
        <v>10045848</v>
      </c>
      <c r="O381">
        <v>451</v>
      </c>
      <c r="P381"/>
      <c r="Q381"/>
      <c r="R381"/>
      <c r="S381"/>
      <c r="T381"/>
      <c r="U381" t="s">
        <v>181</v>
      </c>
      <c r="V381" s="223">
        <v>44341</v>
      </c>
      <c r="W381"/>
      <c r="X381"/>
      <c r="Y381">
        <v>0</v>
      </c>
      <c r="Z381"/>
      <c r="AA381">
        <v>0</v>
      </c>
      <c r="AB381"/>
      <c r="AC381"/>
      <c r="AD381"/>
      <c r="AE381"/>
      <c r="AF381"/>
      <c r="AG381">
        <v>0</v>
      </c>
      <c r="AH381"/>
      <c r="AI381"/>
      <c r="AJ381"/>
      <c r="AK381"/>
      <c r="AL381">
        <v>-5.85</v>
      </c>
      <c r="AM381">
        <v>-5.85</v>
      </c>
      <c r="AN381" t="s">
        <v>182</v>
      </c>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row>
    <row r="382" spans="1:73" s="232" customFormat="1" x14ac:dyDescent="0.2">
      <c r="A382">
        <v>11</v>
      </c>
      <c r="B382" s="239">
        <v>44341</v>
      </c>
      <c r="C382" s="238" t="s">
        <v>824</v>
      </c>
      <c r="D382" s="245">
        <v>-428.46</v>
      </c>
      <c r="E382" s="238" t="s">
        <v>187</v>
      </c>
      <c r="F382" s="238">
        <v>4852</v>
      </c>
      <c r="G382" s="238" t="s">
        <v>175</v>
      </c>
      <c r="H382" s="238">
        <v>1</v>
      </c>
      <c r="I382">
        <v>141000</v>
      </c>
      <c r="J382">
        <v>14610</v>
      </c>
      <c r="K382">
        <v>1</v>
      </c>
      <c r="L382" t="str">
        <f t="shared" si="0"/>
        <v>15/04/2021</v>
      </c>
      <c r="M382">
        <f t="shared" si="1"/>
        <v>44301</v>
      </c>
      <c r="N382">
        <v>10045848</v>
      </c>
      <c r="O382">
        <v>452</v>
      </c>
      <c r="P382"/>
      <c r="Q382"/>
      <c r="R382"/>
      <c r="S382"/>
      <c r="T382"/>
      <c r="U382" t="s">
        <v>181</v>
      </c>
      <c r="V382" s="223">
        <v>44341</v>
      </c>
      <c r="W382"/>
      <c r="X382"/>
      <c r="Y382">
        <v>0</v>
      </c>
      <c r="Z382"/>
      <c r="AA382">
        <v>0</v>
      </c>
      <c r="AB382"/>
      <c r="AC382"/>
      <c r="AD382"/>
      <c r="AE382"/>
      <c r="AF382"/>
      <c r="AG382">
        <v>0</v>
      </c>
      <c r="AH382"/>
      <c r="AI382"/>
      <c r="AJ382"/>
      <c r="AK382"/>
      <c r="AL382">
        <v>-428.46</v>
      </c>
      <c r="AM382">
        <v>-428.46</v>
      </c>
      <c r="AN382" t="s">
        <v>182</v>
      </c>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row>
    <row r="383" spans="1:73" s="232" customFormat="1" x14ac:dyDescent="0.2">
      <c r="A383">
        <v>11</v>
      </c>
      <c r="B383" s="239">
        <v>44341</v>
      </c>
      <c r="C383" s="238" t="s">
        <v>823</v>
      </c>
      <c r="D383" s="245">
        <v>-10</v>
      </c>
      <c r="E383" s="238" t="s">
        <v>187</v>
      </c>
      <c r="F383" s="238">
        <v>4852</v>
      </c>
      <c r="G383" s="238" t="s">
        <v>175</v>
      </c>
      <c r="H383" s="238">
        <v>1</v>
      </c>
      <c r="I383">
        <v>141000</v>
      </c>
      <c r="J383">
        <v>14610</v>
      </c>
      <c r="K383">
        <v>1</v>
      </c>
      <c r="L383" t="str">
        <f t="shared" si="0"/>
        <v>15/04/2021</v>
      </c>
      <c r="M383">
        <f t="shared" si="1"/>
        <v>44301</v>
      </c>
      <c r="N383">
        <v>10045848</v>
      </c>
      <c r="O383">
        <v>453</v>
      </c>
      <c r="P383"/>
      <c r="Q383"/>
      <c r="R383"/>
      <c r="S383"/>
      <c r="T383"/>
      <c r="U383" t="s">
        <v>181</v>
      </c>
      <c r="V383" s="223">
        <v>44341</v>
      </c>
      <c r="W383"/>
      <c r="X383"/>
      <c r="Y383">
        <v>0</v>
      </c>
      <c r="Z383"/>
      <c r="AA383">
        <v>0</v>
      </c>
      <c r="AB383"/>
      <c r="AC383"/>
      <c r="AD383"/>
      <c r="AE383"/>
      <c r="AF383"/>
      <c r="AG383">
        <v>0</v>
      </c>
      <c r="AH383"/>
      <c r="AI383"/>
      <c r="AJ383"/>
      <c r="AK383"/>
      <c r="AL383">
        <v>-10</v>
      </c>
      <c r="AM383">
        <v>-10</v>
      </c>
      <c r="AN383" t="s">
        <v>182</v>
      </c>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row>
    <row r="384" spans="1:73" s="232" customFormat="1" x14ac:dyDescent="0.2">
      <c r="A384">
        <v>11</v>
      </c>
      <c r="B384" s="239">
        <v>44341</v>
      </c>
      <c r="C384" s="238" t="s">
        <v>824</v>
      </c>
      <c r="D384" s="245">
        <v>-78.45</v>
      </c>
      <c r="E384" s="238" t="s">
        <v>187</v>
      </c>
      <c r="F384" s="238">
        <v>4852</v>
      </c>
      <c r="G384" s="238" t="s">
        <v>175</v>
      </c>
      <c r="H384" s="238">
        <v>1</v>
      </c>
      <c r="I384">
        <v>141000</v>
      </c>
      <c r="J384">
        <v>14610</v>
      </c>
      <c r="K384">
        <v>1</v>
      </c>
      <c r="L384" t="str">
        <f t="shared" ref="L384:L415" si="2">RIGHT(C384,10)</f>
        <v>15/04/2021</v>
      </c>
      <c r="M384">
        <f t="shared" ref="M384:M415" si="3">DATEVALUE(L384)</f>
        <v>44301</v>
      </c>
      <c r="N384">
        <v>10045848</v>
      </c>
      <c r="O384">
        <v>454</v>
      </c>
      <c r="P384"/>
      <c r="Q384"/>
      <c r="R384"/>
      <c r="S384"/>
      <c r="T384"/>
      <c r="U384" t="s">
        <v>181</v>
      </c>
      <c r="V384" s="223">
        <v>44341</v>
      </c>
      <c r="W384"/>
      <c r="X384"/>
      <c r="Y384">
        <v>0</v>
      </c>
      <c r="Z384"/>
      <c r="AA384">
        <v>0</v>
      </c>
      <c r="AB384"/>
      <c r="AC384"/>
      <c r="AD384"/>
      <c r="AE384"/>
      <c r="AF384"/>
      <c r="AG384">
        <v>0</v>
      </c>
      <c r="AH384"/>
      <c r="AI384"/>
      <c r="AJ384"/>
      <c r="AK384"/>
      <c r="AL384">
        <v>-78.45</v>
      </c>
      <c r="AM384">
        <v>-78.45</v>
      </c>
      <c r="AN384" t="s">
        <v>182</v>
      </c>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row>
    <row r="385" spans="1:73" s="232" customFormat="1" x14ac:dyDescent="0.2">
      <c r="A385">
        <v>11</v>
      </c>
      <c r="B385" s="239">
        <v>44317</v>
      </c>
      <c r="C385" s="238" t="s">
        <v>878</v>
      </c>
      <c r="D385" s="245">
        <v>5.5</v>
      </c>
      <c r="E385" s="238" t="s">
        <v>197</v>
      </c>
      <c r="F385" s="238" t="s">
        <v>198</v>
      </c>
      <c r="G385" s="238" t="s">
        <v>822</v>
      </c>
      <c r="H385" s="238">
        <v>1</v>
      </c>
      <c r="I385">
        <v>141000</v>
      </c>
      <c r="J385">
        <v>14620</v>
      </c>
      <c r="K385">
        <v>1</v>
      </c>
      <c r="L385" t="str">
        <f t="shared" si="2"/>
        <v>15/04/2021</v>
      </c>
      <c r="M385">
        <f t="shared" si="3"/>
        <v>44301</v>
      </c>
      <c r="N385">
        <v>9989167</v>
      </c>
      <c r="O385">
        <v>841</v>
      </c>
      <c r="P385"/>
      <c r="Q385">
        <v>3860964</v>
      </c>
      <c r="R385"/>
      <c r="S385"/>
      <c r="T385"/>
      <c r="U385" t="s">
        <v>181</v>
      </c>
      <c r="V385" s="223">
        <v>44320</v>
      </c>
      <c r="W385"/>
      <c r="X385"/>
      <c r="Y385">
        <v>0</v>
      </c>
      <c r="Z385"/>
      <c r="AA385">
        <v>0</v>
      </c>
      <c r="AB385"/>
      <c r="AC385"/>
      <c r="AD385"/>
      <c r="AE385"/>
      <c r="AF385"/>
      <c r="AG385">
        <v>0</v>
      </c>
      <c r="AH385"/>
      <c r="AI385" t="s">
        <v>203</v>
      </c>
      <c r="AJ385"/>
      <c r="AK385"/>
      <c r="AL385">
        <v>5.5</v>
      </c>
      <c r="AM385">
        <v>5.5</v>
      </c>
      <c r="AN385" t="s">
        <v>182</v>
      </c>
      <c r="AO385"/>
      <c r="AP385"/>
      <c r="AQ385"/>
      <c r="AR385" t="s">
        <v>204</v>
      </c>
      <c r="AS385">
        <v>254643</v>
      </c>
      <c r="AT385" t="s">
        <v>206</v>
      </c>
      <c r="AU385" t="s">
        <v>918</v>
      </c>
      <c r="AV385">
        <v>100</v>
      </c>
      <c r="AW385" s="223">
        <v>44320</v>
      </c>
      <c r="AX385" t="s">
        <v>928</v>
      </c>
      <c r="AY385" t="s">
        <v>210</v>
      </c>
      <c r="AZ385"/>
      <c r="BA385"/>
      <c r="BB385"/>
      <c r="BC385"/>
      <c r="BD385"/>
      <c r="BE385"/>
      <c r="BF385"/>
      <c r="BG385"/>
      <c r="BH385"/>
      <c r="BI385"/>
      <c r="BJ385"/>
      <c r="BK385"/>
      <c r="BL385"/>
      <c r="BM385"/>
      <c r="BN385"/>
      <c r="BO385"/>
      <c r="BP385"/>
      <c r="BQ385"/>
      <c r="BR385"/>
      <c r="BS385"/>
      <c r="BT385"/>
      <c r="BU385"/>
    </row>
    <row r="386" spans="1:73" s="232" customFormat="1" x14ac:dyDescent="0.2">
      <c r="A386">
        <v>11</v>
      </c>
      <c r="B386" s="239">
        <v>44317</v>
      </c>
      <c r="C386" s="238" t="s">
        <v>932</v>
      </c>
      <c r="D386" s="245">
        <v>213.61</v>
      </c>
      <c r="E386" s="238" t="s">
        <v>197</v>
      </c>
      <c r="F386" s="238" t="s">
        <v>198</v>
      </c>
      <c r="G386" s="238" t="s">
        <v>822</v>
      </c>
      <c r="H386" s="238">
        <v>1</v>
      </c>
      <c r="I386">
        <v>141000</v>
      </c>
      <c r="J386">
        <v>14620</v>
      </c>
      <c r="K386">
        <v>1</v>
      </c>
      <c r="L386" t="str">
        <f t="shared" si="2"/>
        <v>15/04/2021</v>
      </c>
      <c r="M386">
        <f t="shared" si="3"/>
        <v>44301</v>
      </c>
      <c r="N386">
        <v>9989167</v>
      </c>
      <c r="O386">
        <v>845</v>
      </c>
      <c r="P386"/>
      <c r="Q386">
        <v>3860964</v>
      </c>
      <c r="R386"/>
      <c r="S386"/>
      <c r="T386"/>
      <c r="U386" t="s">
        <v>181</v>
      </c>
      <c r="V386" s="223">
        <v>44320</v>
      </c>
      <c r="W386"/>
      <c r="X386"/>
      <c r="Y386">
        <v>0</v>
      </c>
      <c r="Z386"/>
      <c r="AA386">
        <v>0</v>
      </c>
      <c r="AB386"/>
      <c r="AC386"/>
      <c r="AD386"/>
      <c r="AE386"/>
      <c r="AF386"/>
      <c r="AG386">
        <v>0</v>
      </c>
      <c r="AH386"/>
      <c r="AI386" t="s">
        <v>203</v>
      </c>
      <c r="AJ386"/>
      <c r="AK386"/>
      <c r="AL386">
        <v>213.61</v>
      </c>
      <c r="AM386">
        <v>213.61</v>
      </c>
      <c r="AN386" t="s">
        <v>182</v>
      </c>
      <c r="AO386"/>
      <c r="AP386"/>
      <c r="AQ386"/>
      <c r="AR386" t="s">
        <v>204</v>
      </c>
      <c r="AS386">
        <v>254643</v>
      </c>
      <c r="AT386" t="s">
        <v>206</v>
      </c>
      <c r="AU386" t="s">
        <v>918</v>
      </c>
      <c r="AV386">
        <v>100</v>
      </c>
      <c r="AW386" s="223">
        <v>44320</v>
      </c>
      <c r="AX386" t="s">
        <v>933</v>
      </c>
      <c r="AY386" t="s">
        <v>210</v>
      </c>
      <c r="AZ386"/>
      <c r="BA386"/>
      <c r="BB386"/>
      <c r="BC386"/>
      <c r="BD386"/>
      <c r="BE386"/>
      <c r="BF386"/>
      <c r="BG386"/>
      <c r="BH386"/>
      <c r="BI386"/>
      <c r="BJ386"/>
      <c r="BK386"/>
      <c r="BL386"/>
      <c r="BM386"/>
      <c r="BN386"/>
      <c r="BO386"/>
      <c r="BP386"/>
      <c r="BQ386"/>
      <c r="BR386"/>
      <c r="BS386"/>
      <c r="BT386"/>
      <c r="BU386"/>
    </row>
    <row r="387" spans="1:73" s="232" customFormat="1" x14ac:dyDescent="0.2">
      <c r="A387">
        <v>11</v>
      </c>
      <c r="B387" s="239">
        <v>44317</v>
      </c>
      <c r="C387" s="238" t="s">
        <v>878</v>
      </c>
      <c r="D387" s="245">
        <v>0.5</v>
      </c>
      <c r="E387" s="238" t="s">
        <v>197</v>
      </c>
      <c r="F387" s="238" t="s">
        <v>198</v>
      </c>
      <c r="G387" s="238" t="s">
        <v>822</v>
      </c>
      <c r="H387" s="238">
        <v>1</v>
      </c>
      <c r="I387">
        <v>141000</v>
      </c>
      <c r="J387">
        <v>14620</v>
      </c>
      <c r="K387">
        <v>1</v>
      </c>
      <c r="L387" t="str">
        <f t="shared" si="2"/>
        <v>15/04/2021</v>
      </c>
      <c r="M387">
        <f t="shared" si="3"/>
        <v>44301</v>
      </c>
      <c r="N387">
        <v>9989167</v>
      </c>
      <c r="O387">
        <v>853</v>
      </c>
      <c r="P387"/>
      <c r="Q387">
        <v>3860964</v>
      </c>
      <c r="R387"/>
      <c r="S387"/>
      <c r="T387"/>
      <c r="U387" t="s">
        <v>181</v>
      </c>
      <c r="V387" s="223">
        <v>44320</v>
      </c>
      <c r="W387"/>
      <c r="X387"/>
      <c r="Y387">
        <v>0</v>
      </c>
      <c r="Z387"/>
      <c r="AA387">
        <v>0</v>
      </c>
      <c r="AB387"/>
      <c r="AC387"/>
      <c r="AD387"/>
      <c r="AE387"/>
      <c r="AF387"/>
      <c r="AG387">
        <v>0</v>
      </c>
      <c r="AH387"/>
      <c r="AI387" t="s">
        <v>203</v>
      </c>
      <c r="AJ387"/>
      <c r="AK387"/>
      <c r="AL387">
        <v>0.5</v>
      </c>
      <c r="AM387">
        <v>0.5</v>
      </c>
      <c r="AN387" t="s">
        <v>182</v>
      </c>
      <c r="AO387"/>
      <c r="AP387"/>
      <c r="AQ387"/>
      <c r="AR387" t="s">
        <v>204</v>
      </c>
      <c r="AS387">
        <v>254643</v>
      </c>
      <c r="AT387" t="s">
        <v>206</v>
      </c>
      <c r="AU387" t="s">
        <v>918</v>
      </c>
      <c r="AV387">
        <v>100</v>
      </c>
      <c r="AW387" s="223">
        <v>44320</v>
      </c>
      <c r="AX387" t="s">
        <v>942</v>
      </c>
      <c r="AY387" t="s">
        <v>210</v>
      </c>
      <c r="AZ387"/>
      <c r="BA387"/>
      <c r="BB387"/>
      <c r="BC387"/>
      <c r="BD387"/>
      <c r="BE387"/>
      <c r="BF387"/>
      <c r="BG387"/>
      <c r="BH387"/>
      <c r="BI387"/>
      <c r="BJ387"/>
      <c r="BK387"/>
      <c r="BL387"/>
      <c r="BM387"/>
      <c r="BN387"/>
      <c r="BO387"/>
      <c r="BP387"/>
      <c r="BQ387"/>
      <c r="BR387"/>
      <c r="BS387"/>
      <c r="BT387"/>
      <c r="BU387"/>
    </row>
    <row r="388" spans="1:73" s="232" customFormat="1" x14ac:dyDescent="0.2">
      <c r="A388">
        <v>11</v>
      </c>
      <c r="B388" s="239">
        <v>44317</v>
      </c>
      <c r="C388" s="238" t="s">
        <v>878</v>
      </c>
      <c r="D388" s="245">
        <v>0.5</v>
      </c>
      <c r="E388" s="238" t="s">
        <v>197</v>
      </c>
      <c r="F388" s="238" t="s">
        <v>198</v>
      </c>
      <c r="G388" s="238" t="s">
        <v>822</v>
      </c>
      <c r="H388" s="238">
        <v>1</v>
      </c>
      <c r="I388">
        <v>141000</v>
      </c>
      <c r="J388">
        <v>14620</v>
      </c>
      <c r="K388">
        <v>1</v>
      </c>
      <c r="L388" t="str">
        <f t="shared" si="2"/>
        <v>15/04/2021</v>
      </c>
      <c r="M388">
        <f t="shared" si="3"/>
        <v>44301</v>
      </c>
      <c r="N388">
        <v>9989167</v>
      </c>
      <c r="O388">
        <v>854</v>
      </c>
      <c r="P388"/>
      <c r="Q388">
        <v>3860964</v>
      </c>
      <c r="R388"/>
      <c r="S388"/>
      <c r="T388"/>
      <c r="U388" t="s">
        <v>181</v>
      </c>
      <c r="V388" s="223">
        <v>44320</v>
      </c>
      <c r="W388"/>
      <c r="X388"/>
      <c r="Y388">
        <v>0</v>
      </c>
      <c r="Z388"/>
      <c r="AA388">
        <v>0</v>
      </c>
      <c r="AB388"/>
      <c r="AC388"/>
      <c r="AD388"/>
      <c r="AE388"/>
      <c r="AF388"/>
      <c r="AG388">
        <v>0</v>
      </c>
      <c r="AH388"/>
      <c r="AI388" t="s">
        <v>203</v>
      </c>
      <c r="AJ388"/>
      <c r="AK388"/>
      <c r="AL388">
        <v>0.5</v>
      </c>
      <c r="AM388">
        <v>0.5</v>
      </c>
      <c r="AN388" t="s">
        <v>182</v>
      </c>
      <c r="AO388"/>
      <c r="AP388"/>
      <c r="AQ388"/>
      <c r="AR388" t="s">
        <v>204</v>
      </c>
      <c r="AS388">
        <v>254643</v>
      </c>
      <c r="AT388" t="s">
        <v>206</v>
      </c>
      <c r="AU388" t="s">
        <v>918</v>
      </c>
      <c r="AV388">
        <v>100</v>
      </c>
      <c r="AW388" s="223">
        <v>44320</v>
      </c>
      <c r="AX388" t="s">
        <v>943</v>
      </c>
      <c r="AY388" t="s">
        <v>210</v>
      </c>
      <c r="AZ388"/>
      <c r="BA388"/>
      <c r="BB388"/>
      <c r="BC388"/>
      <c r="BD388"/>
      <c r="BE388"/>
      <c r="BF388"/>
      <c r="BG388"/>
      <c r="BH388"/>
      <c r="BI388"/>
      <c r="BJ388"/>
      <c r="BK388"/>
      <c r="BL388"/>
      <c r="BM388"/>
      <c r="BN388"/>
      <c r="BO388"/>
      <c r="BP388"/>
      <c r="BQ388"/>
      <c r="BR388"/>
      <c r="BS388"/>
      <c r="BT388"/>
      <c r="BU388"/>
    </row>
    <row r="389" spans="1:73" s="232" customFormat="1" x14ac:dyDescent="0.2">
      <c r="A389">
        <v>11</v>
      </c>
      <c r="B389" s="239">
        <v>44317</v>
      </c>
      <c r="C389" s="238" t="s">
        <v>878</v>
      </c>
      <c r="D389" s="245">
        <v>0.5</v>
      </c>
      <c r="E389" s="238" t="s">
        <v>197</v>
      </c>
      <c r="F389" s="238" t="s">
        <v>198</v>
      </c>
      <c r="G389" s="238" t="s">
        <v>822</v>
      </c>
      <c r="H389" s="238">
        <v>1</v>
      </c>
      <c r="I389">
        <v>141000</v>
      </c>
      <c r="J389">
        <v>14620</v>
      </c>
      <c r="K389">
        <v>1</v>
      </c>
      <c r="L389" t="str">
        <f t="shared" si="2"/>
        <v>15/04/2021</v>
      </c>
      <c r="M389">
        <f t="shared" si="3"/>
        <v>44301</v>
      </c>
      <c r="N389">
        <v>9989167</v>
      </c>
      <c r="O389">
        <v>855</v>
      </c>
      <c r="P389"/>
      <c r="Q389">
        <v>3860964</v>
      </c>
      <c r="R389"/>
      <c r="S389"/>
      <c r="T389"/>
      <c r="U389" t="s">
        <v>181</v>
      </c>
      <c r="V389" s="223">
        <v>44320</v>
      </c>
      <c r="W389"/>
      <c r="X389"/>
      <c r="Y389">
        <v>0</v>
      </c>
      <c r="Z389"/>
      <c r="AA389">
        <v>0</v>
      </c>
      <c r="AB389"/>
      <c r="AC389"/>
      <c r="AD389"/>
      <c r="AE389"/>
      <c r="AF389"/>
      <c r="AG389">
        <v>0</v>
      </c>
      <c r="AH389"/>
      <c r="AI389" t="s">
        <v>203</v>
      </c>
      <c r="AJ389"/>
      <c r="AK389"/>
      <c r="AL389">
        <v>0.5</v>
      </c>
      <c r="AM389">
        <v>0.5</v>
      </c>
      <c r="AN389" t="s">
        <v>182</v>
      </c>
      <c r="AO389"/>
      <c r="AP389"/>
      <c r="AQ389"/>
      <c r="AR389" t="s">
        <v>204</v>
      </c>
      <c r="AS389">
        <v>254643</v>
      </c>
      <c r="AT389" t="s">
        <v>206</v>
      </c>
      <c r="AU389" t="s">
        <v>918</v>
      </c>
      <c r="AV389">
        <v>100</v>
      </c>
      <c r="AW389" s="223">
        <v>44320</v>
      </c>
      <c r="AX389" t="s">
        <v>944</v>
      </c>
      <c r="AY389" t="s">
        <v>210</v>
      </c>
      <c r="AZ389"/>
      <c r="BA389"/>
      <c r="BB389"/>
      <c r="BC389"/>
      <c r="BD389"/>
      <c r="BE389"/>
      <c r="BF389"/>
      <c r="BG389"/>
      <c r="BH389"/>
      <c r="BI389"/>
      <c r="BJ389"/>
      <c r="BK389"/>
      <c r="BL389"/>
      <c r="BM389"/>
      <c r="BN389"/>
      <c r="BO389"/>
      <c r="BP389"/>
      <c r="BQ389"/>
      <c r="BR389"/>
      <c r="BS389"/>
      <c r="BT389"/>
      <c r="BU389"/>
    </row>
    <row r="390" spans="1:73" s="232" customFormat="1" x14ac:dyDescent="0.2">
      <c r="A390">
        <v>11</v>
      </c>
      <c r="B390" s="239">
        <v>44317</v>
      </c>
      <c r="C390" s="238" t="s">
        <v>878</v>
      </c>
      <c r="D390" s="245">
        <v>0.5</v>
      </c>
      <c r="E390" s="238" t="s">
        <v>197</v>
      </c>
      <c r="F390" s="238" t="s">
        <v>198</v>
      </c>
      <c r="G390" s="238" t="s">
        <v>822</v>
      </c>
      <c r="H390" s="238">
        <v>1</v>
      </c>
      <c r="I390">
        <v>141000</v>
      </c>
      <c r="J390">
        <v>14620</v>
      </c>
      <c r="K390">
        <v>1</v>
      </c>
      <c r="L390" t="str">
        <f t="shared" si="2"/>
        <v>15/04/2021</v>
      </c>
      <c r="M390">
        <f t="shared" si="3"/>
        <v>44301</v>
      </c>
      <c r="N390">
        <v>9989167</v>
      </c>
      <c r="O390">
        <v>856</v>
      </c>
      <c r="P390"/>
      <c r="Q390">
        <v>3860964</v>
      </c>
      <c r="R390"/>
      <c r="S390"/>
      <c r="T390"/>
      <c r="U390" t="s">
        <v>181</v>
      </c>
      <c r="V390" s="223">
        <v>44320</v>
      </c>
      <c r="W390"/>
      <c r="X390"/>
      <c r="Y390">
        <v>0</v>
      </c>
      <c r="Z390"/>
      <c r="AA390">
        <v>0</v>
      </c>
      <c r="AB390"/>
      <c r="AC390"/>
      <c r="AD390"/>
      <c r="AE390"/>
      <c r="AF390"/>
      <c r="AG390">
        <v>0</v>
      </c>
      <c r="AH390"/>
      <c r="AI390" t="s">
        <v>203</v>
      </c>
      <c r="AJ390"/>
      <c r="AK390"/>
      <c r="AL390">
        <v>0.5</v>
      </c>
      <c r="AM390">
        <v>0.5</v>
      </c>
      <c r="AN390" t="s">
        <v>182</v>
      </c>
      <c r="AO390"/>
      <c r="AP390"/>
      <c r="AQ390"/>
      <c r="AR390" t="s">
        <v>204</v>
      </c>
      <c r="AS390">
        <v>254643</v>
      </c>
      <c r="AT390" t="s">
        <v>206</v>
      </c>
      <c r="AU390" t="s">
        <v>918</v>
      </c>
      <c r="AV390">
        <v>100</v>
      </c>
      <c r="AW390" s="223">
        <v>44320</v>
      </c>
      <c r="AX390" t="s">
        <v>945</v>
      </c>
      <c r="AY390" t="s">
        <v>210</v>
      </c>
      <c r="AZ390"/>
      <c r="BA390"/>
      <c r="BB390"/>
      <c r="BC390"/>
      <c r="BD390"/>
      <c r="BE390"/>
      <c r="BF390"/>
      <c r="BG390"/>
      <c r="BH390"/>
      <c r="BI390"/>
      <c r="BJ390"/>
      <c r="BK390"/>
      <c r="BL390"/>
      <c r="BM390"/>
      <c r="BN390"/>
      <c r="BO390"/>
      <c r="BP390"/>
      <c r="BQ390"/>
      <c r="BR390"/>
      <c r="BS390"/>
      <c r="BT390"/>
      <c r="BU390"/>
    </row>
    <row r="391" spans="1:73" s="232" customFormat="1" x14ac:dyDescent="0.2">
      <c r="A391">
        <v>11</v>
      </c>
      <c r="B391" s="239">
        <v>44341</v>
      </c>
      <c r="C391" s="238" t="s">
        <v>823</v>
      </c>
      <c r="D391" s="245">
        <v>-5.5</v>
      </c>
      <c r="E391" s="238" t="s">
        <v>187</v>
      </c>
      <c r="F391" s="238">
        <v>4852</v>
      </c>
      <c r="G391" s="238" t="s">
        <v>175</v>
      </c>
      <c r="H391" s="238">
        <v>1</v>
      </c>
      <c r="I391">
        <v>141000</v>
      </c>
      <c r="J391">
        <v>14620</v>
      </c>
      <c r="K391">
        <v>1</v>
      </c>
      <c r="L391" t="str">
        <f t="shared" si="2"/>
        <v>15/04/2021</v>
      </c>
      <c r="M391">
        <f t="shared" si="3"/>
        <v>44301</v>
      </c>
      <c r="N391">
        <v>10045848</v>
      </c>
      <c r="O391">
        <v>3241</v>
      </c>
      <c r="P391"/>
      <c r="Q391"/>
      <c r="R391"/>
      <c r="S391"/>
      <c r="T391"/>
      <c r="U391" t="s">
        <v>181</v>
      </c>
      <c r="V391" s="223">
        <v>44341</v>
      </c>
      <c r="W391"/>
      <c r="X391"/>
      <c r="Y391">
        <v>0</v>
      </c>
      <c r="Z391"/>
      <c r="AA391">
        <v>0</v>
      </c>
      <c r="AB391"/>
      <c r="AC391"/>
      <c r="AD391"/>
      <c r="AE391"/>
      <c r="AF391"/>
      <c r="AG391">
        <v>0</v>
      </c>
      <c r="AH391"/>
      <c r="AI391"/>
      <c r="AJ391"/>
      <c r="AK391"/>
      <c r="AL391">
        <v>-5.5</v>
      </c>
      <c r="AM391">
        <v>-5.5</v>
      </c>
      <c r="AN391" t="s">
        <v>182</v>
      </c>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row>
    <row r="392" spans="1:73" s="232" customFormat="1" x14ac:dyDescent="0.2">
      <c r="A392">
        <v>11</v>
      </c>
      <c r="B392" s="239">
        <v>44341</v>
      </c>
      <c r="C392" s="238" t="s">
        <v>839</v>
      </c>
      <c r="D392" s="245">
        <v>-213.61</v>
      </c>
      <c r="E392" s="238" t="s">
        <v>187</v>
      </c>
      <c r="F392" s="238">
        <v>4852</v>
      </c>
      <c r="G392" s="238" t="s">
        <v>175</v>
      </c>
      <c r="H392" s="238">
        <v>1</v>
      </c>
      <c r="I392">
        <v>141000</v>
      </c>
      <c r="J392">
        <v>14620</v>
      </c>
      <c r="K392">
        <v>1</v>
      </c>
      <c r="L392" t="str">
        <f t="shared" si="2"/>
        <v>15/04/2021</v>
      </c>
      <c r="M392">
        <f t="shared" si="3"/>
        <v>44301</v>
      </c>
      <c r="N392">
        <v>10045848</v>
      </c>
      <c r="O392">
        <v>3245</v>
      </c>
      <c r="P392"/>
      <c r="Q392"/>
      <c r="R392"/>
      <c r="S392"/>
      <c r="T392"/>
      <c r="U392" t="s">
        <v>181</v>
      </c>
      <c r="V392" s="223">
        <v>44341</v>
      </c>
      <c r="W392"/>
      <c r="X392"/>
      <c r="Y392">
        <v>0</v>
      </c>
      <c r="Z392"/>
      <c r="AA392">
        <v>0</v>
      </c>
      <c r="AB392"/>
      <c r="AC392"/>
      <c r="AD392"/>
      <c r="AE392"/>
      <c r="AF392"/>
      <c r="AG392">
        <v>0</v>
      </c>
      <c r="AH392"/>
      <c r="AI392"/>
      <c r="AJ392"/>
      <c r="AK392"/>
      <c r="AL392">
        <v>-213.61</v>
      </c>
      <c r="AM392">
        <v>-213.61</v>
      </c>
      <c r="AN392" t="s">
        <v>182</v>
      </c>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row>
    <row r="393" spans="1:73" s="232" customFormat="1" x14ac:dyDescent="0.2">
      <c r="A393">
        <v>11</v>
      </c>
      <c r="B393" s="239">
        <v>44341</v>
      </c>
      <c r="C393" s="238" t="s">
        <v>823</v>
      </c>
      <c r="D393" s="245">
        <v>-0.5</v>
      </c>
      <c r="E393" s="238" t="s">
        <v>187</v>
      </c>
      <c r="F393" s="238">
        <v>4852</v>
      </c>
      <c r="G393" s="238" t="s">
        <v>175</v>
      </c>
      <c r="H393" s="238">
        <v>1</v>
      </c>
      <c r="I393">
        <v>141000</v>
      </c>
      <c r="J393">
        <v>14620</v>
      </c>
      <c r="K393">
        <v>1</v>
      </c>
      <c r="L393" t="str">
        <f t="shared" si="2"/>
        <v>15/04/2021</v>
      </c>
      <c r="M393">
        <f t="shared" si="3"/>
        <v>44301</v>
      </c>
      <c r="N393">
        <v>10045848</v>
      </c>
      <c r="O393">
        <v>3253</v>
      </c>
      <c r="P393"/>
      <c r="Q393"/>
      <c r="R393"/>
      <c r="S393"/>
      <c r="T393"/>
      <c r="U393" t="s">
        <v>181</v>
      </c>
      <c r="V393" s="223">
        <v>44341</v>
      </c>
      <c r="W393"/>
      <c r="X393"/>
      <c r="Y393">
        <v>0</v>
      </c>
      <c r="Z393"/>
      <c r="AA393">
        <v>0</v>
      </c>
      <c r="AB393"/>
      <c r="AC393"/>
      <c r="AD393"/>
      <c r="AE393"/>
      <c r="AF393"/>
      <c r="AG393">
        <v>0</v>
      </c>
      <c r="AH393"/>
      <c r="AI393"/>
      <c r="AJ393"/>
      <c r="AK393"/>
      <c r="AL393">
        <v>-0.5</v>
      </c>
      <c r="AM393">
        <v>-0.5</v>
      </c>
      <c r="AN393" t="s">
        <v>182</v>
      </c>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row>
    <row r="394" spans="1:73" s="232" customFormat="1" x14ac:dyDescent="0.2">
      <c r="A394">
        <v>11</v>
      </c>
      <c r="B394" s="239">
        <v>44341</v>
      </c>
      <c r="C394" s="238" t="s">
        <v>823</v>
      </c>
      <c r="D394" s="245">
        <v>-0.5</v>
      </c>
      <c r="E394" s="238" t="s">
        <v>187</v>
      </c>
      <c r="F394" s="238">
        <v>4852</v>
      </c>
      <c r="G394" s="238" t="s">
        <v>175</v>
      </c>
      <c r="H394" s="238">
        <v>1</v>
      </c>
      <c r="I394">
        <v>141000</v>
      </c>
      <c r="J394">
        <v>14620</v>
      </c>
      <c r="K394">
        <v>1</v>
      </c>
      <c r="L394" t="str">
        <f t="shared" si="2"/>
        <v>15/04/2021</v>
      </c>
      <c r="M394">
        <f t="shared" si="3"/>
        <v>44301</v>
      </c>
      <c r="N394">
        <v>10045848</v>
      </c>
      <c r="O394">
        <v>3254</v>
      </c>
      <c r="P394"/>
      <c r="Q394"/>
      <c r="R394"/>
      <c r="S394"/>
      <c r="T394"/>
      <c r="U394" t="s">
        <v>181</v>
      </c>
      <c r="V394" s="223">
        <v>44341</v>
      </c>
      <c r="W394"/>
      <c r="X394"/>
      <c r="Y394">
        <v>0</v>
      </c>
      <c r="Z394"/>
      <c r="AA394">
        <v>0</v>
      </c>
      <c r="AB394"/>
      <c r="AC394"/>
      <c r="AD394"/>
      <c r="AE394"/>
      <c r="AF394"/>
      <c r="AG394">
        <v>0</v>
      </c>
      <c r="AH394"/>
      <c r="AI394"/>
      <c r="AJ394"/>
      <c r="AK394"/>
      <c r="AL394">
        <v>-0.5</v>
      </c>
      <c r="AM394">
        <v>-0.5</v>
      </c>
      <c r="AN394" t="s">
        <v>182</v>
      </c>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row>
    <row r="395" spans="1:73" s="232" customFormat="1" x14ac:dyDescent="0.2">
      <c r="A395">
        <v>11</v>
      </c>
      <c r="B395" s="239">
        <v>44341</v>
      </c>
      <c r="C395" s="238" t="s">
        <v>823</v>
      </c>
      <c r="D395" s="245">
        <v>-0.5</v>
      </c>
      <c r="E395" s="238" t="s">
        <v>187</v>
      </c>
      <c r="F395" s="238">
        <v>4852</v>
      </c>
      <c r="G395" s="238" t="s">
        <v>175</v>
      </c>
      <c r="H395" s="238">
        <v>1</v>
      </c>
      <c r="I395">
        <v>141000</v>
      </c>
      <c r="J395">
        <v>14620</v>
      </c>
      <c r="K395">
        <v>1</v>
      </c>
      <c r="L395" t="str">
        <f t="shared" si="2"/>
        <v>15/04/2021</v>
      </c>
      <c r="M395">
        <f t="shared" si="3"/>
        <v>44301</v>
      </c>
      <c r="N395">
        <v>10045848</v>
      </c>
      <c r="O395">
        <v>3255</v>
      </c>
      <c r="P395"/>
      <c r="Q395"/>
      <c r="R395"/>
      <c r="S395"/>
      <c r="T395"/>
      <c r="U395" t="s">
        <v>181</v>
      </c>
      <c r="V395" s="223">
        <v>44341</v>
      </c>
      <c r="W395"/>
      <c r="X395"/>
      <c r="Y395">
        <v>0</v>
      </c>
      <c r="Z395"/>
      <c r="AA395">
        <v>0</v>
      </c>
      <c r="AB395"/>
      <c r="AC395"/>
      <c r="AD395"/>
      <c r="AE395"/>
      <c r="AF395"/>
      <c r="AG395">
        <v>0</v>
      </c>
      <c r="AH395"/>
      <c r="AI395"/>
      <c r="AJ395"/>
      <c r="AK395"/>
      <c r="AL395">
        <v>-0.5</v>
      </c>
      <c r="AM395">
        <v>-0.5</v>
      </c>
      <c r="AN395" t="s">
        <v>182</v>
      </c>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row>
    <row r="396" spans="1:73" s="232" customFormat="1" x14ac:dyDescent="0.2">
      <c r="A396">
        <v>11</v>
      </c>
      <c r="B396" s="239">
        <v>44341</v>
      </c>
      <c r="C396" s="238" t="s">
        <v>823</v>
      </c>
      <c r="D396" s="245">
        <v>-0.5</v>
      </c>
      <c r="E396" s="238" t="s">
        <v>187</v>
      </c>
      <c r="F396" s="238">
        <v>4852</v>
      </c>
      <c r="G396" s="238" t="s">
        <v>175</v>
      </c>
      <c r="H396" s="238">
        <v>1</v>
      </c>
      <c r="I396">
        <v>141000</v>
      </c>
      <c r="J396">
        <v>14620</v>
      </c>
      <c r="K396">
        <v>1</v>
      </c>
      <c r="L396" t="str">
        <f t="shared" si="2"/>
        <v>15/04/2021</v>
      </c>
      <c r="M396">
        <f t="shared" si="3"/>
        <v>44301</v>
      </c>
      <c r="N396">
        <v>10045848</v>
      </c>
      <c r="O396">
        <v>3256</v>
      </c>
      <c r="P396"/>
      <c r="Q396"/>
      <c r="R396"/>
      <c r="S396"/>
      <c r="T396"/>
      <c r="U396" t="s">
        <v>181</v>
      </c>
      <c r="V396" s="223">
        <v>44341</v>
      </c>
      <c r="W396"/>
      <c r="X396"/>
      <c r="Y396">
        <v>0</v>
      </c>
      <c r="Z396"/>
      <c r="AA396">
        <v>0</v>
      </c>
      <c r="AB396"/>
      <c r="AC396"/>
      <c r="AD396"/>
      <c r="AE396"/>
      <c r="AF396"/>
      <c r="AG396">
        <v>0</v>
      </c>
      <c r="AH396"/>
      <c r="AI396"/>
      <c r="AJ396"/>
      <c r="AK396"/>
      <c r="AL396">
        <v>-0.5</v>
      </c>
      <c r="AM396">
        <v>-0.5</v>
      </c>
      <c r="AN396" t="s">
        <v>182</v>
      </c>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row>
    <row r="397" spans="1:73" s="232" customFormat="1" x14ac:dyDescent="0.2">
      <c r="A397">
        <v>11</v>
      </c>
      <c r="B397" s="239">
        <v>44317</v>
      </c>
      <c r="C397" s="238" t="s">
        <v>748</v>
      </c>
      <c r="D397" s="245">
        <v>-129.31</v>
      </c>
      <c r="E397" s="238" t="s">
        <v>197</v>
      </c>
      <c r="F397" s="238" t="s">
        <v>198</v>
      </c>
      <c r="G397" s="238" t="s">
        <v>822</v>
      </c>
      <c r="H397" s="238">
        <v>1</v>
      </c>
      <c r="I397">
        <v>141000</v>
      </c>
      <c r="J397">
        <v>14610</v>
      </c>
      <c r="K397">
        <v>1</v>
      </c>
      <c r="L397" t="str">
        <f t="shared" si="2"/>
        <v>16/04/2021</v>
      </c>
      <c r="M397">
        <f t="shared" si="3"/>
        <v>44302</v>
      </c>
      <c r="N397">
        <v>9989166</v>
      </c>
      <c r="O397">
        <v>453</v>
      </c>
      <c r="P397"/>
      <c r="Q397">
        <v>3860963</v>
      </c>
      <c r="R397"/>
      <c r="S397"/>
      <c r="T397"/>
      <c r="U397" t="s">
        <v>181</v>
      </c>
      <c r="V397" s="223">
        <v>44320</v>
      </c>
      <c r="W397"/>
      <c r="X397"/>
      <c r="Y397">
        <v>0</v>
      </c>
      <c r="Z397"/>
      <c r="AA397">
        <v>0</v>
      </c>
      <c r="AB397"/>
      <c r="AC397"/>
      <c r="AD397"/>
      <c r="AE397"/>
      <c r="AF397"/>
      <c r="AG397">
        <v>0</v>
      </c>
      <c r="AH397"/>
      <c r="AI397" t="s">
        <v>203</v>
      </c>
      <c r="AJ397"/>
      <c r="AK397"/>
      <c r="AL397">
        <v>-129.31</v>
      </c>
      <c r="AM397">
        <v>-129.31</v>
      </c>
      <c r="AN397" t="s">
        <v>182</v>
      </c>
      <c r="AO397"/>
      <c r="AP397"/>
      <c r="AQ397"/>
      <c r="AR397" t="s">
        <v>204</v>
      </c>
      <c r="AS397">
        <v>254643</v>
      </c>
      <c r="AT397" t="s">
        <v>206</v>
      </c>
      <c r="AU397">
        <v>9488.0012000000006</v>
      </c>
      <c r="AV397">
        <v>100</v>
      </c>
      <c r="AW397" s="223">
        <v>44320</v>
      </c>
      <c r="AX397" t="s">
        <v>877</v>
      </c>
      <c r="AY397" t="s">
        <v>210</v>
      </c>
      <c r="AZ397"/>
      <c r="BA397"/>
      <c r="BB397"/>
      <c r="BC397"/>
      <c r="BD397"/>
      <c r="BE397"/>
      <c r="BF397"/>
      <c r="BG397"/>
      <c r="BH397"/>
      <c r="BI397"/>
      <c r="BJ397"/>
      <c r="BK397"/>
      <c r="BL397"/>
      <c r="BM397"/>
      <c r="BN397"/>
      <c r="BO397"/>
      <c r="BP397"/>
      <c r="BQ397"/>
      <c r="BR397"/>
      <c r="BS397"/>
      <c r="BT397"/>
      <c r="BU397"/>
    </row>
    <row r="398" spans="1:73" s="232" customFormat="1" x14ac:dyDescent="0.2">
      <c r="A398">
        <v>11</v>
      </c>
      <c r="B398" s="239">
        <v>44341</v>
      </c>
      <c r="C398" s="238" t="s">
        <v>821</v>
      </c>
      <c r="D398" s="245">
        <v>129.31</v>
      </c>
      <c r="E398" s="238" t="s">
        <v>187</v>
      </c>
      <c r="F398" s="238">
        <v>4852</v>
      </c>
      <c r="G398" s="238" t="s">
        <v>175</v>
      </c>
      <c r="H398" s="238">
        <v>1</v>
      </c>
      <c r="I398">
        <v>141000</v>
      </c>
      <c r="J398">
        <v>14610</v>
      </c>
      <c r="K398">
        <v>1</v>
      </c>
      <c r="L398" t="str">
        <f t="shared" si="2"/>
        <v>16/04/2021</v>
      </c>
      <c r="M398">
        <f t="shared" si="3"/>
        <v>44302</v>
      </c>
      <c r="N398">
        <v>10045848</v>
      </c>
      <c r="O398">
        <v>450</v>
      </c>
      <c r="P398"/>
      <c r="Q398"/>
      <c r="R398"/>
      <c r="S398"/>
      <c r="T398"/>
      <c r="U398" t="s">
        <v>181</v>
      </c>
      <c r="V398" s="223">
        <v>44341</v>
      </c>
      <c r="W398"/>
      <c r="X398"/>
      <c r="Y398">
        <v>0</v>
      </c>
      <c r="Z398"/>
      <c r="AA398">
        <v>0</v>
      </c>
      <c r="AB398"/>
      <c r="AC398"/>
      <c r="AD398"/>
      <c r="AE398"/>
      <c r="AF398"/>
      <c r="AG398">
        <v>0</v>
      </c>
      <c r="AH398"/>
      <c r="AI398"/>
      <c r="AJ398"/>
      <c r="AK398"/>
      <c r="AL398">
        <v>129.31</v>
      </c>
      <c r="AM398">
        <v>129.31</v>
      </c>
      <c r="AN398" t="s">
        <v>182</v>
      </c>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row>
    <row r="399" spans="1:73" s="232" customFormat="1" x14ac:dyDescent="0.2">
      <c r="A399">
        <v>11</v>
      </c>
      <c r="B399" s="239">
        <v>44317</v>
      </c>
      <c r="C399" s="238" t="s">
        <v>884</v>
      </c>
      <c r="D399" s="245">
        <v>16.850000000000001</v>
      </c>
      <c r="E399" s="238" t="s">
        <v>197</v>
      </c>
      <c r="F399" s="238" t="s">
        <v>198</v>
      </c>
      <c r="G399" s="238" t="s">
        <v>822</v>
      </c>
      <c r="H399" s="238">
        <v>1</v>
      </c>
      <c r="I399">
        <v>141000</v>
      </c>
      <c r="J399">
        <v>14610</v>
      </c>
      <c r="K399">
        <v>1</v>
      </c>
      <c r="L399" t="str">
        <f t="shared" si="2"/>
        <v>13/05/2021</v>
      </c>
      <c r="M399">
        <f t="shared" si="3"/>
        <v>44329</v>
      </c>
      <c r="N399">
        <v>9989166</v>
      </c>
      <c r="O399">
        <v>458</v>
      </c>
      <c r="P399"/>
      <c r="Q399">
        <v>3860963</v>
      </c>
      <c r="R399"/>
      <c r="S399"/>
      <c r="T399"/>
      <c r="U399" t="s">
        <v>181</v>
      </c>
      <c r="V399" s="223">
        <v>44320</v>
      </c>
      <c r="W399"/>
      <c r="X399"/>
      <c r="Y399">
        <v>0</v>
      </c>
      <c r="Z399"/>
      <c r="AA399">
        <v>0</v>
      </c>
      <c r="AB399"/>
      <c r="AC399"/>
      <c r="AD399"/>
      <c r="AE399"/>
      <c r="AF399"/>
      <c r="AG399">
        <v>0</v>
      </c>
      <c r="AH399"/>
      <c r="AI399" t="s">
        <v>203</v>
      </c>
      <c r="AJ399"/>
      <c r="AK399"/>
      <c r="AL399">
        <v>16.850000000000001</v>
      </c>
      <c r="AM399">
        <v>16.850000000000001</v>
      </c>
      <c r="AN399" t="s">
        <v>182</v>
      </c>
      <c r="AO399"/>
      <c r="AP399"/>
      <c r="AQ399"/>
      <c r="AR399" t="s">
        <v>204</v>
      </c>
      <c r="AS399">
        <v>254643</v>
      </c>
      <c r="AT399" t="s">
        <v>206</v>
      </c>
      <c r="AU399">
        <v>9488.0012000000006</v>
      </c>
      <c r="AV399">
        <v>100</v>
      </c>
      <c r="AW399" s="223">
        <v>44320</v>
      </c>
      <c r="AX399" t="s">
        <v>885</v>
      </c>
      <c r="AY399" t="s">
        <v>210</v>
      </c>
      <c r="AZ399"/>
      <c r="BA399"/>
      <c r="BB399"/>
      <c r="BC399"/>
      <c r="BD399"/>
      <c r="BE399"/>
      <c r="BF399"/>
      <c r="BG399"/>
      <c r="BH399"/>
      <c r="BI399"/>
      <c r="BJ399"/>
      <c r="BK399"/>
      <c r="BL399"/>
      <c r="BM399"/>
      <c r="BN399"/>
      <c r="BO399"/>
      <c r="BP399"/>
      <c r="BQ399"/>
      <c r="BR399"/>
      <c r="BS399"/>
      <c r="BT399"/>
      <c r="BU399"/>
    </row>
    <row r="400" spans="1:73" s="232" customFormat="1" x14ac:dyDescent="0.2">
      <c r="A400">
        <v>11</v>
      </c>
      <c r="B400" s="239">
        <v>44317</v>
      </c>
      <c r="C400" s="238" t="s">
        <v>886</v>
      </c>
      <c r="D400" s="245">
        <v>180.07</v>
      </c>
      <c r="E400" s="238" t="s">
        <v>197</v>
      </c>
      <c r="F400" s="238" t="s">
        <v>198</v>
      </c>
      <c r="G400" s="238" t="s">
        <v>822</v>
      </c>
      <c r="H400" s="238">
        <v>1</v>
      </c>
      <c r="I400">
        <v>141000</v>
      </c>
      <c r="J400">
        <v>14610</v>
      </c>
      <c r="K400">
        <v>1</v>
      </c>
      <c r="L400" t="str">
        <f t="shared" si="2"/>
        <v>13/05/2021</v>
      </c>
      <c r="M400">
        <f t="shared" si="3"/>
        <v>44329</v>
      </c>
      <c r="N400">
        <v>9989166</v>
      </c>
      <c r="O400">
        <v>459</v>
      </c>
      <c r="P400"/>
      <c r="Q400">
        <v>3860963</v>
      </c>
      <c r="R400"/>
      <c r="S400"/>
      <c r="T400"/>
      <c r="U400" t="s">
        <v>181</v>
      </c>
      <c r="V400" s="223">
        <v>44320</v>
      </c>
      <c r="W400"/>
      <c r="X400"/>
      <c r="Y400">
        <v>0</v>
      </c>
      <c r="Z400"/>
      <c r="AA400">
        <v>0</v>
      </c>
      <c r="AB400"/>
      <c r="AC400"/>
      <c r="AD400"/>
      <c r="AE400"/>
      <c r="AF400"/>
      <c r="AG400">
        <v>0</v>
      </c>
      <c r="AH400"/>
      <c r="AI400" t="s">
        <v>203</v>
      </c>
      <c r="AJ400"/>
      <c r="AK400"/>
      <c r="AL400">
        <v>180.07</v>
      </c>
      <c r="AM400">
        <v>180.07</v>
      </c>
      <c r="AN400" t="s">
        <v>182</v>
      </c>
      <c r="AO400"/>
      <c r="AP400"/>
      <c r="AQ400"/>
      <c r="AR400" t="s">
        <v>204</v>
      </c>
      <c r="AS400">
        <v>254643</v>
      </c>
      <c r="AT400" t="s">
        <v>206</v>
      </c>
      <c r="AU400">
        <v>9488.0012000000006</v>
      </c>
      <c r="AV400">
        <v>100</v>
      </c>
      <c r="AW400" s="223">
        <v>44320</v>
      </c>
      <c r="AX400" t="s">
        <v>887</v>
      </c>
      <c r="AY400" t="s">
        <v>210</v>
      </c>
      <c r="AZ400"/>
      <c r="BA400"/>
      <c r="BB400"/>
      <c r="BC400"/>
      <c r="BD400"/>
      <c r="BE400"/>
      <c r="BF400"/>
      <c r="BG400"/>
      <c r="BH400"/>
      <c r="BI400"/>
      <c r="BJ400"/>
      <c r="BK400"/>
      <c r="BL400"/>
      <c r="BM400"/>
      <c r="BN400"/>
      <c r="BO400"/>
      <c r="BP400"/>
      <c r="BQ400"/>
      <c r="BR400"/>
      <c r="BS400"/>
      <c r="BT400"/>
      <c r="BU400"/>
    </row>
    <row r="401" spans="1:73" s="232" customFormat="1" x14ac:dyDescent="0.2">
      <c r="A401">
        <v>11</v>
      </c>
      <c r="B401" s="239">
        <v>44341</v>
      </c>
      <c r="C401" s="238" t="s">
        <v>825</v>
      </c>
      <c r="D401" s="245">
        <v>-16.850000000000001</v>
      </c>
      <c r="E401" s="238" t="s">
        <v>187</v>
      </c>
      <c r="F401" s="238">
        <v>4852</v>
      </c>
      <c r="G401" s="238" t="s">
        <v>175</v>
      </c>
      <c r="H401" s="238">
        <v>1</v>
      </c>
      <c r="I401">
        <v>141000</v>
      </c>
      <c r="J401">
        <v>14610</v>
      </c>
      <c r="K401">
        <v>1</v>
      </c>
      <c r="L401" t="str">
        <f t="shared" si="2"/>
        <v>13/05/2021</v>
      </c>
      <c r="M401">
        <f t="shared" si="3"/>
        <v>44329</v>
      </c>
      <c r="N401">
        <v>10045848</v>
      </c>
      <c r="O401">
        <v>455</v>
      </c>
      <c r="P401"/>
      <c r="Q401"/>
      <c r="R401"/>
      <c r="S401"/>
      <c r="T401"/>
      <c r="U401" t="s">
        <v>181</v>
      </c>
      <c r="V401" s="223">
        <v>44341</v>
      </c>
      <c r="W401"/>
      <c r="X401"/>
      <c r="Y401">
        <v>0</v>
      </c>
      <c r="Z401"/>
      <c r="AA401">
        <v>0</v>
      </c>
      <c r="AB401"/>
      <c r="AC401"/>
      <c r="AD401"/>
      <c r="AE401"/>
      <c r="AF401"/>
      <c r="AG401">
        <v>0</v>
      </c>
      <c r="AH401"/>
      <c r="AI401"/>
      <c r="AJ401"/>
      <c r="AK401"/>
      <c r="AL401">
        <v>-16.850000000000001</v>
      </c>
      <c r="AM401">
        <v>-16.850000000000001</v>
      </c>
      <c r="AN401" t="s">
        <v>182</v>
      </c>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row>
    <row r="402" spans="1:73" s="232" customFormat="1" x14ac:dyDescent="0.2">
      <c r="A402">
        <v>11</v>
      </c>
      <c r="B402" s="239">
        <v>44341</v>
      </c>
      <c r="C402" s="238" t="s">
        <v>826</v>
      </c>
      <c r="D402" s="245">
        <v>-180.07</v>
      </c>
      <c r="E402" s="238" t="s">
        <v>187</v>
      </c>
      <c r="F402" s="238">
        <v>4852</v>
      </c>
      <c r="G402" s="238" t="s">
        <v>175</v>
      </c>
      <c r="H402" s="238">
        <v>1</v>
      </c>
      <c r="I402">
        <v>141000</v>
      </c>
      <c r="J402">
        <v>14610</v>
      </c>
      <c r="K402">
        <v>1</v>
      </c>
      <c r="L402" t="str">
        <f t="shared" si="2"/>
        <v>13/05/2021</v>
      </c>
      <c r="M402">
        <f t="shared" si="3"/>
        <v>44329</v>
      </c>
      <c r="N402">
        <v>10045848</v>
      </c>
      <c r="O402">
        <v>456</v>
      </c>
      <c r="P402"/>
      <c r="Q402"/>
      <c r="R402"/>
      <c r="S402"/>
      <c r="T402"/>
      <c r="U402" t="s">
        <v>181</v>
      </c>
      <c r="V402" s="223">
        <v>44341</v>
      </c>
      <c r="W402"/>
      <c r="X402"/>
      <c r="Y402">
        <v>0</v>
      </c>
      <c r="Z402"/>
      <c r="AA402">
        <v>0</v>
      </c>
      <c r="AB402"/>
      <c r="AC402"/>
      <c r="AD402"/>
      <c r="AE402"/>
      <c r="AF402"/>
      <c r="AG402">
        <v>0</v>
      </c>
      <c r="AH402"/>
      <c r="AI402"/>
      <c r="AJ402"/>
      <c r="AK402"/>
      <c r="AL402">
        <v>-180.07</v>
      </c>
      <c r="AM402">
        <v>-180.07</v>
      </c>
      <c r="AN402" t="s">
        <v>182</v>
      </c>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row>
    <row r="403" spans="1:73" s="232" customFormat="1" x14ac:dyDescent="0.2">
      <c r="A403">
        <v>11</v>
      </c>
      <c r="B403" s="239">
        <v>44317</v>
      </c>
      <c r="C403" s="238" t="s">
        <v>884</v>
      </c>
      <c r="D403" s="245">
        <v>10</v>
      </c>
      <c r="E403" s="238" t="s">
        <v>197</v>
      </c>
      <c r="F403" s="238" t="s">
        <v>198</v>
      </c>
      <c r="G403" s="238" t="s">
        <v>822</v>
      </c>
      <c r="H403" s="238">
        <v>1</v>
      </c>
      <c r="I403">
        <v>141000</v>
      </c>
      <c r="J403">
        <v>14620</v>
      </c>
      <c r="K403">
        <v>1</v>
      </c>
      <c r="L403" t="str">
        <f t="shared" si="2"/>
        <v>13/05/2021</v>
      </c>
      <c r="M403">
        <f t="shared" si="3"/>
        <v>44329</v>
      </c>
      <c r="N403">
        <v>9989167</v>
      </c>
      <c r="O403">
        <v>840</v>
      </c>
      <c r="P403"/>
      <c r="Q403">
        <v>3860964</v>
      </c>
      <c r="R403"/>
      <c r="S403"/>
      <c r="T403"/>
      <c r="U403" t="s">
        <v>181</v>
      </c>
      <c r="V403" s="223">
        <v>44320</v>
      </c>
      <c r="W403"/>
      <c r="X403"/>
      <c r="Y403">
        <v>0</v>
      </c>
      <c r="Z403"/>
      <c r="AA403">
        <v>0</v>
      </c>
      <c r="AB403"/>
      <c r="AC403"/>
      <c r="AD403"/>
      <c r="AE403"/>
      <c r="AF403"/>
      <c r="AG403">
        <v>0</v>
      </c>
      <c r="AH403"/>
      <c r="AI403" t="s">
        <v>203</v>
      </c>
      <c r="AJ403"/>
      <c r="AK403"/>
      <c r="AL403">
        <v>10</v>
      </c>
      <c r="AM403">
        <v>10</v>
      </c>
      <c r="AN403" t="s">
        <v>182</v>
      </c>
      <c r="AO403"/>
      <c r="AP403"/>
      <c r="AQ403"/>
      <c r="AR403" t="s">
        <v>204</v>
      </c>
      <c r="AS403">
        <v>254643</v>
      </c>
      <c r="AT403" t="s">
        <v>206</v>
      </c>
      <c r="AU403" t="s">
        <v>918</v>
      </c>
      <c r="AV403">
        <v>100</v>
      </c>
      <c r="AW403" s="223">
        <v>44320</v>
      </c>
      <c r="AX403" t="s">
        <v>927</v>
      </c>
      <c r="AY403" t="s">
        <v>210</v>
      </c>
      <c r="AZ403"/>
      <c r="BA403"/>
      <c r="BB403"/>
      <c r="BC403"/>
      <c r="BD403"/>
      <c r="BE403"/>
      <c r="BF403"/>
      <c r="BG403"/>
      <c r="BH403"/>
      <c r="BI403"/>
      <c r="BJ403"/>
      <c r="BK403"/>
      <c r="BL403"/>
      <c r="BM403"/>
      <c r="BN403"/>
      <c r="BO403"/>
      <c r="BP403"/>
      <c r="BQ403"/>
      <c r="BR403"/>
      <c r="BS403"/>
      <c r="BT403"/>
      <c r="BU403"/>
    </row>
    <row r="404" spans="1:73" s="232" customFormat="1" x14ac:dyDescent="0.2">
      <c r="A404">
        <v>11</v>
      </c>
      <c r="B404" s="239">
        <v>44341</v>
      </c>
      <c r="C404" s="238" t="s">
        <v>825</v>
      </c>
      <c r="D404" s="245">
        <v>-10</v>
      </c>
      <c r="E404" s="238" t="s">
        <v>187</v>
      </c>
      <c r="F404" s="238">
        <v>4852</v>
      </c>
      <c r="G404" s="238" t="s">
        <v>175</v>
      </c>
      <c r="H404" s="238">
        <v>1</v>
      </c>
      <c r="I404">
        <v>141000</v>
      </c>
      <c r="J404">
        <v>14620</v>
      </c>
      <c r="K404">
        <v>1</v>
      </c>
      <c r="L404" t="str">
        <f t="shared" si="2"/>
        <v>13/05/2021</v>
      </c>
      <c r="M404">
        <f t="shared" si="3"/>
        <v>44329</v>
      </c>
      <c r="N404">
        <v>10045848</v>
      </c>
      <c r="O404">
        <v>3240</v>
      </c>
      <c r="P404"/>
      <c r="Q404"/>
      <c r="R404"/>
      <c r="S404"/>
      <c r="T404"/>
      <c r="U404" t="s">
        <v>181</v>
      </c>
      <c r="V404" s="223">
        <v>44341</v>
      </c>
      <c r="W404"/>
      <c r="X404"/>
      <c r="Y404">
        <v>0</v>
      </c>
      <c r="Z404"/>
      <c r="AA404">
        <v>0</v>
      </c>
      <c r="AB404"/>
      <c r="AC404"/>
      <c r="AD404"/>
      <c r="AE404"/>
      <c r="AF404"/>
      <c r="AG404">
        <v>0</v>
      </c>
      <c r="AH404"/>
      <c r="AI404"/>
      <c r="AJ404"/>
      <c r="AK404"/>
      <c r="AL404">
        <v>-10</v>
      </c>
      <c r="AM404">
        <v>-10</v>
      </c>
      <c r="AN404" t="s">
        <v>182</v>
      </c>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row>
    <row r="405" spans="1:73" s="232" customFormat="1" x14ac:dyDescent="0.2">
      <c r="A405">
        <v>11</v>
      </c>
      <c r="B405" s="239">
        <v>44342</v>
      </c>
      <c r="C405" s="238" t="s">
        <v>884</v>
      </c>
      <c r="D405" s="245">
        <v>5.5</v>
      </c>
      <c r="E405" s="238" t="s">
        <v>197</v>
      </c>
      <c r="F405" s="238" t="s">
        <v>198</v>
      </c>
      <c r="G405" s="238" t="s">
        <v>822</v>
      </c>
      <c r="H405" s="238">
        <v>1</v>
      </c>
      <c r="I405">
        <v>141000</v>
      </c>
      <c r="J405">
        <v>14620</v>
      </c>
      <c r="K405">
        <v>1</v>
      </c>
      <c r="L405" t="str">
        <f t="shared" si="2"/>
        <v>13/05/2021</v>
      </c>
      <c r="M405">
        <f t="shared" si="3"/>
        <v>44329</v>
      </c>
      <c r="N405">
        <v>10058895</v>
      </c>
      <c r="O405">
        <v>837</v>
      </c>
      <c r="P405"/>
      <c r="Q405">
        <v>3870605</v>
      </c>
      <c r="R405"/>
      <c r="S405"/>
      <c r="T405"/>
      <c r="U405" t="s">
        <v>181</v>
      </c>
      <c r="V405" s="223">
        <v>44347</v>
      </c>
      <c r="W405"/>
      <c r="X405"/>
      <c r="Y405">
        <v>0</v>
      </c>
      <c r="Z405"/>
      <c r="AA405">
        <v>0</v>
      </c>
      <c r="AB405"/>
      <c r="AC405"/>
      <c r="AD405"/>
      <c r="AE405"/>
      <c r="AF405"/>
      <c r="AG405">
        <v>0</v>
      </c>
      <c r="AH405"/>
      <c r="AI405" t="s">
        <v>203</v>
      </c>
      <c r="AJ405"/>
      <c r="AK405"/>
      <c r="AL405">
        <v>5.5</v>
      </c>
      <c r="AM405">
        <v>5.5</v>
      </c>
      <c r="AN405" t="s">
        <v>182</v>
      </c>
      <c r="AO405"/>
      <c r="AP405"/>
      <c r="AQ405"/>
      <c r="AR405" t="s">
        <v>204</v>
      </c>
      <c r="AS405">
        <v>254643</v>
      </c>
      <c r="AT405" t="s">
        <v>206</v>
      </c>
      <c r="AU405" t="s">
        <v>947</v>
      </c>
      <c r="AV405">
        <v>100</v>
      </c>
      <c r="AW405" s="223">
        <v>44347</v>
      </c>
      <c r="AX405" t="s">
        <v>949</v>
      </c>
      <c r="AY405" t="s">
        <v>210</v>
      </c>
      <c r="AZ405"/>
      <c r="BA405"/>
      <c r="BB405"/>
      <c r="BC405"/>
      <c r="BD405"/>
      <c r="BE405"/>
      <c r="BF405"/>
      <c r="BG405"/>
      <c r="BH405"/>
      <c r="BI405"/>
      <c r="BJ405"/>
      <c r="BK405"/>
      <c r="BL405"/>
      <c r="BM405"/>
      <c r="BN405"/>
      <c r="BO405"/>
      <c r="BP405"/>
      <c r="BQ405"/>
      <c r="BR405"/>
      <c r="BS405"/>
      <c r="BT405"/>
      <c r="BU405"/>
    </row>
    <row r="406" spans="1:73" s="232" customFormat="1" x14ac:dyDescent="0.2">
      <c r="A406">
        <v>11</v>
      </c>
      <c r="B406" s="239">
        <v>44342</v>
      </c>
      <c r="C406" s="238" t="s">
        <v>884</v>
      </c>
      <c r="D406" s="245">
        <v>0.5</v>
      </c>
      <c r="E406" s="238" t="s">
        <v>197</v>
      </c>
      <c r="F406" s="238" t="s">
        <v>198</v>
      </c>
      <c r="G406" s="238" t="s">
        <v>822</v>
      </c>
      <c r="H406" s="238">
        <v>1</v>
      </c>
      <c r="I406">
        <v>141000</v>
      </c>
      <c r="J406">
        <v>14620</v>
      </c>
      <c r="K406">
        <v>1</v>
      </c>
      <c r="L406" t="str">
        <f t="shared" si="2"/>
        <v>13/05/2021</v>
      </c>
      <c r="M406">
        <f t="shared" si="3"/>
        <v>44329</v>
      </c>
      <c r="N406">
        <v>10058895</v>
      </c>
      <c r="O406">
        <v>840</v>
      </c>
      <c r="P406"/>
      <c r="Q406">
        <v>3870605</v>
      </c>
      <c r="R406"/>
      <c r="S406"/>
      <c r="T406"/>
      <c r="U406" t="s">
        <v>181</v>
      </c>
      <c r="V406" s="223">
        <v>44347</v>
      </c>
      <c r="W406"/>
      <c r="X406"/>
      <c r="Y406">
        <v>0</v>
      </c>
      <c r="Z406"/>
      <c r="AA406">
        <v>0</v>
      </c>
      <c r="AB406"/>
      <c r="AC406"/>
      <c r="AD406"/>
      <c r="AE406"/>
      <c r="AF406"/>
      <c r="AG406">
        <v>0</v>
      </c>
      <c r="AH406"/>
      <c r="AI406" t="s">
        <v>203</v>
      </c>
      <c r="AJ406"/>
      <c r="AK406"/>
      <c r="AL406">
        <v>0.5</v>
      </c>
      <c r="AM406">
        <v>0.5</v>
      </c>
      <c r="AN406" t="s">
        <v>182</v>
      </c>
      <c r="AO406"/>
      <c r="AP406"/>
      <c r="AQ406"/>
      <c r="AR406" t="s">
        <v>204</v>
      </c>
      <c r="AS406">
        <v>254643</v>
      </c>
      <c r="AT406" t="s">
        <v>206</v>
      </c>
      <c r="AU406" t="s">
        <v>947</v>
      </c>
      <c r="AV406">
        <v>100</v>
      </c>
      <c r="AW406" s="223">
        <v>44347</v>
      </c>
      <c r="AX406" t="s">
        <v>952</v>
      </c>
      <c r="AY406" t="s">
        <v>210</v>
      </c>
      <c r="AZ406"/>
      <c r="BA406"/>
      <c r="BB406"/>
      <c r="BC406"/>
      <c r="BD406"/>
      <c r="BE406"/>
      <c r="BF406"/>
      <c r="BG406"/>
      <c r="BH406"/>
      <c r="BI406"/>
      <c r="BJ406"/>
      <c r="BK406"/>
      <c r="BL406"/>
      <c r="BM406"/>
      <c r="BN406"/>
      <c r="BO406"/>
      <c r="BP406"/>
      <c r="BQ406"/>
      <c r="BR406"/>
      <c r="BS406"/>
      <c r="BT406"/>
      <c r="BU406"/>
    </row>
    <row r="407" spans="1:73" s="232" customFormat="1" x14ac:dyDescent="0.2">
      <c r="A407">
        <v>11</v>
      </c>
      <c r="B407" s="239">
        <v>44342</v>
      </c>
      <c r="C407" s="238" t="s">
        <v>738</v>
      </c>
      <c r="D407" s="245">
        <v>10</v>
      </c>
      <c r="E407" s="238" t="s">
        <v>197</v>
      </c>
      <c r="F407" s="238" t="s">
        <v>198</v>
      </c>
      <c r="G407" s="238" t="s">
        <v>822</v>
      </c>
      <c r="H407" s="238">
        <v>1</v>
      </c>
      <c r="I407">
        <v>141000</v>
      </c>
      <c r="J407">
        <v>14610</v>
      </c>
      <c r="K407">
        <v>1</v>
      </c>
      <c r="L407" t="str">
        <f t="shared" si="2"/>
        <v>27/05/2021</v>
      </c>
      <c r="M407">
        <f t="shared" si="3"/>
        <v>44343</v>
      </c>
      <c r="N407">
        <v>10058894</v>
      </c>
      <c r="O407">
        <v>703</v>
      </c>
      <c r="P407"/>
      <c r="Q407">
        <v>3870604</v>
      </c>
      <c r="R407"/>
      <c r="S407"/>
      <c r="T407"/>
      <c r="U407" t="s">
        <v>181</v>
      </c>
      <c r="V407" s="223">
        <v>44347</v>
      </c>
      <c r="W407"/>
      <c r="X407"/>
      <c r="Y407">
        <v>0</v>
      </c>
      <c r="Z407"/>
      <c r="AA407">
        <v>0</v>
      </c>
      <c r="AB407"/>
      <c r="AC407"/>
      <c r="AD407"/>
      <c r="AE407"/>
      <c r="AF407"/>
      <c r="AG407">
        <v>0</v>
      </c>
      <c r="AH407"/>
      <c r="AI407" t="s">
        <v>203</v>
      </c>
      <c r="AJ407"/>
      <c r="AK407"/>
      <c r="AL407">
        <v>10</v>
      </c>
      <c r="AM407">
        <v>10</v>
      </c>
      <c r="AN407" t="s">
        <v>182</v>
      </c>
      <c r="AO407"/>
      <c r="AP407"/>
      <c r="AQ407"/>
      <c r="AR407" t="s">
        <v>204</v>
      </c>
      <c r="AS407">
        <v>254643</v>
      </c>
      <c r="AT407" t="s">
        <v>206</v>
      </c>
      <c r="AU407">
        <v>9572.0018</v>
      </c>
      <c r="AV407">
        <v>100</v>
      </c>
      <c r="AW407" s="223">
        <v>44347</v>
      </c>
      <c r="AX407" t="s">
        <v>904</v>
      </c>
      <c r="AY407" t="s">
        <v>210</v>
      </c>
      <c r="AZ407"/>
      <c r="BA407"/>
      <c r="BB407"/>
      <c r="BC407"/>
      <c r="BD407"/>
      <c r="BE407"/>
      <c r="BF407"/>
      <c r="BG407"/>
      <c r="BH407"/>
      <c r="BI407"/>
      <c r="BJ407"/>
      <c r="BK407"/>
      <c r="BL407"/>
      <c r="BM407"/>
      <c r="BN407"/>
      <c r="BO407"/>
      <c r="BP407"/>
      <c r="BQ407"/>
      <c r="BR407"/>
      <c r="BS407"/>
      <c r="BT407"/>
      <c r="BU407"/>
    </row>
    <row r="408" spans="1:73" s="232" customFormat="1" x14ac:dyDescent="0.2">
      <c r="A408">
        <v>11</v>
      </c>
      <c r="B408" s="239">
        <v>44342</v>
      </c>
      <c r="C408" s="238" t="s">
        <v>740</v>
      </c>
      <c r="D408" s="245">
        <v>-353.95</v>
      </c>
      <c r="E408" s="238" t="s">
        <v>197</v>
      </c>
      <c r="F408" s="238" t="s">
        <v>198</v>
      </c>
      <c r="G408" s="238" t="s">
        <v>822</v>
      </c>
      <c r="H408" s="238">
        <v>1</v>
      </c>
      <c r="I408">
        <v>141000</v>
      </c>
      <c r="J408">
        <v>14610</v>
      </c>
      <c r="K408">
        <v>1</v>
      </c>
      <c r="L408" t="str">
        <f t="shared" si="2"/>
        <v>27/05/2021</v>
      </c>
      <c r="M408">
        <f t="shared" si="3"/>
        <v>44343</v>
      </c>
      <c r="N408">
        <v>10058894</v>
      </c>
      <c r="O408">
        <v>704</v>
      </c>
      <c r="P408"/>
      <c r="Q408">
        <v>3870604</v>
      </c>
      <c r="R408"/>
      <c r="S408"/>
      <c r="T408"/>
      <c r="U408" t="s">
        <v>181</v>
      </c>
      <c r="V408" s="223">
        <v>44347</v>
      </c>
      <c r="W408"/>
      <c r="X408"/>
      <c r="Y408">
        <v>0</v>
      </c>
      <c r="Z408"/>
      <c r="AA408">
        <v>0</v>
      </c>
      <c r="AB408"/>
      <c r="AC408"/>
      <c r="AD408"/>
      <c r="AE408"/>
      <c r="AF408"/>
      <c r="AG408">
        <v>0</v>
      </c>
      <c r="AH408"/>
      <c r="AI408" t="s">
        <v>203</v>
      </c>
      <c r="AJ408"/>
      <c r="AK408"/>
      <c r="AL408">
        <v>-353.95</v>
      </c>
      <c r="AM408">
        <v>-353.95</v>
      </c>
      <c r="AN408" t="s">
        <v>182</v>
      </c>
      <c r="AO408"/>
      <c r="AP408"/>
      <c r="AQ408"/>
      <c r="AR408" t="s">
        <v>204</v>
      </c>
      <c r="AS408">
        <v>254643</v>
      </c>
      <c r="AT408" t="s">
        <v>206</v>
      </c>
      <c r="AU408">
        <v>9572.0018</v>
      </c>
      <c r="AV408">
        <v>100</v>
      </c>
      <c r="AW408" s="223">
        <v>44347</v>
      </c>
      <c r="AX408" t="s">
        <v>905</v>
      </c>
      <c r="AY408" t="s">
        <v>210</v>
      </c>
      <c r="AZ408"/>
      <c r="BA408"/>
      <c r="BB408"/>
      <c r="BC408"/>
      <c r="BD408"/>
      <c r="BE408"/>
      <c r="BF408"/>
      <c r="BG408"/>
      <c r="BH408"/>
      <c r="BI408"/>
      <c r="BJ408"/>
      <c r="BK408"/>
      <c r="BL408"/>
      <c r="BM408"/>
      <c r="BN408"/>
      <c r="BO408"/>
      <c r="BP408"/>
      <c r="BQ408"/>
      <c r="BR408"/>
      <c r="BS408"/>
      <c r="BT408"/>
      <c r="BU408"/>
    </row>
    <row r="409" spans="1:73" s="232" customFormat="1" x14ac:dyDescent="0.2">
      <c r="A409">
        <v>11</v>
      </c>
      <c r="B409" s="239">
        <v>44317</v>
      </c>
      <c r="C409" s="238" t="s">
        <v>925</v>
      </c>
      <c r="D409" s="245">
        <v>25.35</v>
      </c>
      <c r="E409" s="238" t="s">
        <v>197</v>
      </c>
      <c r="F409" s="238" t="s">
        <v>198</v>
      </c>
      <c r="G409" s="238" t="s">
        <v>822</v>
      </c>
      <c r="H409" s="238">
        <v>1</v>
      </c>
      <c r="I409">
        <v>141000</v>
      </c>
      <c r="J409">
        <v>14620</v>
      </c>
      <c r="K409">
        <v>1</v>
      </c>
      <c r="L409" t="str">
        <f t="shared" si="2"/>
        <v>27/05/2021</v>
      </c>
      <c r="M409">
        <f t="shared" si="3"/>
        <v>44343</v>
      </c>
      <c r="N409">
        <v>9989167</v>
      </c>
      <c r="O409">
        <v>839</v>
      </c>
      <c r="P409"/>
      <c r="Q409">
        <v>3860964</v>
      </c>
      <c r="R409"/>
      <c r="S409"/>
      <c r="T409"/>
      <c r="U409" t="s">
        <v>181</v>
      </c>
      <c r="V409" s="223">
        <v>44320</v>
      </c>
      <c r="W409"/>
      <c r="X409"/>
      <c r="Y409">
        <v>0</v>
      </c>
      <c r="Z409"/>
      <c r="AA409">
        <v>0</v>
      </c>
      <c r="AB409"/>
      <c r="AC409"/>
      <c r="AD409"/>
      <c r="AE409"/>
      <c r="AF409"/>
      <c r="AG409">
        <v>0</v>
      </c>
      <c r="AH409"/>
      <c r="AI409" t="s">
        <v>203</v>
      </c>
      <c r="AJ409"/>
      <c r="AK409"/>
      <c r="AL409">
        <v>25.35</v>
      </c>
      <c r="AM409">
        <v>25.35</v>
      </c>
      <c r="AN409" t="s">
        <v>182</v>
      </c>
      <c r="AO409"/>
      <c r="AP409"/>
      <c r="AQ409"/>
      <c r="AR409" t="s">
        <v>204</v>
      </c>
      <c r="AS409">
        <v>254643</v>
      </c>
      <c r="AT409" t="s">
        <v>206</v>
      </c>
      <c r="AU409" t="s">
        <v>918</v>
      </c>
      <c r="AV409">
        <v>100</v>
      </c>
      <c r="AW409" s="223">
        <v>44320</v>
      </c>
      <c r="AX409" t="s">
        <v>926</v>
      </c>
      <c r="AY409" t="s">
        <v>210</v>
      </c>
      <c r="AZ409"/>
      <c r="BA409"/>
      <c r="BB409"/>
      <c r="BC409"/>
      <c r="BD409"/>
      <c r="BE409"/>
      <c r="BF409"/>
      <c r="BG409"/>
      <c r="BH409"/>
      <c r="BI409"/>
      <c r="BJ409"/>
      <c r="BK409"/>
      <c r="BL409"/>
      <c r="BM409"/>
      <c r="BN409"/>
      <c r="BO409"/>
      <c r="BP409"/>
      <c r="BQ409"/>
      <c r="BR409"/>
      <c r="BS409"/>
      <c r="BT409"/>
      <c r="BU409"/>
    </row>
    <row r="410" spans="1:73" s="232" customFormat="1" x14ac:dyDescent="0.2">
      <c r="A410">
        <v>11</v>
      </c>
      <c r="B410" s="239">
        <v>44341</v>
      </c>
      <c r="C410" s="238" t="s">
        <v>837</v>
      </c>
      <c r="D410" s="245">
        <v>-25.35</v>
      </c>
      <c r="E410" s="238" t="s">
        <v>187</v>
      </c>
      <c r="F410" s="238">
        <v>4852</v>
      </c>
      <c r="G410" s="238" t="s">
        <v>175</v>
      </c>
      <c r="H410" s="238">
        <v>1</v>
      </c>
      <c r="I410">
        <v>141000</v>
      </c>
      <c r="J410">
        <v>14620</v>
      </c>
      <c r="K410">
        <v>1</v>
      </c>
      <c r="L410" t="str">
        <f t="shared" si="2"/>
        <v>27/05/2021</v>
      </c>
      <c r="M410">
        <f t="shared" si="3"/>
        <v>44343</v>
      </c>
      <c r="N410">
        <v>10045848</v>
      </c>
      <c r="O410">
        <v>3239</v>
      </c>
      <c r="P410"/>
      <c r="Q410"/>
      <c r="R410"/>
      <c r="S410"/>
      <c r="T410"/>
      <c r="U410" t="s">
        <v>181</v>
      </c>
      <c r="V410" s="223">
        <v>44341</v>
      </c>
      <c r="W410"/>
      <c r="X410"/>
      <c r="Y410">
        <v>0</v>
      </c>
      <c r="Z410"/>
      <c r="AA410">
        <v>0</v>
      </c>
      <c r="AB410"/>
      <c r="AC410"/>
      <c r="AD410"/>
      <c r="AE410"/>
      <c r="AF410"/>
      <c r="AG410">
        <v>0</v>
      </c>
      <c r="AH410"/>
      <c r="AI410"/>
      <c r="AJ410"/>
      <c r="AK410"/>
      <c r="AL410">
        <v>-25.35</v>
      </c>
      <c r="AM410">
        <v>-25.35</v>
      </c>
      <c r="AN410" t="s">
        <v>182</v>
      </c>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row>
    <row r="411" spans="1:73" s="232" customFormat="1" x14ac:dyDescent="0.2">
      <c r="A411">
        <v>11</v>
      </c>
      <c r="B411" s="239">
        <v>44317</v>
      </c>
      <c r="C411" s="238" t="s">
        <v>896</v>
      </c>
      <c r="D411" s="245">
        <v>5.85</v>
      </c>
      <c r="E411" s="238" t="s">
        <v>197</v>
      </c>
      <c r="F411" s="238" t="s">
        <v>198</v>
      </c>
      <c r="G411" s="238" t="s">
        <v>822</v>
      </c>
      <c r="H411" s="238">
        <v>1</v>
      </c>
      <c r="I411">
        <v>141000</v>
      </c>
      <c r="J411">
        <v>14610</v>
      </c>
      <c r="K411">
        <v>1</v>
      </c>
      <c r="L411" t="str">
        <f t="shared" si="2"/>
        <v>28/05/2021</v>
      </c>
      <c r="M411">
        <f t="shared" si="3"/>
        <v>44344</v>
      </c>
      <c r="N411">
        <v>9989166</v>
      </c>
      <c r="O411">
        <v>464</v>
      </c>
      <c r="P411"/>
      <c r="Q411">
        <v>3860963</v>
      </c>
      <c r="R411"/>
      <c r="S411"/>
      <c r="T411"/>
      <c r="U411" t="s">
        <v>181</v>
      </c>
      <c r="V411" s="223">
        <v>44320</v>
      </c>
      <c r="W411"/>
      <c r="X411"/>
      <c r="Y411">
        <v>0</v>
      </c>
      <c r="Z411"/>
      <c r="AA411">
        <v>0</v>
      </c>
      <c r="AB411"/>
      <c r="AC411"/>
      <c r="AD411"/>
      <c r="AE411"/>
      <c r="AF411"/>
      <c r="AG411">
        <v>0</v>
      </c>
      <c r="AH411"/>
      <c r="AI411" t="s">
        <v>203</v>
      </c>
      <c r="AJ411"/>
      <c r="AK411"/>
      <c r="AL411">
        <v>5.85</v>
      </c>
      <c r="AM411">
        <v>5.85</v>
      </c>
      <c r="AN411" t="s">
        <v>182</v>
      </c>
      <c r="AO411"/>
      <c r="AP411"/>
      <c r="AQ411"/>
      <c r="AR411" t="s">
        <v>204</v>
      </c>
      <c r="AS411">
        <v>254643</v>
      </c>
      <c r="AT411" t="s">
        <v>206</v>
      </c>
      <c r="AU411">
        <v>9488.0012000000006</v>
      </c>
      <c r="AV411">
        <v>100</v>
      </c>
      <c r="AW411" s="223">
        <v>44320</v>
      </c>
      <c r="AX411" t="s">
        <v>897</v>
      </c>
      <c r="AY411" t="s">
        <v>210</v>
      </c>
      <c r="AZ411"/>
      <c r="BA411"/>
      <c r="BB411"/>
      <c r="BC411"/>
      <c r="BD411"/>
      <c r="BE411"/>
      <c r="BF411"/>
      <c r="BG411"/>
      <c r="BH411"/>
      <c r="BI411"/>
      <c r="BJ411"/>
      <c r="BK411"/>
      <c r="BL411"/>
      <c r="BM411"/>
      <c r="BN411"/>
      <c r="BO411"/>
      <c r="BP411"/>
      <c r="BQ411"/>
      <c r="BR411"/>
      <c r="BS411"/>
      <c r="BT411"/>
      <c r="BU411"/>
    </row>
    <row r="412" spans="1:73" s="232" customFormat="1" x14ac:dyDescent="0.2">
      <c r="A412">
        <v>11</v>
      </c>
      <c r="B412" s="239">
        <v>44317</v>
      </c>
      <c r="C412" s="238" t="s">
        <v>898</v>
      </c>
      <c r="D412" s="245">
        <v>217.6</v>
      </c>
      <c r="E412" s="238" t="s">
        <v>197</v>
      </c>
      <c r="F412" s="238" t="s">
        <v>198</v>
      </c>
      <c r="G412" s="238" t="s">
        <v>822</v>
      </c>
      <c r="H412" s="238">
        <v>1</v>
      </c>
      <c r="I412">
        <v>141000</v>
      </c>
      <c r="J412">
        <v>14610</v>
      </c>
      <c r="K412">
        <v>1</v>
      </c>
      <c r="L412" t="str">
        <f t="shared" si="2"/>
        <v>28/05/2021</v>
      </c>
      <c r="M412">
        <f t="shared" si="3"/>
        <v>44344</v>
      </c>
      <c r="N412">
        <v>9989166</v>
      </c>
      <c r="O412">
        <v>465</v>
      </c>
      <c r="P412"/>
      <c r="Q412">
        <v>3860963</v>
      </c>
      <c r="R412"/>
      <c r="S412"/>
      <c r="T412"/>
      <c r="U412" t="s">
        <v>181</v>
      </c>
      <c r="V412" s="223">
        <v>44320</v>
      </c>
      <c r="W412"/>
      <c r="X412"/>
      <c r="Y412">
        <v>0</v>
      </c>
      <c r="Z412"/>
      <c r="AA412">
        <v>0</v>
      </c>
      <c r="AB412"/>
      <c r="AC412"/>
      <c r="AD412"/>
      <c r="AE412"/>
      <c r="AF412"/>
      <c r="AG412">
        <v>0</v>
      </c>
      <c r="AH412"/>
      <c r="AI412" t="s">
        <v>203</v>
      </c>
      <c r="AJ412"/>
      <c r="AK412"/>
      <c r="AL412">
        <v>217.6</v>
      </c>
      <c r="AM412">
        <v>217.6</v>
      </c>
      <c r="AN412" t="s">
        <v>182</v>
      </c>
      <c r="AO412"/>
      <c r="AP412"/>
      <c r="AQ412"/>
      <c r="AR412" t="s">
        <v>204</v>
      </c>
      <c r="AS412">
        <v>254643</v>
      </c>
      <c r="AT412" t="s">
        <v>206</v>
      </c>
      <c r="AU412">
        <v>9488.0012000000006</v>
      </c>
      <c r="AV412">
        <v>100</v>
      </c>
      <c r="AW412" s="223">
        <v>44320</v>
      </c>
      <c r="AX412" t="s">
        <v>899</v>
      </c>
      <c r="AY412" t="s">
        <v>210</v>
      </c>
      <c r="AZ412"/>
      <c r="BA412"/>
      <c r="BB412"/>
      <c r="BC412"/>
      <c r="BD412"/>
      <c r="BE412"/>
      <c r="BF412"/>
      <c r="BG412"/>
      <c r="BH412"/>
      <c r="BI412"/>
      <c r="BJ412"/>
      <c r="BK412"/>
      <c r="BL412"/>
      <c r="BM412"/>
      <c r="BN412"/>
      <c r="BO412"/>
      <c r="BP412"/>
      <c r="BQ412"/>
      <c r="BR412"/>
      <c r="BS412"/>
      <c r="BT412"/>
      <c r="BU412"/>
    </row>
    <row r="413" spans="1:73" s="232" customFormat="1" x14ac:dyDescent="0.2">
      <c r="A413">
        <v>11</v>
      </c>
      <c r="B413" s="239">
        <v>44341</v>
      </c>
      <c r="C413" s="238" t="s">
        <v>831</v>
      </c>
      <c r="D413" s="245">
        <v>-5.85</v>
      </c>
      <c r="E413" s="238" t="s">
        <v>187</v>
      </c>
      <c r="F413" s="238">
        <v>4852</v>
      </c>
      <c r="G413" s="238" t="s">
        <v>175</v>
      </c>
      <c r="H413" s="238">
        <v>1</v>
      </c>
      <c r="I413">
        <v>141000</v>
      </c>
      <c r="J413">
        <v>14610</v>
      </c>
      <c r="K413">
        <v>1</v>
      </c>
      <c r="L413" t="str">
        <f t="shared" si="2"/>
        <v>28/05/2021</v>
      </c>
      <c r="M413">
        <f t="shared" si="3"/>
        <v>44344</v>
      </c>
      <c r="N413">
        <v>10045848</v>
      </c>
      <c r="O413">
        <v>461</v>
      </c>
      <c r="P413"/>
      <c r="Q413"/>
      <c r="R413"/>
      <c r="S413"/>
      <c r="T413"/>
      <c r="U413" t="s">
        <v>181</v>
      </c>
      <c r="V413" s="223">
        <v>44341</v>
      </c>
      <c r="W413"/>
      <c r="X413"/>
      <c r="Y413">
        <v>0</v>
      </c>
      <c r="Z413"/>
      <c r="AA413">
        <v>0</v>
      </c>
      <c r="AB413"/>
      <c r="AC413"/>
      <c r="AD413"/>
      <c r="AE413"/>
      <c r="AF413"/>
      <c r="AG413">
        <v>0</v>
      </c>
      <c r="AH413"/>
      <c r="AI413"/>
      <c r="AJ413"/>
      <c r="AK413"/>
      <c r="AL413">
        <v>-5.85</v>
      </c>
      <c r="AM413">
        <v>-5.85</v>
      </c>
      <c r="AN413" t="s">
        <v>182</v>
      </c>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row>
    <row r="414" spans="1:73" s="232" customFormat="1" x14ac:dyDescent="0.2">
      <c r="A414">
        <v>11</v>
      </c>
      <c r="B414" s="239">
        <v>44341</v>
      </c>
      <c r="C414" s="238" t="s">
        <v>832</v>
      </c>
      <c r="D414" s="245">
        <v>-217.6</v>
      </c>
      <c r="E414" s="238" t="s">
        <v>187</v>
      </c>
      <c r="F414" s="238">
        <v>4852</v>
      </c>
      <c r="G414" s="238" t="s">
        <v>175</v>
      </c>
      <c r="H414" s="238">
        <v>1</v>
      </c>
      <c r="I414">
        <v>141000</v>
      </c>
      <c r="J414">
        <v>14610</v>
      </c>
      <c r="K414">
        <v>1</v>
      </c>
      <c r="L414" t="str">
        <f t="shared" si="2"/>
        <v>28/05/2021</v>
      </c>
      <c r="M414">
        <f t="shared" si="3"/>
        <v>44344</v>
      </c>
      <c r="N414">
        <v>10045848</v>
      </c>
      <c r="O414">
        <v>462</v>
      </c>
      <c r="P414"/>
      <c r="Q414"/>
      <c r="R414"/>
      <c r="S414"/>
      <c r="T414"/>
      <c r="U414" t="s">
        <v>181</v>
      </c>
      <c r="V414" s="223">
        <v>44341</v>
      </c>
      <c r="W414"/>
      <c r="X414"/>
      <c r="Y414">
        <v>0</v>
      </c>
      <c r="Z414"/>
      <c r="AA414">
        <v>0</v>
      </c>
      <c r="AB414"/>
      <c r="AC414"/>
      <c r="AD414"/>
      <c r="AE414"/>
      <c r="AF414"/>
      <c r="AG414">
        <v>0</v>
      </c>
      <c r="AH414"/>
      <c r="AI414"/>
      <c r="AJ414"/>
      <c r="AK414"/>
      <c r="AL414">
        <v>-217.6</v>
      </c>
      <c r="AM414">
        <v>-217.6</v>
      </c>
      <c r="AN414" t="s">
        <v>182</v>
      </c>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row>
    <row r="415" spans="1:73" s="232" customFormat="1" x14ac:dyDescent="0.2">
      <c r="A415">
        <v>11</v>
      </c>
      <c r="B415" s="239">
        <v>44342</v>
      </c>
      <c r="C415" s="238" t="s">
        <v>910</v>
      </c>
      <c r="D415" s="245">
        <v>5.85</v>
      </c>
      <c r="E415" s="238" t="s">
        <v>197</v>
      </c>
      <c r="F415" s="238" t="s">
        <v>198</v>
      </c>
      <c r="G415" s="238" t="s">
        <v>822</v>
      </c>
      <c r="H415" s="238">
        <v>1</v>
      </c>
      <c r="I415">
        <v>141000</v>
      </c>
      <c r="J415">
        <v>14610</v>
      </c>
      <c r="K415">
        <v>1</v>
      </c>
      <c r="L415" t="str">
        <f t="shared" si="2"/>
        <v>01/06/2021</v>
      </c>
      <c r="M415">
        <f t="shared" si="3"/>
        <v>44348</v>
      </c>
      <c r="N415">
        <v>10058894</v>
      </c>
      <c r="O415">
        <v>707</v>
      </c>
      <c r="P415"/>
      <c r="Q415">
        <v>3870604</v>
      </c>
      <c r="R415"/>
      <c r="S415"/>
      <c r="T415"/>
      <c r="U415" t="s">
        <v>181</v>
      </c>
      <c r="V415" s="223">
        <v>44347</v>
      </c>
      <c r="W415"/>
      <c r="X415"/>
      <c r="Y415">
        <v>0</v>
      </c>
      <c r="Z415"/>
      <c r="AA415">
        <v>0</v>
      </c>
      <c r="AB415"/>
      <c r="AC415"/>
      <c r="AD415"/>
      <c r="AE415"/>
      <c r="AF415"/>
      <c r="AG415">
        <v>0</v>
      </c>
      <c r="AH415"/>
      <c r="AI415" t="s">
        <v>203</v>
      </c>
      <c r="AJ415"/>
      <c r="AK415"/>
      <c r="AL415">
        <v>5.85</v>
      </c>
      <c r="AM415">
        <v>5.85</v>
      </c>
      <c r="AN415" t="s">
        <v>182</v>
      </c>
      <c r="AO415"/>
      <c r="AP415"/>
      <c r="AQ415"/>
      <c r="AR415" t="s">
        <v>204</v>
      </c>
      <c r="AS415">
        <v>254643</v>
      </c>
      <c r="AT415" t="s">
        <v>206</v>
      </c>
      <c r="AU415">
        <v>9572.0018</v>
      </c>
      <c r="AV415">
        <v>100</v>
      </c>
      <c r="AW415" s="223">
        <v>44347</v>
      </c>
      <c r="AX415" t="s">
        <v>911</v>
      </c>
      <c r="AY415" t="s">
        <v>210</v>
      </c>
      <c r="AZ415"/>
      <c r="BA415"/>
      <c r="BB415"/>
      <c r="BC415"/>
      <c r="BD415"/>
      <c r="BE415"/>
      <c r="BF415"/>
      <c r="BG415" t="s">
        <v>183</v>
      </c>
      <c r="BH415"/>
      <c r="BI415"/>
      <c r="BJ415"/>
      <c r="BK415"/>
      <c r="BL415"/>
      <c r="BM415"/>
      <c r="BN415"/>
      <c r="BO415"/>
      <c r="BP415"/>
      <c r="BQ415"/>
      <c r="BR415"/>
      <c r="BS415"/>
      <c r="BT415"/>
      <c r="BU415"/>
    </row>
    <row r="416" spans="1:73" s="232" customFormat="1" x14ac:dyDescent="0.2">
      <c r="A416">
        <v>11</v>
      </c>
      <c r="B416" s="239">
        <v>44342</v>
      </c>
      <c r="C416" s="238" t="s">
        <v>912</v>
      </c>
      <c r="D416" s="245">
        <v>200.72</v>
      </c>
      <c r="E416" s="238" t="s">
        <v>197</v>
      </c>
      <c r="F416" s="238" t="s">
        <v>198</v>
      </c>
      <c r="G416" s="238" t="s">
        <v>822</v>
      </c>
      <c r="H416" s="238">
        <v>1</v>
      </c>
      <c r="I416">
        <v>141000</v>
      </c>
      <c r="J416">
        <v>14610</v>
      </c>
      <c r="K416">
        <v>1</v>
      </c>
      <c r="L416" t="str">
        <f t="shared" ref="L416:L442" si="4">RIGHT(C416,10)</f>
        <v>01/06/2021</v>
      </c>
      <c r="M416">
        <f t="shared" ref="M416:M442" si="5">DATEVALUE(L416)</f>
        <v>44348</v>
      </c>
      <c r="N416">
        <v>10058894</v>
      </c>
      <c r="O416">
        <v>708</v>
      </c>
      <c r="P416"/>
      <c r="Q416">
        <v>3870604</v>
      </c>
      <c r="R416"/>
      <c r="S416"/>
      <c r="T416"/>
      <c r="U416" t="s">
        <v>181</v>
      </c>
      <c r="V416" s="223">
        <v>44347</v>
      </c>
      <c r="W416"/>
      <c r="X416"/>
      <c r="Y416">
        <v>0</v>
      </c>
      <c r="Z416"/>
      <c r="AA416">
        <v>0</v>
      </c>
      <c r="AB416"/>
      <c r="AC416"/>
      <c r="AD416"/>
      <c r="AE416"/>
      <c r="AF416"/>
      <c r="AG416">
        <v>0</v>
      </c>
      <c r="AH416"/>
      <c r="AI416" t="s">
        <v>203</v>
      </c>
      <c r="AJ416"/>
      <c r="AK416"/>
      <c r="AL416">
        <v>200.72</v>
      </c>
      <c r="AM416">
        <v>200.72</v>
      </c>
      <c r="AN416" t="s">
        <v>182</v>
      </c>
      <c r="AO416"/>
      <c r="AP416"/>
      <c r="AQ416"/>
      <c r="AR416" t="s">
        <v>204</v>
      </c>
      <c r="AS416">
        <v>254643</v>
      </c>
      <c r="AT416" t="s">
        <v>206</v>
      </c>
      <c r="AU416">
        <v>9572.0018</v>
      </c>
      <c r="AV416">
        <v>100</v>
      </c>
      <c r="AW416" s="223">
        <v>44347</v>
      </c>
      <c r="AX416" t="s">
        <v>913</v>
      </c>
      <c r="AY416" t="s">
        <v>210</v>
      </c>
      <c r="AZ416"/>
      <c r="BA416"/>
      <c r="BB416"/>
      <c r="BC416"/>
      <c r="BD416"/>
      <c r="BE416"/>
      <c r="BF416"/>
      <c r="BG416" t="s">
        <v>183</v>
      </c>
      <c r="BH416"/>
      <c r="BI416"/>
      <c r="BJ416"/>
      <c r="BK416"/>
      <c r="BL416"/>
      <c r="BM416"/>
      <c r="BN416"/>
      <c r="BO416"/>
      <c r="BP416"/>
      <c r="BQ416"/>
      <c r="BR416"/>
      <c r="BS416"/>
      <c r="BT416"/>
      <c r="BU416"/>
    </row>
    <row r="417" spans="1:73" s="232" customFormat="1" x14ac:dyDescent="0.2">
      <c r="A417">
        <v>11</v>
      </c>
      <c r="B417" s="239">
        <v>44342</v>
      </c>
      <c r="C417" s="238" t="s">
        <v>910</v>
      </c>
      <c r="D417" s="245">
        <v>10</v>
      </c>
      <c r="E417" s="238" t="s">
        <v>197</v>
      </c>
      <c r="F417" s="238" t="s">
        <v>198</v>
      </c>
      <c r="G417" s="238" t="s">
        <v>822</v>
      </c>
      <c r="H417" s="238">
        <v>1</v>
      </c>
      <c r="I417">
        <v>141000</v>
      </c>
      <c r="J417">
        <v>14610</v>
      </c>
      <c r="K417">
        <v>1</v>
      </c>
      <c r="L417" t="str">
        <f t="shared" si="4"/>
        <v>01/06/2021</v>
      </c>
      <c r="M417">
        <f t="shared" si="5"/>
        <v>44348</v>
      </c>
      <c r="N417">
        <v>10058894</v>
      </c>
      <c r="O417">
        <v>709</v>
      </c>
      <c r="P417"/>
      <c r="Q417">
        <v>3870604</v>
      </c>
      <c r="R417"/>
      <c r="S417"/>
      <c r="T417"/>
      <c r="U417" t="s">
        <v>181</v>
      </c>
      <c r="V417" s="223">
        <v>44347</v>
      </c>
      <c r="W417"/>
      <c r="X417"/>
      <c r="Y417">
        <v>0</v>
      </c>
      <c r="Z417"/>
      <c r="AA417">
        <v>0</v>
      </c>
      <c r="AB417"/>
      <c r="AC417"/>
      <c r="AD417"/>
      <c r="AE417"/>
      <c r="AF417"/>
      <c r="AG417">
        <v>0</v>
      </c>
      <c r="AH417"/>
      <c r="AI417" t="s">
        <v>203</v>
      </c>
      <c r="AJ417"/>
      <c r="AK417"/>
      <c r="AL417">
        <v>10</v>
      </c>
      <c r="AM417">
        <v>10</v>
      </c>
      <c r="AN417" t="s">
        <v>182</v>
      </c>
      <c r="AO417"/>
      <c r="AP417"/>
      <c r="AQ417"/>
      <c r="AR417" t="s">
        <v>204</v>
      </c>
      <c r="AS417">
        <v>254643</v>
      </c>
      <c r="AT417" t="s">
        <v>206</v>
      </c>
      <c r="AU417">
        <v>9572.0018</v>
      </c>
      <c r="AV417">
        <v>100</v>
      </c>
      <c r="AW417" s="223">
        <v>44347</v>
      </c>
      <c r="AX417" t="s">
        <v>914</v>
      </c>
      <c r="AY417" t="s">
        <v>210</v>
      </c>
      <c r="AZ417"/>
      <c r="BA417"/>
      <c r="BB417"/>
      <c r="BC417"/>
      <c r="BD417"/>
      <c r="BE417"/>
      <c r="BF417"/>
      <c r="BG417" t="s">
        <v>183</v>
      </c>
      <c r="BH417"/>
      <c r="BI417"/>
      <c r="BJ417"/>
      <c r="BK417"/>
      <c r="BL417"/>
      <c r="BM417"/>
      <c r="BN417"/>
      <c r="BO417"/>
      <c r="BP417"/>
      <c r="BQ417"/>
      <c r="BR417"/>
      <c r="BS417"/>
      <c r="BT417"/>
      <c r="BU417"/>
    </row>
    <row r="418" spans="1:73" s="232" customFormat="1" x14ac:dyDescent="0.2">
      <c r="A418">
        <v>11</v>
      </c>
      <c r="B418" s="239">
        <v>44342</v>
      </c>
      <c r="C418" s="238" t="s">
        <v>910</v>
      </c>
      <c r="D418" s="245">
        <v>10</v>
      </c>
      <c r="E418" s="238" t="s">
        <v>197</v>
      </c>
      <c r="F418" s="238" t="s">
        <v>198</v>
      </c>
      <c r="G418" s="238" t="s">
        <v>822</v>
      </c>
      <c r="H418" s="238">
        <v>1</v>
      </c>
      <c r="I418">
        <v>141000</v>
      </c>
      <c r="J418">
        <v>14610</v>
      </c>
      <c r="K418">
        <v>1</v>
      </c>
      <c r="L418" t="str">
        <f t="shared" si="4"/>
        <v>01/06/2021</v>
      </c>
      <c r="M418">
        <f t="shared" si="5"/>
        <v>44348</v>
      </c>
      <c r="N418">
        <v>10058894</v>
      </c>
      <c r="O418">
        <v>710</v>
      </c>
      <c r="P418"/>
      <c r="Q418">
        <v>3870604</v>
      </c>
      <c r="R418"/>
      <c r="S418"/>
      <c r="T418"/>
      <c r="U418" t="s">
        <v>181</v>
      </c>
      <c r="V418" s="223">
        <v>44347</v>
      </c>
      <c r="W418"/>
      <c r="X418"/>
      <c r="Y418">
        <v>0</v>
      </c>
      <c r="Z418"/>
      <c r="AA418">
        <v>0</v>
      </c>
      <c r="AB418"/>
      <c r="AC418"/>
      <c r="AD418"/>
      <c r="AE418"/>
      <c r="AF418"/>
      <c r="AG418">
        <v>0</v>
      </c>
      <c r="AH418"/>
      <c r="AI418" t="s">
        <v>203</v>
      </c>
      <c r="AJ418"/>
      <c r="AK418"/>
      <c r="AL418">
        <v>10</v>
      </c>
      <c r="AM418">
        <v>10</v>
      </c>
      <c r="AN418" t="s">
        <v>182</v>
      </c>
      <c r="AO418"/>
      <c r="AP418"/>
      <c r="AQ418"/>
      <c r="AR418" t="s">
        <v>204</v>
      </c>
      <c r="AS418">
        <v>254643</v>
      </c>
      <c r="AT418" t="s">
        <v>206</v>
      </c>
      <c r="AU418">
        <v>9572.0018</v>
      </c>
      <c r="AV418">
        <v>100</v>
      </c>
      <c r="AW418" s="223">
        <v>44347</v>
      </c>
      <c r="AX418" t="s">
        <v>915</v>
      </c>
      <c r="AY418" t="s">
        <v>210</v>
      </c>
      <c r="AZ418"/>
      <c r="BA418"/>
      <c r="BB418"/>
      <c r="BC418"/>
      <c r="BD418"/>
      <c r="BE418"/>
      <c r="BF418"/>
      <c r="BG418" t="s">
        <v>183</v>
      </c>
      <c r="BH418"/>
      <c r="BI418"/>
      <c r="BJ418"/>
      <c r="BK418"/>
      <c r="BL418"/>
      <c r="BM418"/>
      <c r="BN418"/>
      <c r="BO418"/>
      <c r="BP418"/>
      <c r="BQ418"/>
      <c r="BR418"/>
      <c r="BS418"/>
      <c r="BT418"/>
      <c r="BU418"/>
    </row>
    <row r="419" spans="1:73" s="232" customFormat="1" x14ac:dyDescent="0.2">
      <c r="A419">
        <v>11</v>
      </c>
      <c r="B419" s="239">
        <v>44342</v>
      </c>
      <c r="C419" s="238" t="s">
        <v>906</v>
      </c>
      <c r="D419" s="245">
        <v>5.85</v>
      </c>
      <c r="E419" s="238" t="s">
        <v>197</v>
      </c>
      <c r="F419" s="238" t="s">
        <v>198</v>
      </c>
      <c r="G419" s="238" t="s">
        <v>822</v>
      </c>
      <c r="H419" s="238">
        <v>1</v>
      </c>
      <c r="I419">
        <v>141000</v>
      </c>
      <c r="J419">
        <v>14610</v>
      </c>
      <c r="K419">
        <v>1</v>
      </c>
      <c r="L419" t="str">
        <f t="shared" si="4"/>
        <v>10/06/2021</v>
      </c>
      <c r="M419">
        <f t="shared" si="5"/>
        <v>44357</v>
      </c>
      <c r="N419">
        <v>10058894</v>
      </c>
      <c r="O419">
        <v>705</v>
      </c>
      <c r="P419"/>
      <c r="Q419">
        <v>3870604</v>
      </c>
      <c r="R419"/>
      <c r="S419"/>
      <c r="T419"/>
      <c r="U419" t="s">
        <v>181</v>
      </c>
      <c r="V419" s="223">
        <v>44347</v>
      </c>
      <c r="W419"/>
      <c r="X419"/>
      <c r="Y419">
        <v>0</v>
      </c>
      <c r="Z419"/>
      <c r="AA419">
        <v>0</v>
      </c>
      <c r="AB419"/>
      <c r="AC419"/>
      <c r="AD419"/>
      <c r="AE419"/>
      <c r="AF419"/>
      <c r="AG419">
        <v>0</v>
      </c>
      <c r="AH419"/>
      <c r="AI419" t="s">
        <v>203</v>
      </c>
      <c r="AJ419"/>
      <c r="AK419"/>
      <c r="AL419">
        <v>5.85</v>
      </c>
      <c r="AM419">
        <v>5.85</v>
      </c>
      <c r="AN419" t="s">
        <v>182</v>
      </c>
      <c r="AO419"/>
      <c r="AP419"/>
      <c r="AQ419"/>
      <c r="AR419" t="s">
        <v>204</v>
      </c>
      <c r="AS419">
        <v>254643</v>
      </c>
      <c r="AT419" t="s">
        <v>206</v>
      </c>
      <c r="AU419">
        <v>9572.0018</v>
      </c>
      <c r="AV419">
        <v>100</v>
      </c>
      <c r="AW419" s="223">
        <v>44347</v>
      </c>
      <c r="AX419" t="s">
        <v>907</v>
      </c>
      <c r="AY419" t="s">
        <v>210</v>
      </c>
      <c r="AZ419"/>
      <c r="BA419"/>
      <c r="BB419"/>
      <c r="BC419"/>
      <c r="BD419"/>
      <c r="BE419"/>
      <c r="BF419"/>
      <c r="BG419" t="s">
        <v>183</v>
      </c>
      <c r="BH419"/>
      <c r="BI419"/>
      <c r="BJ419"/>
      <c r="BK419"/>
      <c r="BL419"/>
      <c r="BM419"/>
      <c r="BN419"/>
      <c r="BO419"/>
      <c r="BP419"/>
      <c r="BQ419"/>
      <c r="BR419"/>
      <c r="BS419"/>
      <c r="BT419"/>
      <c r="BU419"/>
    </row>
    <row r="420" spans="1:73" s="232" customFormat="1" x14ac:dyDescent="0.2">
      <c r="A420">
        <v>11</v>
      </c>
      <c r="B420" s="239">
        <v>44342</v>
      </c>
      <c r="C420" s="238" t="s">
        <v>908</v>
      </c>
      <c r="D420" s="245">
        <v>211.69</v>
      </c>
      <c r="E420" s="238" t="s">
        <v>197</v>
      </c>
      <c r="F420" s="238" t="s">
        <v>198</v>
      </c>
      <c r="G420" s="238" t="s">
        <v>822</v>
      </c>
      <c r="H420" s="238">
        <v>1</v>
      </c>
      <c r="I420">
        <v>141000</v>
      </c>
      <c r="J420">
        <v>14610</v>
      </c>
      <c r="K420">
        <v>1</v>
      </c>
      <c r="L420" t="str">
        <f t="shared" si="4"/>
        <v>10/06/2021</v>
      </c>
      <c r="M420">
        <f t="shared" si="5"/>
        <v>44357</v>
      </c>
      <c r="N420">
        <v>10058894</v>
      </c>
      <c r="O420">
        <v>706</v>
      </c>
      <c r="P420"/>
      <c r="Q420">
        <v>3870604</v>
      </c>
      <c r="R420"/>
      <c r="S420"/>
      <c r="T420"/>
      <c r="U420" t="s">
        <v>181</v>
      </c>
      <c r="V420" s="223">
        <v>44347</v>
      </c>
      <c r="W420"/>
      <c r="X420"/>
      <c r="Y420">
        <v>0</v>
      </c>
      <c r="Z420"/>
      <c r="AA420">
        <v>0</v>
      </c>
      <c r="AB420"/>
      <c r="AC420"/>
      <c r="AD420"/>
      <c r="AE420"/>
      <c r="AF420"/>
      <c r="AG420">
        <v>0</v>
      </c>
      <c r="AH420"/>
      <c r="AI420" t="s">
        <v>203</v>
      </c>
      <c r="AJ420"/>
      <c r="AK420"/>
      <c r="AL420">
        <v>211.69</v>
      </c>
      <c r="AM420">
        <v>211.69</v>
      </c>
      <c r="AN420" t="s">
        <v>182</v>
      </c>
      <c r="AO420"/>
      <c r="AP420"/>
      <c r="AQ420"/>
      <c r="AR420" t="s">
        <v>204</v>
      </c>
      <c r="AS420">
        <v>254643</v>
      </c>
      <c r="AT420" t="s">
        <v>206</v>
      </c>
      <c r="AU420">
        <v>9572.0018</v>
      </c>
      <c r="AV420">
        <v>100</v>
      </c>
      <c r="AW420" s="223">
        <v>44347</v>
      </c>
      <c r="AX420" t="s">
        <v>909</v>
      </c>
      <c r="AY420" t="s">
        <v>210</v>
      </c>
      <c r="AZ420"/>
      <c r="BA420"/>
      <c r="BB420"/>
      <c r="BC420"/>
      <c r="BD420"/>
      <c r="BE420"/>
      <c r="BF420"/>
      <c r="BG420" t="s">
        <v>183</v>
      </c>
      <c r="BH420"/>
      <c r="BI420"/>
      <c r="BJ420"/>
      <c r="BK420"/>
      <c r="BL420"/>
      <c r="BM420"/>
      <c r="BN420"/>
      <c r="BO420"/>
      <c r="BP420"/>
      <c r="BQ420"/>
      <c r="BR420"/>
      <c r="BS420"/>
      <c r="BT420"/>
      <c r="BU420"/>
    </row>
    <row r="421" spans="1:73" s="232" customFormat="1" x14ac:dyDescent="0.2">
      <c r="A421">
        <v>11</v>
      </c>
      <c r="B421" s="239">
        <v>44317</v>
      </c>
      <c r="C421" s="238" t="s">
        <v>888</v>
      </c>
      <c r="D421" s="245">
        <v>5.85</v>
      </c>
      <c r="E421" s="238" t="s">
        <v>197</v>
      </c>
      <c r="F421" s="238" t="s">
        <v>198</v>
      </c>
      <c r="G421" s="238" t="s">
        <v>822</v>
      </c>
      <c r="H421" s="238">
        <v>1</v>
      </c>
      <c r="I421">
        <v>141000</v>
      </c>
      <c r="J421">
        <v>14610</v>
      </c>
      <c r="K421">
        <v>1</v>
      </c>
      <c r="L421" t="str">
        <f t="shared" si="4"/>
        <v>16/06/2021</v>
      </c>
      <c r="M421">
        <f t="shared" si="5"/>
        <v>44363</v>
      </c>
      <c r="N421">
        <v>9989166</v>
      </c>
      <c r="O421">
        <v>460</v>
      </c>
      <c r="P421"/>
      <c r="Q421">
        <v>3860963</v>
      </c>
      <c r="R421"/>
      <c r="S421"/>
      <c r="T421"/>
      <c r="U421" t="s">
        <v>181</v>
      </c>
      <c r="V421" s="223">
        <v>44320</v>
      </c>
      <c r="W421"/>
      <c r="X421"/>
      <c r="Y421">
        <v>0</v>
      </c>
      <c r="Z421"/>
      <c r="AA421">
        <v>0</v>
      </c>
      <c r="AB421"/>
      <c r="AC421"/>
      <c r="AD421"/>
      <c r="AE421"/>
      <c r="AF421"/>
      <c r="AG421">
        <v>0</v>
      </c>
      <c r="AH421"/>
      <c r="AI421" t="s">
        <v>203</v>
      </c>
      <c r="AJ421"/>
      <c r="AK421"/>
      <c r="AL421">
        <v>5.85</v>
      </c>
      <c r="AM421">
        <v>5.85</v>
      </c>
      <c r="AN421" t="s">
        <v>182</v>
      </c>
      <c r="AO421"/>
      <c r="AP421"/>
      <c r="AQ421"/>
      <c r="AR421" t="s">
        <v>204</v>
      </c>
      <c r="AS421">
        <v>254643</v>
      </c>
      <c r="AT421" t="s">
        <v>206</v>
      </c>
      <c r="AU421">
        <v>9488.0012000000006</v>
      </c>
      <c r="AV421">
        <v>100</v>
      </c>
      <c r="AW421" s="223">
        <v>44320</v>
      </c>
      <c r="AX421" t="s">
        <v>889</v>
      </c>
      <c r="AY421" t="s">
        <v>210</v>
      </c>
      <c r="AZ421"/>
      <c r="BA421"/>
      <c r="BB421"/>
      <c r="BC421"/>
      <c r="BD421"/>
      <c r="BE421"/>
      <c r="BF421"/>
      <c r="BG421" t="s">
        <v>183</v>
      </c>
      <c r="BH421"/>
      <c r="BI421"/>
      <c r="BJ421"/>
      <c r="BK421"/>
      <c r="BL421"/>
      <c r="BM421"/>
      <c r="BN421"/>
      <c r="BO421"/>
      <c r="BP421"/>
      <c r="BQ421"/>
      <c r="BR421"/>
      <c r="BS421"/>
      <c r="BT421"/>
      <c r="BU421"/>
    </row>
    <row r="422" spans="1:73" s="232" customFormat="1" x14ac:dyDescent="0.2">
      <c r="A422">
        <v>11</v>
      </c>
      <c r="B422" s="239">
        <v>44317</v>
      </c>
      <c r="C422" s="238" t="s">
        <v>890</v>
      </c>
      <c r="D422" s="245">
        <v>282.32</v>
      </c>
      <c r="E422" s="238" t="s">
        <v>197</v>
      </c>
      <c r="F422" s="238" t="s">
        <v>198</v>
      </c>
      <c r="G422" s="238" t="s">
        <v>822</v>
      </c>
      <c r="H422" s="238">
        <v>1</v>
      </c>
      <c r="I422">
        <v>141000</v>
      </c>
      <c r="J422">
        <v>14610</v>
      </c>
      <c r="K422">
        <v>1</v>
      </c>
      <c r="L422" t="str">
        <f t="shared" si="4"/>
        <v>16/06/2021</v>
      </c>
      <c r="M422">
        <f t="shared" si="5"/>
        <v>44363</v>
      </c>
      <c r="N422">
        <v>9989166</v>
      </c>
      <c r="O422">
        <v>461</v>
      </c>
      <c r="P422"/>
      <c r="Q422">
        <v>3860963</v>
      </c>
      <c r="R422"/>
      <c r="S422"/>
      <c r="T422"/>
      <c r="U422" t="s">
        <v>181</v>
      </c>
      <c r="V422" s="223">
        <v>44320</v>
      </c>
      <c r="W422"/>
      <c r="X422"/>
      <c r="Y422">
        <v>0</v>
      </c>
      <c r="Z422"/>
      <c r="AA422">
        <v>0</v>
      </c>
      <c r="AB422"/>
      <c r="AC422"/>
      <c r="AD422"/>
      <c r="AE422"/>
      <c r="AF422"/>
      <c r="AG422">
        <v>0</v>
      </c>
      <c r="AH422"/>
      <c r="AI422" t="s">
        <v>203</v>
      </c>
      <c r="AJ422"/>
      <c r="AK422"/>
      <c r="AL422">
        <v>282.32</v>
      </c>
      <c r="AM422">
        <v>282.32</v>
      </c>
      <c r="AN422" t="s">
        <v>182</v>
      </c>
      <c r="AO422"/>
      <c r="AP422"/>
      <c r="AQ422"/>
      <c r="AR422" t="s">
        <v>204</v>
      </c>
      <c r="AS422">
        <v>254643</v>
      </c>
      <c r="AT422" t="s">
        <v>206</v>
      </c>
      <c r="AU422">
        <v>9488.0012000000006</v>
      </c>
      <c r="AV422">
        <v>100</v>
      </c>
      <c r="AW422" s="223">
        <v>44320</v>
      </c>
      <c r="AX422" t="s">
        <v>891</v>
      </c>
      <c r="AY422" t="s">
        <v>210</v>
      </c>
      <c r="AZ422"/>
      <c r="BA422"/>
      <c r="BB422"/>
      <c r="BC422"/>
      <c r="BD422"/>
      <c r="BE422"/>
      <c r="BF422"/>
      <c r="BG422" t="s">
        <v>183</v>
      </c>
      <c r="BH422"/>
      <c r="BI422"/>
      <c r="BJ422"/>
      <c r="BK422"/>
      <c r="BL422"/>
      <c r="BM422"/>
      <c r="BN422"/>
      <c r="BO422"/>
      <c r="BP422"/>
      <c r="BQ422"/>
      <c r="BR422"/>
      <c r="BS422"/>
      <c r="BT422"/>
      <c r="BU422"/>
    </row>
    <row r="423" spans="1:73" s="232" customFormat="1" x14ac:dyDescent="0.2">
      <c r="A423">
        <v>11</v>
      </c>
      <c r="B423" s="239">
        <v>44341</v>
      </c>
      <c r="C423" s="238" t="s">
        <v>827</v>
      </c>
      <c r="D423" s="245">
        <v>-5.85</v>
      </c>
      <c r="E423" s="238" t="s">
        <v>187</v>
      </c>
      <c r="F423" s="238">
        <v>4852</v>
      </c>
      <c r="G423" s="238" t="s">
        <v>175</v>
      </c>
      <c r="H423" s="238">
        <v>1</v>
      </c>
      <c r="I423">
        <v>141000</v>
      </c>
      <c r="J423">
        <v>14610</v>
      </c>
      <c r="K423">
        <v>1</v>
      </c>
      <c r="L423" t="str">
        <f t="shared" si="4"/>
        <v>16/06/2021</v>
      </c>
      <c r="M423">
        <f t="shared" si="5"/>
        <v>44363</v>
      </c>
      <c r="N423">
        <v>10045848</v>
      </c>
      <c r="O423">
        <v>457</v>
      </c>
      <c r="P423"/>
      <c r="Q423"/>
      <c r="R423"/>
      <c r="S423"/>
      <c r="T423"/>
      <c r="U423" t="s">
        <v>181</v>
      </c>
      <c r="V423" s="223">
        <v>44341</v>
      </c>
      <c r="W423"/>
      <c r="X423"/>
      <c r="Y423">
        <v>0</v>
      </c>
      <c r="Z423"/>
      <c r="AA423">
        <v>0</v>
      </c>
      <c r="AB423"/>
      <c r="AC423"/>
      <c r="AD423"/>
      <c r="AE423"/>
      <c r="AF423"/>
      <c r="AG423">
        <v>0</v>
      </c>
      <c r="AH423"/>
      <c r="AI423"/>
      <c r="AJ423"/>
      <c r="AK423"/>
      <c r="AL423">
        <v>-5.85</v>
      </c>
      <c r="AM423">
        <v>-5.85</v>
      </c>
      <c r="AN423" t="s">
        <v>182</v>
      </c>
      <c r="AO423"/>
      <c r="AP423"/>
      <c r="AQ423"/>
      <c r="AR423"/>
      <c r="AS423"/>
      <c r="AT423"/>
      <c r="AU423"/>
      <c r="AV423"/>
      <c r="AW423"/>
      <c r="AX423"/>
      <c r="AY423"/>
      <c r="AZ423"/>
      <c r="BA423"/>
      <c r="BB423"/>
      <c r="BC423"/>
      <c r="BD423"/>
      <c r="BE423"/>
      <c r="BF423"/>
      <c r="BG423" t="s">
        <v>183</v>
      </c>
      <c r="BH423"/>
      <c r="BI423"/>
      <c r="BJ423"/>
      <c r="BK423"/>
      <c r="BL423"/>
      <c r="BM423"/>
      <c r="BN423"/>
      <c r="BO423"/>
      <c r="BP423"/>
      <c r="BQ423"/>
      <c r="BR423"/>
      <c r="BS423"/>
      <c r="BT423"/>
      <c r="BU423"/>
    </row>
    <row r="424" spans="1:73" s="232" customFormat="1" x14ac:dyDescent="0.2">
      <c r="A424">
        <v>11</v>
      </c>
      <c r="B424" s="239">
        <v>44341</v>
      </c>
      <c r="C424" s="238" t="s">
        <v>828</v>
      </c>
      <c r="D424" s="245">
        <v>-282.32</v>
      </c>
      <c r="E424" s="238" t="s">
        <v>187</v>
      </c>
      <c r="F424" s="238">
        <v>4852</v>
      </c>
      <c r="G424" s="238" t="s">
        <v>175</v>
      </c>
      <c r="H424" s="238">
        <v>1</v>
      </c>
      <c r="I424">
        <v>141000</v>
      </c>
      <c r="J424">
        <v>14610</v>
      </c>
      <c r="K424">
        <v>1</v>
      </c>
      <c r="L424" t="str">
        <f t="shared" si="4"/>
        <v>16/06/2021</v>
      </c>
      <c r="M424">
        <f t="shared" si="5"/>
        <v>44363</v>
      </c>
      <c r="N424">
        <v>10045848</v>
      </c>
      <c r="O424">
        <v>458</v>
      </c>
      <c r="P424"/>
      <c r="Q424"/>
      <c r="R424"/>
      <c r="S424"/>
      <c r="T424"/>
      <c r="U424" t="s">
        <v>181</v>
      </c>
      <c r="V424" s="223">
        <v>44341</v>
      </c>
      <c r="W424"/>
      <c r="X424"/>
      <c r="Y424">
        <v>0</v>
      </c>
      <c r="Z424"/>
      <c r="AA424">
        <v>0</v>
      </c>
      <c r="AB424"/>
      <c r="AC424"/>
      <c r="AD424"/>
      <c r="AE424"/>
      <c r="AF424"/>
      <c r="AG424">
        <v>0</v>
      </c>
      <c r="AH424"/>
      <c r="AI424"/>
      <c r="AJ424"/>
      <c r="AK424"/>
      <c r="AL424">
        <v>-282.32</v>
      </c>
      <c r="AM424">
        <v>-282.32</v>
      </c>
      <c r="AN424" t="s">
        <v>182</v>
      </c>
      <c r="AO424"/>
      <c r="AP424"/>
      <c r="AQ424"/>
      <c r="AR424"/>
      <c r="AS424"/>
      <c r="AT424"/>
      <c r="AU424"/>
      <c r="AV424"/>
      <c r="AW424"/>
      <c r="AX424"/>
      <c r="AY424"/>
      <c r="AZ424"/>
      <c r="BA424"/>
      <c r="BB424"/>
      <c r="BC424"/>
      <c r="BD424"/>
      <c r="BE424"/>
      <c r="BF424"/>
      <c r="BG424" t="s">
        <v>183</v>
      </c>
      <c r="BH424"/>
      <c r="BI424"/>
      <c r="BJ424"/>
      <c r="BK424"/>
      <c r="BL424"/>
      <c r="BM424"/>
      <c r="BN424"/>
      <c r="BO424"/>
      <c r="BP424"/>
      <c r="BQ424"/>
      <c r="BR424"/>
      <c r="BS424"/>
      <c r="BT424"/>
      <c r="BU424"/>
    </row>
    <row r="425" spans="1:73" s="232" customFormat="1" x14ac:dyDescent="0.2">
      <c r="A425">
        <v>11</v>
      </c>
      <c r="B425" s="239">
        <v>44342</v>
      </c>
      <c r="C425" s="238" t="s">
        <v>888</v>
      </c>
      <c r="D425" s="245">
        <v>10</v>
      </c>
      <c r="E425" s="238" t="s">
        <v>197</v>
      </c>
      <c r="F425" s="238" t="s">
        <v>198</v>
      </c>
      <c r="G425" s="238" t="s">
        <v>822</v>
      </c>
      <c r="H425" s="238">
        <v>1</v>
      </c>
      <c r="I425">
        <v>141000</v>
      </c>
      <c r="J425">
        <v>14610</v>
      </c>
      <c r="K425">
        <v>1</v>
      </c>
      <c r="L425" t="str">
        <f t="shared" si="4"/>
        <v>16/06/2021</v>
      </c>
      <c r="M425">
        <f t="shared" si="5"/>
        <v>44363</v>
      </c>
      <c r="N425">
        <v>10058894</v>
      </c>
      <c r="O425">
        <v>699</v>
      </c>
      <c r="P425"/>
      <c r="Q425">
        <v>3870604</v>
      </c>
      <c r="R425"/>
      <c r="S425"/>
      <c r="T425"/>
      <c r="U425" t="s">
        <v>181</v>
      </c>
      <c r="V425" s="223">
        <v>44347</v>
      </c>
      <c r="W425"/>
      <c r="X425"/>
      <c r="Y425">
        <v>0</v>
      </c>
      <c r="Z425"/>
      <c r="AA425">
        <v>0</v>
      </c>
      <c r="AB425"/>
      <c r="AC425"/>
      <c r="AD425"/>
      <c r="AE425"/>
      <c r="AF425"/>
      <c r="AG425">
        <v>0</v>
      </c>
      <c r="AH425"/>
      <c r="AI425" t="s">
        <v>203</v>
      </c>
      <c r="AJ425"/>
      <c r="AK425"/>
      <c r="AL425">
        <v>10</v>
      </c>
      <c r="AM425">
        <v>10</v>
      </c>
      <c r="AN425" t="s">
        <v>182</v>
      </c>
      <c r="AO425"/>
      <c r="AP425"/>
      <c r="AQ425"/>
      <c r="AR425" t="s">
        <v>204</v>
      </c>
      <c r="AS425">
        <v>254643</v>
      </c>
      <c r="AT425" t="s">
        <v>206</v>
      </c>
      <c r="AU425">
        <v>9572.0018</v>
      </c>
      <c r="AV425">
        <v>100</v>
      </c>
      <c r="AW425" s="223">
        <v>44347</v>
      </c>
      <c r="AX425" t="s">
        <v>900</v>
      </c>
      <c r="AY425" t="s">
        <v>210</v>
      </c>
      <c r="AZ425"/>
      <c r="BA425"/>
      <c r="BB425"/>
      <c r="BC425"/>
      <c r="BD425"/>
      <c r="BE425"/>
      <c r="BF425"/>
      <c r="BG425" t="s">
        <v>183</v>
      </c>
      <c r="BH425"/>
      <c r="BI425"/>
      <c r="BJ425"/>
      <c r="BK425"/>
      <c r="BL425"/>
      <c r="BM425"/>
      <c r="BN425"/>
      <c r="BO425"/>
      <c r="BP425"/>
      <c r="BQ425"/>
      <c r="BR425"/>
      <c r="BS425"/>
      <c r="BT425"/>
      <c r="BU425"/>
    </row>
    <row r="426" spans="1:73" s="232" customFormat="1" x14ac:dyDescent="0.2">
      <c r="A426">
        <v>11</v>
      </c>
      <c r="B426" s="239">
        <v>44342</v>
      </c>
      <c r="C426" s="238" t="s">
        <v>888</v>
      </c>
      <c r="D426" s="245">
        <v>10</v>
      </c>
      <c r="E426" s="238" t="s">
        <v>197</v>
      </c>
      <c r="F426" s="238" t="s">
        <v>198</v>
      </c>
      <c r="G426" s="238" t="s">
        <v>822</v>
      </c>
      <c r="H426" s="238">
        <v>1</v>
      </c>
      <c r="I426">
        <v>141000</v>
      </c>
      <c r="J426">
        <v>14610</v>
      </c>
      <c r="K426">
        <v>1</v>
      </c>
      <c r="L426" t="str">
        <f t="shared" si="4"/>
        <v>16/06/2021</v>
      </c>
      <c r="M426">
        <f t="shared" si="5"/>
        <v>44363</v>
      </c>
      <c r="N426">
        <v>10058894</v>
      </c>
      <c r="O426">
        <v>700</v>
      </c>
      <c r="P426"/>
      <c r="Q426">
        <v>3870604</v>
      </c>
      <c r="R426"/>
      <c r="S426"/>
      <c r="T426"/>
      <c r="U426" t="s">
        <v>181</v>
      </c>
      <c r="V426" s="223">
        <v>44347</v>
      </c>
      <c r="W426"/>
      <c r="X426"/>
      <c r="Y426">
        <v>0</v>
      </c>
      <c r="Z426"/>
      <c r="AA426">
        <v>0</v>
      </c>
      <c r="AB426"/>
      <c r="AC426"/>
      <c r="AD426"/>
      <c r="AE426"/>
      <c r="AF426"/>
      <c r="AG426">
        <v>0</v>
      </c>
      <c r="AH426"/>
      <c r="AI426" t="s">
        <v>203</v>
      </c>
      <c r="AJ426"/>
      <c r="AK426"/>
      <c r="AL426">
        <v>10</v>
      </c>
      <c r="AM426">
        <v>10</v>
      </c>
      <c r="AN426" t="s">
        <v>182</v>
      </c>
      <c r="AO426"/>
      <c r="AP426"/>
      <c r="AQ426"/>
      <c r="AR426" t="s">
        <v>204</v>
      </c>
      <c r="AS426">
        <v>254643</v>
      </c>
      <c r="AT426" t="s">
        <v>206</v>
      </c>
      <c r="AU426">
        <v>9572.0018</v>
      </c>
      <c r="AV426">
        <v>100</v>
      </c>
      <c r="AW426" s="223">
        <v>44347</v>
      </c>
      <c r="AX426" t="s">
        <v>901</v>
      </c>
      <c r="AY426" t="s">
        <v>210</v>
      </c>
      <c r="AZ426"/>
      <c r="BA426"/>
      <c r="BB426"/>
      <c r="BC426"/>
      <c r="BD426"/>
      <c r="BE426"/>
      <c r="BF426"/>
      <c r="BG426" t="s">
        <v>183</v>
      </c>
      <c r="BH426"/>
      <c r="BI426"/>
      <c r="BJ426"/>
      <c r="BK426"/>
      <c r="BL426"/>
      <c r="BM426"/>
      <c r="BN426"/>
      <c r="BO426"/>
      <c r="BP426"/>
      <c r="BQ426"/>
      <c r="BR426"/>
      <c r="BS426"/>
      <c r="BT426"/>
      <c r="BU426"/>
    </row>
    <row r="427" spans="1:73" s="232" customFormat="1" x14ac:dyDescent="0.2">
      <c r="A427">
        <v>11</v>
      </c>
      <c r="B427" s="239">
        <v>44342</v>
      </c>
      <c r="C427" s="238" t="s">
        <v>888</v>
      </c>
      <c r="D427" s="245">
        <v>10</v>
      </c>
      <c r="E427" s="238" t="s">
        <v>197</v>
      </c>
      <c r="F427" s="238" t="s">
        <v>198</v>
      </c>
      <c r="G427" s="238" t="s">
        <v>822</v>
      </c>
      <c r="H427" s="238">
        <v>1</v>
      </c>
      <c r="I427">
        <v>141000</v>
      </c>
      <c r="J427">
        <v>14610</v>
      </c>
      <c r="K427">
        <v>1</v>
      </c>
      <c r="L427" t="str">
        <f t="shared" si="4"/>
        <v>16/06/2021</v>
      </c>
      <c r="M427">
        <f t="shared" si="5"/>
        <v>44363</v>
      </c>
      <c r="N427">
        <v>10058894</v>
      </c>
      <c r="O427">
        <v>701</v>
      </c>
      <c r="P427"/>
      <c r="Q427">
        <v>3870604</v>
      </c>
      <c r="R427"/>
      <c r="S427"/>
      <c r="T427"/>
      <c r="U427" t="s">
        <v>181</v>
      </c>
      <c r="V427" s="223">
        <v>44347</v>
      </c>
      <c r="W427"/>
      <c r="X427"/>
      <c r="Y427">
        <v>0</v>
      </c>
      <c r="Z427"/>
      <c r="AA427">
        <v>0</v>
      </c>
      <c r="AB427"/>
      <c r="AC427"/>
      <c r="AD427"/>
      <c r="AE427"/>
      <c r="AF427"/>
      <c r="AG427">
        <v>0</v>
      </c>
      <c r="AH427"/>
      <c r="AI427" t="s">
        <v>203</v>
      </c>
      <c r="AJ427"/>
      <c r="AK427"/>
      <c r="AL427">
        <v>10</v>
      </c>
      <c r="AM427">
        <v>10</v>
      </c>
      <c r="AN427" t="s">
        <v>182</v>
      </c>
      <c r="AO427"/>
      <c r="AP427"/>
      <c r="AQ427"/>
      <c r="AR427" t="s">
        <v>204</v>
      </c>
      <c r="AS427">
        <v>254643</v>
      </c>
      <c r="AT427" t="s">
        <v>206</v>
      </c>
      <c r="AU427">
        <v>9572.0018</v>
      </c>
      <c r="AV427">
        <v>100</v>
      </c>
      <c r="AW427" s="223">
        <v>44347</v>
      </c>
      <c r="AX427" t="s">
        <v>902</v>
      </c>
      <c r="AY427" t="s">
        <v>210</v>
      </c>
      <c r="AZ427"/>
      <c r="BA427"/>
      <c r="BB427"/>
      <c r="BC427"/>
      <c r="BD427"/>
      <c r="BE427"/>
      <c r="BF427"/>
      <c r="BG427" t="s">
        <v>183</v>
      </c>
      <c r="BH427"/>
      <c r="BI427"/>
      <c r="BJ427"/>
      <c r="BK427"/>
      <c r="BL427"/>
      <c r="BM427"/>
      <c r="BN427"/>
      <c r="BO427"/>
      <c r="BP427"/>
      <c r="BQ427"/>
      <c r="BR427"/>
      <c r="BS427"/>
      <c r="BT427"/>
      <c r="BU427"/>
    </row>
    <row r="428" spans="1:73" s="232" customFormat="1" x14ac:dyDescent="0.2">
      <c r="A428">
        <v>11</v>
      </c>
      <c r="B428" s="239">
        <v>44342</v>
      </c>
      <c r="C428" s="238" t="s">
        <v>890</v>
      </c>
      <c r="D428" s="245">
        <v>64.95</v>
      </c>
      <c r="E428" s="238" t="s">
        <v>197</v>
      </c>
      <c r="F428" s="238" t="s">
        <v>198</v>
      </c>
      <c r="G428" s="238" t="s">
        <v>822</v>
      </c>
      <c r="H428" s="238">
        <v>1</v>
      </c>
      <c r="I428">
        <v>141000</v>
      </c>
      <c r="J428">
        <v>14610</v>
      </c>
      <c r="K428">
        <v>1</v>
      </c>
      <c r="L428" t="str">
        <f t="shared" si="4"/>
        <v>16/06/2021</v>
      </c>
      <c r="M428">
        <f t="shared" si="5"/>
        <v>44363</v>
      </c>
      <c r="N428">
        <v>10058894</v>
      </c>
      <c r="O428">
        <v>702</v>
      </c>
      <c r="P428"/>
      <c r="Q428">
        <v>3870604</v>
      </c>
      <c r="R428"/>
      <c r="S428"/>
      <c r="T428"/>
      <c r="U428" t="s">
        <v>181</v>
      </c>
      <c r="V428" s="223">
        <v>44347</v>
      </c>
      <c r="W428"/>
      <c r="X428"/>
      <c r="Y428">
        <v>0</v>
      </c>
      <c r="Z428"/>
      <c r="AA428">
        <v>0</v>
      </c>
      <c r="AB428"/>
      <c r="AC428"/>
      <c r="AD428"/>
      <c r="AE428"/>
      <c r="AF428"/>
      <c r="AG428">
        <v>0</v>
      </c>
      <c r="AH428"/>
      <c r="AI428" t="s">
        <v>203</v>
      </c>
      <c r="AJ428"/>
      <c r="AK428"/>
      <c r="AL428">
        <v>64.95</v>
      </c>
      <c r="AM428">
        <v>64.95</v>
      </c>
      <c r="AN428" t="s">
        <v>182</v>
      </c>
      <c r="AO428"/>
      <c r="AP428"/>
      <c r="AQ428"/>
      <c r="AR428" t="s">
        <v>204</v>
      </c>
      <c r="AS428">
        <v>254643</v>
      </c>
      <c r="AT428" t="s">
        <v>206</v>
      </c>
      <c r="AU428">
        <v>9572.0018</v>
      </c>
      <c r="AV428">
        <v>100</v>
      </c>
      <c r="AW428" s="223">
        <v>44347</v>
      </c>
      <c r="AX428" t="s">
        <v>903</v>
      </c>
      <c r="AY428" t="s">
        <v>210</v>
      </c>
      <c r="AZ428"/>
      <c r="BA428"/>
      <c r="BB428"/>
      <c r="BC428"/>
      <c r="BD428"/>
      <c r="BE428"/>
      <c r="BF428"/>
      <c r="BG428" t="s">
        <v>183</v>
      </c>
      <c r="BH428"/>
      <c r="BI428"/>
      <c r="BJ428"/>
      <c r="BK428"/>
      <c r="BL428"/>
      <c r="BM428"/>
      <c r="BN428"/>
      <c r="BO428"/>
      <c r="BP428"/>
      <c r="BQ428"/>
      <c r="BR428"/>
      <c r="BS428"/>
      <c r="BT428"/>
      <c r="BU428"/>
    </row>
    <row r="429" spans="1:73" s="232" customFormat="1" x14ac:dyDescent="0.2">
      <c r="A429">
        <v>11</v>
      </c>
      <c r="B429" s="239">
        <v>44317</v>
      </c>
      <c r="C429" s="238" t="s">
        <v>892</v>
      </c>
      <c r="D429" s="245">
        <v>5.85</v>
      </c>
      <c r="E429" s="238" t="s">
        <v>197</v>
      </c>
      <c r="F429" s="238" t="s">
        <v>198</v>
      </c>
      <c r="G429" s="238" t="s">
        <v>822</v>
      </c>
      <c r="H429" s="238">
        <v>1</v>
      </c>
      <c r="I429">
        <v>141000</v>
      </c>
      <c r="J429">
        <v>14610</v>
      </c>
      <c r="K429">
        <v>1</v>
      </c>
      <c r="L429" t="str">
        <f t="shared" si="4"/>
        <v>01/07/2021</v>
      </c>
      <c r="M429">
        <f t="shared" si="5"/>
        <v>44378</v>
      </c>
      <c r="N429">
        <v>9989166</v>
      </c>
      <c r="O429">
        <v>462</v>
      </c>
      <c r="P429"/>
      <c r="Q429">
        <v>3860963</v>
      </c>
      <c r="R429"/>
      <c r="S429"/>
      <c r="T429"/>
      <c r="U429" t="s">
        <v>181</v>
      </c>
      <c r="V429" s="223">
        <v>44320</v>
      </c>
      <c r="W429"/>
      <c r="X429"/>
      <c r="Y429">
        <v>0</v>
      </c>
      <c r="Z429"/>
      <c r="AA429">
        <v>0</v>
      </c>
      <c r="AB429"/>
      <c r="AC429"/>
      <c r="AD429"/>
      <c r="AE429"/>
      <c r="AF429"/>
      <c r="AG429">
        <v>0</v>
      </c>
      <c r="AH429"/>
      <c r="AI429" t="s">
        <v>203</v>
      </c>
      <c r="AJ429"/>
      <c r="AK429"/>
      <c r="AL429">
        <v>5.85</v>
      </c>
      <c r="AM429">
        <v>5.85</v>
      </c>
      <c r="AN429" t="s">
        <v>182</v>
      </c>
      <c r="AO429"/>
      <c r="AP429"/>
      <c r="AQ429"/>
      <c r="AR429" t="s">
        <v>204</v>
      </c>
      <c r="AS429">
        <v>254643</v>
      </c>
      <c r="AT429" t="s">
        <v>206</v>
      </c>
      <c r="AU429">
        <v>9488.0012000000006</v>
      </c>
      <c r="AV429">
        <v>100</v>
      </c>
      <c r="AW429" s="223">
        <v>44320</v>
      </c>
      <c r="AX429" t="s">
        <v>893</v>
      </c>
      <c r="AY429" t="s">
        <v>210</v>
      </c>
      <c r="AZ429"/>
      <c r="BA429"/>
      <c r="BB429"/>
      <c r="BC429"/>
      <c r="BD429"/>
      <c r="BE429"/>
      <c r="BF429"/>
      <c r="BG429" t="s">
        <v>183</v>
      </c>
      <c r="BH429"/>
      <c r="BI429"/>
      <c r="BJ429"/>
      <c r="BK429"/>
      <c r="BL429"/>
      <c r="BM429"/>
      <c r="BN429"/>
      <c r="BO429"/>
      <c r="BP429"/>
      <c r="BQ429"/>
      <c r="BR429"/>
      <c r="BS429"/>
      <c r="BT429"/>
      <c r="BU429"/>
    </row>
    <row r="430" spans="1:73" s="232" customFormat="1" x14ac:dyDescent="0.2">
      <c r="A430">
        <v>11</v>
      </c>
      <c r="B430" s="239">
        <v>44317</v>
      </c>
      <c r="C430" s="238" t="s">
        <v>894</v>
      </c>
      <c r="D430" s="245">
        <v>142.54</v>
      </c>
      <c r="E430" s="238" t="s">
        <v>197</v>
      </c>
      <c r="F430" s="238" t="s">
        <v>198</v>
      </c>
      <c r="G430" s="238" t="s">
        <v>822</v>
      </c>
      <c r="H430" s="238">
        <v>1</v>
      </c>
      <c r="I430">
        <v>141000</v>
      </c>
      <c r="J430">
        <v>14610</v>
      </c>
      <c r="K430">
        <v>1</v>
      </c>
      <c r="L430" t="str">
        <f t="shared" si="4"/>
        <v>01/07/2021</v>
      </c>
      <c r="M430">
        <f t="shared" si="5"/>
        <v>44378</v>
      </c>
      <c r="N430">
        <v>9989166</v>
      </c>
      <c r="O430">
        <v>463</v>
      </c>
      <c r="P430"/>
      <c r="Q430">
        <v>3860963</v>
      </c>
      <c r="R430"/>
      <c r="S430"/>
      <c r="T430"/>
      <c r="U430" t="s">
        <v>181</v>
      </c>
      <c r="V430" s="223">
        <v>44320</v>
      </c>
      <c r="W430"/>
      <c r="X430"/>
      <c r="Y430">
        <v>0</v>
      </c>
      <c r="Z430"/>
      <c r="AA430">
        <v>0</v>
      </c>
      <c r="AB430"/>
      <c r="AC430"/>
      <c r="AD430"/>
      <c r="AE430"/>
      <c r="AF430"/>
      <c r="AG430">
        <v>0</v>
      </c>
      <c r="AH430"/>
      <c r="AI430" t="s">
        <v>203</v>
      </c>
      <c r="AJ430"/>
      <c r="AK430"/>
      <c r="AL430">
        <v>142.54</v>
      </c>
      <c r="AM430">
        <v>142.54</v>
      </c>
      <c r="AN430" t="s">
        <v>182</v>
      </c>
      <c r="AO430"/>
      <c r="AP430"/>
      <c r="AQ430"/>
      <c r="AR430" t="s">
        <v>204</v>
      </c>
      <c r="AS430">
        <v>254643</v>
      </c>
      <c r="AT430" t="s">
        <v>206</v>
      </c>
      <c r="AU430">
        <v>9488.0012000000006</v>
      </c>
      <c r="AV430">
        <v>100</v>
      </c>
      <c r="AW430" s="223">
        <v>44320</v>
      </c>
      <c r="AX430" t="s">
        <v>895</v>
      </c>
      <c r="AY430" t="s">
        <v>210</v>
      </c>
      <c r="AZ430"/>
      <c r="BA430"/>
      <c r="BB430"/>
      <c r="BC430"/>
      <c r="BD430"/>
      <c r="BE430"/>
      <c r="BF430"/>
      <c r="BG430" t="s">
        <v>183</v>
      </c>
      <c r="BH430"/>
      <c r="BI430"/>
      <c r="BJ430"/>
      <c r="BK430"/>
      <c r="BL430"/>
      <c r="BM430"/>
      <c r="BN430"/>
      <c r="BO430"/>
      <c r="BP430"/>
      <c r="BQ430"/>
      <c r="BR430"/>
      <c r="BS430"/>
      <c r="BT430"/>
      <c r="BU430"/>
    </row>
    <row r="431" spans="1:73" s="232" customFormat="1" x14ac:dyDescent="0.2">
      <c r="A431">
        <v>11</v>
      </c>
      <c r="B431" s="239">
        <v>44341</v>
      </c>
      <c r="C431" s="238" t="s">
        <v>829</v>
      </c>
      <c r="D431" s="245">
        <v>-5.85</v>
      </c>
      <c r="E431" s="238" t="s">
        <v>187</v>
      </c>
      <c r="F431" s="238">
        <v>4852</v>
      </c>
      <c r="G431" s="238" t="s">
        <v>175</v>
      </c>
      <c r="H431" s="238">
        <v>1</v>
      </c>
      <c r="I431">
        <v>141000</v>
      </c>
      <c r="J431">
        <v>14610</v>
      </c>
      <c r="K431">
        <v>1</v>
      </c>
      <c r="L431" t="str">
        <f t="shared" si="4"/>
        <v>01/07/2021</v>
      </c>
      <c r="M431">
        <f t="shared" si="5"/>
        <v>44378</v>
      </c>
      <c r="N431">
        <v>10045848</v>
      </c>
      <c r="O431">
        <v>459</v>
      </c>
      <c r="P431"/>
      <c r="Q431"/>
      <c r="R431"/>
      <c r="S431"/>
      <c r="T431"/>
      <c r="U431" t="s">
        <v>181</v>
      </c>
      <c r="V431" s="223">
        <v>44341</v>
      </c>
      <c r="W431"/>
      <c r="X431"/>
      <c r="Y431">
        <v>0</v>
      </c>
      <c r="Z431"/>
      <c r="AA431">
        <v>0</v>
      </c>
      <c r="AB431"/>
      <c r="AC431"/>
      <c r="AD431"/>
      <c r="AE431"/>
      <c r="AF431"/>
      <c r="AG431">
        <v>0</v>
      </c>
      <c r="AH431"/>
      <c r="AI431"/>
      <c r="AJ431"/>
      <c r="AK431"/>
      <c r="AL431">
        <v>-5.85</v>
      </c>
      <c r="AM431">
        <v>-5.85</v>
      </c>
      <c r="AN431" t="s">
        <v>182</v>
      </c>
      <c r="AO431"/>
      <c r="AP431"/>
      <c r="AQ431"/>
      <c r="AR431"/>
      <c r="AS431"/>
      <c r="AT431"/>
      <c r="AU431"/>
      <c r="AV431"/>
      <c r="AW431"/>
      <c r="AX431"/>
      <c r="AY431"/>
      <c r="AZ431"/>
      <c r="BA431"/>
      <c r="BB431"/>
      <c r="BC431"/>
      <c r="BD431"/>
      <c r="BE431"/>
      <c r="BF431"/>
      <c r="BG431" t="s">
        <v>183</v>
      </c>
      <c r="BH431"/>
      <c r="BI431"/>
      <c r="BJ431"/>
      <c r="BK431"/>
      <c r="BL431"/>
      <c r="BM431"/>
      <c r="BN431"/>
      <c r="BO431"/>
      <c r="BP431"/>
      <c r="BQ431"/>
      <c r="BR431"/>
      <c r="BS431"/>
      <c r="BT431"/>
      <c r="BU431"/>
    </row>
    <row r="432" spans="1:73" s="232" customFormat="1" x14ac:dyDescent="0.2">
      <c r="A432">
        <v>11</v>
      </c>
      <c r="B432" s="239">
        <v>44341</v>
      </c>
      <c r="C432" s="238" t="s">
        <v>830</v>
      </c>
      <c r="D432" s="245">
        <v>-142.54</v>
      </c>
      <c r="E432" s="238" t="s">
        <v>187</v>
      </c>
      <c r="F432" s="238">
        <v>4852</v>
      </c>
      <c r="G432" s="238" t="s">
        <v>175</v>
      </c>
      <c r="H432" s="238">
        <v>1</v>
      </c>
      <c r="I432">
        <v>141000</v>
      </c>
      <c r="J432">
        <v>14610</v>
      </c>
      <c r="K432">
        <v>1</v>
      </c>
      <c r="L432" t="str">
        <f t="shared" si="4"/>
        <v>01/07/2021</v>
      </c>
      <c r="M432">
        <f t="shared" si="5"/>
        <v>44378</v>
      </c>
      <c r="N432">
        <v>10045848</v>
      </c>
      <c r="O432">
        <v>460</v>
      </c>
      <c r="P432"/>
      <c r="Q432"/>
      <c r="R432"/>
      <c r="S432"/>
      <c r="T432"/>
      <c r="U432" t="s">
        <v>181</v>
      </c>
      <c r="V432" s="223">
        <v>44341</v>
      </c>
      <c r="W432"/>
      <c r="X432"/>
      <c r="Y432">
        <v>0</v>
      </c>
      <c r="Z432"/>
      <c r="AA432">
        <v>0</v>
      </c>
      <c r="AB432"/>
      <c r="AC432"/>
      <c r="AD432"/>
      <c r="AE432"/>
      <c r="AF432"/>
      <c r="AG432">
        <v>0</v>
      </c>
      <c r="AH432"/>
      <c r="AI432"/>
      <c r="AJ432"/>
      <c r="AK432"/>
      <c r="AL432">
        <v>-142.54</v>
      </c>
      <c r="AM432">
        <v>-142.54</v>
      </c>
      <c r="AN432" t="s">
        <v>182</v>
      </c>
      <c r="AO432"/>
      <c r="AP432"/>
      <c r="AQ432"/>
      <c r="AR432"/>
      <c r="AS432"/>
      <c r="AT432"/>
      <c r="AU432"/>
      <c r="AV432"/>
      <c r="AW432"/>
      <c r="AX432"/>
      <c r="AY432"/>
      <c r="AZ432"/>
      <c r="BA432"/>
      <c r="BB432"/>
      <c r="BC432"/>
      <c r="BD432"/>
      <c r="BE432"/>
      <c r="BF432"/>
      <c r="BG432" t="s">
        <v>183</v>
      </c>
      <c r="BH432"/>
      <c r="BI432"/>
      <c r="BJ432"/>
      <c r="BK432"/>
      <c r="BL432"/>
      <c r="BM432"/>
      <c r="BN432"/>
      <c r="BO432"/>
      <c r="BP432"/>
      <c r="BQ432"/>
      <c r="BR432"/>
      <c r="BS432"/>
      <c r="BT432"/>
      <c r="BU432"/>
    </row>
    <row r="434" spans="1:73" s="232" customFormat="1" x14ac:dyDescent="0.2">
      <c r="A434">
        <v>11</v>
      </c>
      <c r="B434" s="239">
        <v>44317</v>
      </c>
      <c r="C434" s="238" t="s">
        <v>921</v>
      </c>
      <c r="D434" s="245">
        <v>60.87</v>
      </c>
      <c r="E434" s="238" t="s">
        <v>197</v>
      </c>
      <c r="F434" s="238" t="s">
        <v>198</v>
      </c>
      <c r="G434" s="238" t="s">
        <v>822</v>
      </c>
      <c r="H434" s="238">
        <v>1</v>
      </c>
      <c r="I434">
        <v>141000</v>
      </c>
      <c r="J434">
        <v>14620</v>
      </c>
      <c r="K434">
        <v>1</v>
      </c>
      <c r="L434" t="str">
        <f t="shared" si="4"/>
        <v>Debbie KKE</v>
      </c>
      <c r="M434" t="e">
        <f t="shared" si="5"/>
        <v>#VALUE!</v>
      </c>
      <c r="N434">
        <v>9989167</v>
      </c>
      <c r="O434">
        <v>837</v>
      </c>
      <c r="P434"/>
      <c r="Q434">
        <v>3860964</v>
      </c>
      <c r="R434"/>
      <c r="S434"/>
      <c r="T434"/>
      <c r="U434" t="s">
        <v>181</v>
      </c>
      <c r="V434" s="223">
        <v>44320</v>
      </c>
      <c r="W434"/>
      <c r="X434"/>
      <c r="Y434">
        <v>0</v>
      </c>
      <c r="Z434"/>
      <c r="AA434">
        <v>0</v>
      </c>
      <c r="AB434"/>
      <c r="AC434"/>
      <c r="AD434"/>
      <c r="AE434"/>
      <c r="AF434"/>
      <c r="AG434">
        <v>0</v>
      </c>
      <c r="AH434"/>
      <c r="AI434" t="s">
        <v>203</v>
      </c>
      <c r="AJ434"/>
      <c r="AK434"/>
      <c r="AL434">
        <v>60.87</v>
      </c>
      <c r="AM434">
        <v>60.87</v>
      </c>
      <c r="AN434" t="s">
        <v>182</v>
      </c>
      <c r="AO434"/>
      <c r="AP434"/>
      <c r="AQ434"/>
      <c r="AR434" t="s">
        <v>204</v>
      </c>
      <c r="AS434">
        <v>254643</v>
      </c>
      <c r="AT434" t="s">
        <v>206</v>
      </c>
      <c r="AU434" t="s">
        <v>918</v>
      </c>
      <c r="AV434">
        <v>100</v>
      </c>
      <c r="AW434" s="223">
        <v>44320</v>
      </c>
      <c r="AX434" t="s">
        <v>922</v>
      </c>
      <c r="AY434" t="s">
        <v>210</v>
      </c>
      <c r="AZ434"/>
      <c r="BA434"/>
      <c r="BB434"/>
      <c r="BC434"/>
      <c r="BD434"/>
      <c r="BE434"/>
      <c r="BF434"/>
      <c r="BG434" t="s">
        <v>183</v>
      </c>
      <c r="BH434"/>
      <c r="BI434"/>
      <c r="BJ434"/>
      <c r="BK434"/>
      <c r="BL434"/>
      <c r="BM434"/>
      <c r="BN434"/>
      <c r="BO434"/>
      <c r="BP434"/>
      <c r="BQ434"/>
      <c r="BR434"/>
      <c r="BS434"/>
      <c r="BT434"/>
      <c r="BU434"/>
    </row>
    <row r="435" spans="1:73" s="232" customFormat="1" x14ac:dyDescent="0.2">
      <c r="A435">
        <v>11</v>
      </c>
      <c r="B435" s="239">
        <v>44317</v>
      </c>
      <c r="C435" s="238" t="s">
        <v>534</v>
      </c>
      <c r="D435" s="245">
        <v>52.17</v>
      </c>
      <c r="E435" s="238" t="s">
        <v>197</v>
      </c>
      <c r="F435" s="238" t="s">
        <v>198</v>
      </c>
      <c r="G435" s="238" t="s">
        <v>822</v>
      </c>
      <c r="H435" s="238">
        <v>1</v>
      </c>
      <c r="I435">
        <v>141000</v>
      </c>
      <c r="J435">
        <v>14620</v>
      </c>
      <c r="K435">
        <v>1</v>
      </c>
      <c r="L435" t="str">
        <f t="shared" si="4"/>
        <v>Debbie AKL</v>
      </c>
      <c r="M435" t="e">
        <f t="shared" si="5"/>
        <v>#VALUE!</v>
      </c>
      <c r="N435">
        <v>9989167</v>
      </c>
      <c r="O435">
        <v>842</v>
      </c>
      <c r="P435"/>
      <c r="Q435">
        <v>3860964</v>
      </c>
      <c r="R435"/>
      <c r="S435"/>
      <c r="T435"/>
      <c r="U435" t="s">
        <v>181</v>
      </c>
      <c r="V435" s="223">
        <v>44320</v>
      </c>
      <c r="W435"/>
      <c r="X435"/>
      <c r="Y435">
        <v>0</v>
      </c>
      <c r="Z435"/>
      <c r="AA435">
        <v>0</v>
      </c>
      <c r="AB435"/>
      <c r="AC435"/>
      <c r="AD435"/>
      <c r="AE435"/>
      <c r="AF435"/>
      <c r="AG435">
        <v>0</v>
      </c>
      <c r="AH435"/>
      <c r="AI435" t="s">
        <v>203</v>
      </c>
      <c r="AJ435"/>
      <c r="AK435"/>
      <c r="AL435">
        <v>52.17</v>
      </c>
      <c r="AM435">
        <v>52.17</v>
      </c>
      <c r="AN435" t="s">
        <v>182</v>
      </c>
      <c r="AO435"/>
      <c r="AP435"/>
      <c r="AQ435"/>
      <c r="AR435" t="s">
        <v>204</v>
      </c>
      <c r="AS435">
        <v>254643</v>
      </c>
      <c r="AT435" t="s">
        <v>206</v>
      </c>
      <c r="AU435" t="s">
        <v>918</v>
      </c>
      <c r="AV435">
        <v>100</v>
      </c>
      <c r="AW435" s="223">
        <v>44320</v>
      </c>
      <c r="AX435" t="s">
        <v>929</v>
      </c>
      <c r="AY435" t="s">
        <v>210</v>
      </c>
      <c r="AZ435"/>
      <c r="BA435"/>
      <c r="BB435"/>
      <c r="BC435"/>
      <c r="BD435"/>
      <c r="BE435"/>
      <c r="BF435"/>
      <c r="BG435" t="s">
        <v>183</v>
      </c>
      <c r="BH435"/>
      <c r="BI435"/>
      <c r="BJ435"/>
      <c r="BK435"/>
      <c r="BL435"/>
      <c r="BM435"/>
      <c r="BN435"/>
      <c r="BO435"/>
      <c r="BP435"/>
      <c r="BQ435"/>
      <c r="BR435"/>
      <c r="BS435"/>
      <c r="BT435"/>
      <c r="BU435"/>
    </row>
    <row r="436" spans="1:73" s="232" customFormat="1" x14ac:dyDescent="0.2">
      <c r="A436">
        <v>11</v>
      </c>
      <c r="B436" s="239">
        <v>44317</v>
      </c>
      <c r="C436" s="238" t="s">
        <v>534</v>
      </c>
      <c r="D436" s="245">
        <v>36.520000000000003</v>
      </c>
      <c r="E436" s="238" t="s">
        <v>197</v>
      </c>
      <c r="F436" s="238" t="s">
        <v>198</v>
      </c>
      <c r="G436" s="238" t="s">
        <v>822</v>
      </c>
      <c r="H436" s="238">
        <v>1</v>
      </c>
      <c r="I436">
        <v>141000</v>
      </c>
      <c r="J436">
        <v>14620</v>
      </c>
      <c r="K436">
        <v>1</v>
      </c>
      <c r="L436" t="str">
        <f t="shared" si="4"/>
        <v>Debbie AKL</v>
      </c>
      <c r="M436" t="e">
        <f t="shared" si="5"/>
        <v>#VALUE!</v>
      </c>
      <c r="N436">
        <v>9989167</v>
      </c>
      <c r="O436">
        <v>843</v>
      </c>
      <c r="P436"/>
      <c r="Q436">
        <v>3860964</v>
      </c>
      <c r="R436"/>
      <c r="S436"/>
      <c r="T436"/>
      <c r="U436" t="s">
        <v>181</v>
      </c>
      <c r="V436" s="223">
        <v>44320</v>
      </c>
      <c r="W436"/>
      <c r="X436"/>
      <c r="Y436">
        <v>0</v>
      </c>
      <c r="Z436"/>
      <c r="AA436">
        <v>0</v>
      </c>
      <c r="AB436"/>
      <c r="AC436"/>
      <c r="AD436"/>
      <c r="AE436"/>
      <c r="AF436"/>
      <c r="AG436">
        <v>0</v>
      </c>
      <c r="AH436"/>
      <c r="AI436" t="s">
        <v>203</v>
      </c>
      <c r="AJ436"/>
      <c r="AK436"/>
      <c r="AL436">
        <v>36.520000000000003</v>
      </c>
      <c r="AM436">
        <v>36.520000000000003</v>
      </c>
      <c r="AN436" t="s">
        <v>182</v>
      </c>
      <c r="AO436"/>
      <c r="AP436"/>
      <c r="AQ436"/>
      <c r="AR436" t="s">
        <v>204</v>
      </c>
      <c r="AS436">
        <v>254643</v>
      </c>
      <c r="AT436" t="s">
        <v>206</v>
      </c>
      <c r="AU436" t="s">
        <v>918</v>
      </c>
      <c r="AV436">
        <v>100</v>
      </c>
      <c r="AW436" s="223">
        <v>44320</v>
      </c>
      <c r="AX436" t="s">
        <v>930</v>
      </c>
      <c r="AY436" t="s">
        <v>210</v>
      </c>
      <c r="AZ436"/>
      <c r="BA436"/>
      <c r="BB436"/>
      <c r="BC436"/>
      <c r="BD436"/>
      <c r="BE436"/>
      <c r="BF436"/>
      <c r="BG436" t="s">
        <v>183</v>
      </c>
      <c r="BH436"/>
      <c r="BI436"/>
      <c r="BJ436"/>
      <c r="BK436"/>
      <c r="BL436"/>
      <c r="BM436"/>
      <c r="BN436"/>
      <c r="BO436"/>
      <c r="BP436"/>
      <c r="BQ436"/>
      <c r="BR436"/>
      <c r="BS436"/>
      <c r="BT436"/>
      <c r="BU436"/>
    </row>
    <row r="437" spans="1:73" s="232" customFormat="1" x14ac:dyDescent="0.2">
      <c r="A437">
        <v>11</v>
      </c>
      <c r="B437" s="239">
        <v>44317</v>
      </c>
      <c r="C437" s="238" t="s">
        <v>534</v>
      </c>
      <c r="D437" s="245">
        <v>4.3499999999999996</v>
      </c>
      <c r="E437" s="238" t="s">
        <v>197</v>
      </c>
      <c r="F437" s="238" t="s">
        <v>198</v>
      </c>
      <c r="G437" s="238" t="s">
        <v>822</v>
      </c>
      <c r="H437" s="238">
        <v>1</v>
      </c>
      <c r="I437">
        <v>141000</v>
      </c>
      <c r="J437">
        <v>14620</v>
      </c>
      <c r="K437">
        <v>1</v>
      </c>
      <c r="L437" t="str">
        <f t="shared" si="4"/>
        <v>Debbie AKL</v>
      </c>
      <c r="M437" t="e">
        <f t="shared" si="5"/>
        <v>#VALUE!</v>
      </c>
      <c r="N437">
        <v>9989167</v>
      </c>
      <c r="O437">
        <v>844</v>
      </c>
      <c r="P437"/>
      <c r="Q437">
        <v>3860964</v>
      </c>
      <c r="R437"/>
      <c r="S437"/>
      <c r="T437"/>
      <c r="U437" t="s">
        <v>181</v>
      </c>
      <c r="V437" s="223">
        <v>44320</v>
      </c>
      <c r="W437"/>
      <c r="X437"/>
      <c r="Y437">
        <v>0</v>
      </c>
      <c r="Z437"/>
      <c r="AA437">
        <v>0</v>
      </c>
      <c r="AB437"/>
      <c r="AC437"/>
      <c r="AD437"/>
      <c r="AE437"/>
      <c r="AF437"/>
      <c r="AG437">
        <v>0</v>
      </c>
      <c r="AH437"/>
      <c r="AI437" t="s">
        <v>203</v>
      </c>
      <c r="AJ437"/>
      <c r="AK437"/>
      <c r="AL437">
        <v>4.3499999999999996</v>
      </c>
      <c r="AM437">
        <v>4.3499999999999996</v>
      </c>
      <c r="AN437" t="s">
        <v>182</v>
      </c>
      <c r="AO437"/>
      <c r="AP437"/>
      <c r="AQ437"/>
      <c r="AR437" t="s">
        <v>204</v>
      </c>
      <c r="AS437">
        <v>254643</v>
      </c>
      <c r="AT437" t="s">
        <v>206</v>
      </c>
      <c r="AU437" t="s">
        <v>918</v>
      </c>
      <c r="AV437">
        <v>100</v>
      </c>
      <c r="AW437" s="223">
        <v>44320</v>
      </c>
      <c r="AX437" t="s">
        <v>931</v>
      </c>
      <c r="AY437" t="s">
        <v>210</v>
      </c>
      <c r="AZ437"/>
      <c r="BA437"/>
      <c r="BB437"/>
      <c r="BC437"/>
      <c r="BD437"/>
      <c r="BE437"/>
      <c r="BF437"/>
      <c r="BG437" t="s">
        <v>183</v>
      </c>
      <c r="BH437"/>
      <c r="BI437"/>
      <c r="BJ437"/>
      <c r="BK437"/>
      <c r="BL437"/>
      <c r="BM437"/>
      <c r="BN437"/>
      <c r="BO437"/>
      <c r="BP437"/>
      <c r="BQ437"/>
      <c r="BR437"/>
      <c r="BS437"/>
      <c r="BT437"/>
      <c r="BU437"/>
    </row>
    <row r="438" spans="1:73" s="232" customFormat="1" x14ac:dyDescent="0.2">
      <c r="A438">
        <v>11</v>
      </c>
      <c r="B438" s="239">
        <v>44341</v>
      </c>
      <c r="C438" s="238" t="s">
        <v>835</v>
      </c>
      <c r="D438" s="245">
        <v>-60.87</v>
      </c>
      <c r="E438" s="238" t="s">
        <v>187</v>
      </c>
      <c r="F438" s="238">
        <v>4852</v>
      </c>
      <c r="G438" s="238" t="s">
        <v>175</v>
      </c>
      <c r="H438" s="238">
        <v>1</v>
      </c>
      <c r="I438">
        <v>141000</v>
      </c>
      <c r="J438">
        <v>14620</v>
      </c>
      <c r="K438">
        <v>1</v>
      </c>
      <c r="L438" t="str">
        <f t="shared" si="4"/>
        <v>Debbie KKE</v>
      </c>
      <c r="M438" t="e">
        <f t="shared" si="5"/>
        <v>#VALUE!</v>
      </c>
      <c r="N438">
        <v>10045848</v>
      </c>
      <c r="O438">
        <v>3237</v>
      </c>
      <c r="P438"/>
      <c r="Q438"/>
      <c r="R438"/>
      <c r="S438"/>
      <c r="T438"/>
      <c r="U438" t="s">
        <v>181</v>
      </c>
      <c r="V438" s="223">
        <v>44341</v>
      </c>
      <c r="W438"/>
      <c r="X438"/>
      <c r="Y438">
        <v>0</v>
      </c>
      <c r="Z438"/>
      <c r="AA438">
        <v>0</v>
      </c>
      <c r="AB438"/>
      <c r="AC438"/>
      <c r="AD438"/>
      <c r="AE438"/>
      <c r="AF438"/>
      <c r="AG438">
        <v>0</v>
      </c>
      <c r="AH438"/>
      <c r="AI438"/>
      <c r="AJ438"/>
      <c r="AK438"/>
      <c r="AL438">
        <v>-60.87</v>
      </c>
      <c r="AM438">
        <v>-60.87</v>
      </c>
      <c r="AN438" t="s">
        <v>182</v>
      </c>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row>
    <row r="439" spans="1:73" s="232" customFormat="1" x14ac:dyDescent="0.2">
      <c r="A439">
        <v>11</v>
      </c>
      <c r="B439" s="239">
        <v>44341</v>
      </c>
      <c r="C439" s="238" t="s">
        <v>838</v>
      </c>
      <c r="D439" s="245">
        <v>-52.17</v>
      </c>
      <c r="E439" s="238" t="s">
        <v>187</v>
      </c>
      <c r="F439" s="238">
        <v>4852</v>
      </c>
      <c r="G439" s="238" t="s">
        <v>175</v>
      </c>
      <c r="H439" s="238">
        <v>1</v>
      </c>
      <c r="I439">
        <v>141000</v>
      </c>
      <c r="J439">
        <v>14620</v>
      </c>
      <c r="K439">
        <v>1</v>
      </c>
      <c r="L439" t="str">
        <f t="shared" si="4"/>
        <v>Debbie AKL</v>
      </c>
      <c r="M439" t="e">
        <f t="shared" si="5"/>
        <v>#VALUE!</v>
      </c>
      <c r="N439">
        <v>10045848</v>
      </c>
      <c r="O439">
        <v>3242</v>
      </c>
      <c r="P439"/>
      <c r="Q439"/>
      <c r="R439"/>
      <c r="S439"/>
      <c r="T439"/>
      <c r="U439" t="s">
        <v>181</v>
      </c>
      <c r="V439" s="223">
        <v>44341</v>
      </c>
      <c r="W439"/>
      <c r="X439"/>
      <c r="Y439">
        <v>0</v>
      </c>
      <c r="Z439"/>
      <c r="AA439">
        <v>0</v>
      </c>
      <c r="AB439"/>
      <c r="AC439"/>
      <c r="AD439"/>
      <c r="AE439"/>
      <c r="AF439"/>
      <c r="AG439">
        <v>0</v>
      </c>
      <c r="AH439"/>
      <c r="AI439"/>
      <c r="AJ439"/>
      <c r="AK439"/>
      <c r="AL439">
        <v>-52.17</v>
      </c>
      <c r="AM439">
        <v>-52.17</v>
      </c>
      <c r="AN439" t="s">
        <v>182</v>
      </c>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row>
    <row r="440" spans="1:73" s="232" customFormat="1" x14ac:dyDescent="0.2">
      <c r="A440">
        <v>11</v>
      </c>
      <c r="B440" s="239">
        <v>44341</v>
      </c>
      <c r="C440" s="238" t="s">
        <v>838</v>
      </c>
      <c r="D440" s="245">
        <v>-36.520000000000003</v>
      </c>
      <c r="E440" s="238" t="s">
        <v>187</v>
      </c>
      <c r="F440" s="238">
        <v>4852</v>
      </c>
      <c r="G440" s="238" t="s">
        <v>175</v>
      </c>
      <c r="H440" s="238">
        <v>1</v>
      </c>
      <c r="I440">
        <v>141000</v>
      </c>
      <c r="J440">
        <v>14620</v>
      </c>
      <c r="K440">
        <v>1</v>
      </c>
      <c r="L440" t="str">
        <f t="shared" si="4"/>
        <v>Debbie AKL</v>
      </c>
      <c r="M440" t="e">
        <f t="shared" si="5"/>
        <v>#VALUE!</v>
      </c>
      <c r="N440">
        <v>10045848</v>
      </c>
      <c r="O440">
        <v>3243</v>
      </c>
      <c r="P440"/>
      <c r="Q440"/>
      <c r="R440"/>
      <c r="S440"/>
      <c r="T440"/>
      <c r="U440" t="s">
        <v>181</v>
      </c>
      <c r="V440" s="223">
        <v>44341</v>
      </c>
      <c r="W440"/>
      <c r="X440"/>
      <c r="Y440">
        <v>0</v>
      </c>
      <c r="Z440"/>
      <c r="AA440">
        <v>0</v>
      </c>
      <c r="AB440"/>
      <c r="AC440"/>
      <c r="AD440"/>
      <c r="AE440"/>
      <c r="AF440"/>
      <c r="AG440">
        <v>0</v>
      </c>
      <c r="AH440"/>
      <c r="AI440"/>
      <c r="AJ440"/>
      <c r="AK440"/>
      <c r="AL440">
        <v>-36.520000000000003</v>
      </c>
      <c r="AM440">
        <v>-36.520000000000003</v>
      </c>
      <c r="AN440" t="s">
        <v>182</v>
      </c>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row>
    <row r="441" spans="1:73" s="232" customFormat="1" x14ac:dyDescent="0.2">
      <c r="A441">
        <v>11</v>
      </c>
      <c r="B441" s="239">
        <v>44341</v>
      </c>
      <c r="C441" s="238" t="s">
        <v>838</v>
      </c>
      <c r="D441" s="245">
        <v>-4.3499999999999996</v>
      </c>
      <c r="E441" s="238" t="s">
        <v>187</v>
      </c>
      <c r="F441" s="238">
        <v>4852</v>
      </c>
      <c r="G441" s="238" t="s">
        <v>175</v>
      </c>
      <c r="H441" s="238">
        <v>1</v>
      </c>
      <c r="I441">
        <v>141000</v>
      </c>
      <c r="J441">
        <v>14620</v>
      </c>
      <c r="K441">
        <v>1</v>
      </c>
      <c r="L441" t="str">
        <f t="shared" si="4"/>
        <v>Debbie AKL</v>
      </c>
      <c r="M441" t="e">
        <f t="shared" si="5"/>
        <v>#VALUE!</v>
      </c>
      <c r="N441">
        <v>10045848</v>
      </c>
      <c r="O441">
        <v>3244</v>
      </c>
      <c r="P441"/>
      <c r="Q441"/>
      <c r="R441"/>
      <c r="S441"/>
      <c r="T441"/>
      <c r="U441" t="s">
        <v>181</v>
      </c>
      <c r="V441" s="223">
        <v>44341</v>
      </c>
      <c r="W441"/>
      <c r="X441"/>
      <c r="Y441">
        <v>0</v>
      </c>
      <c r="Z441"/>
      <c r="AA441">
        <v>0</v>
      </c>
      <c r="AB441"/>
      <c r="AC441"/>
      <c r="AD441"/>
      <c r="AE441"/>
      <c r="AF441"/>
      <c r="AG441">
        <v>0</v>
      </c>
      <c r="AH441"/>
      <c r="AI441"/>
      <c r="AJ441"/>
      <c r="AK441"/>
      <c r="AL441">
        <v>-4.3499999999999996</v>
      </c>
      <c r="AM441">
        <v>-4.3499999999999996</v>
      </c>
      <c r="AN441" t="s">
        <v>182</v>
      </c>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row>
    <row r="442" spans="1:73" s="232" customFormat="1" x14ac:dyDescent="0.2">
      <c r="A442">
        <v>11</v>
      </c>
      <c r="B442" s="242">
        <v>44342</v>
      </c>
      <c r="C442" s="201" t="s">
        <v>534</v>
      </c>
      <c r="D442" s="246">
        <v>26.09</v>
      </c>
      <c r="E442" s="201" t="s">
        <v>197</v>
      </c>
      <c r="F442" s="201" t="s">
        <v>198</v>
      </c>
      <c r="G442" s="201" t="s">
        <v>822</v>
      </c>
      <c r="H442" s="201">
        <v>1</v>
      </c>
      <c r="I442">
        <v>141000</v>
      </c>
      <c r="J442">
        <v>14620</v>
      </c>
      <c r="K442">
        <v>1</v>
      </c>
      <c r="L442" t="str">
        <f t="shared" si="4"/>
        <v>Debbie AKL</v>
      </c>
      <c r="M442" t="e">
        <f t="shared" si="5"/>
        <v>#VALUE!</v>
      </c>
      <c r="N442">
        <v>10058895</v>
      </c>
      <c r="O442">
        <v>838</v>
      </c>
      <c r="P442"/>
      <c r="Q442">
        <v>3870605</v>
      </c>
      <c r="R442"/>
      <c r="S442"/>
      <c r="T442"/>
      <c r="U442" t="s">
        <v>181</v>
      </c>
      <c r="V442" s="223">
        <v>44347</v>
      </c>
      <c r="W442"/>
      <c r="X442"/>
      <c r="Y442">
        <v>0</v>
      </c>
      <c r="Z442"/>
      <c r="AA442">
        <v>0</v>
      </c>
      <c r="AB442"/>
      <c r="AC442"/>
      <c r="AD442"/>
      <c r="AE442"/>
      <c r="AF442"/>
      <c r="AG442">
        <v>0</v>
      </c>
      <c r="AH442"/>
      <c r="AI442" t="s">
        <v>203</v>
      </c>
      <c r="AJ442"/>
      <c r="AK442"/>
      <c r="AL442">
        <v>26.09</v>
      </c>
      <c r="AM442">
        <v>26.09</v>
      </c>
      <c r="AN442" t="s">
        <v>182</v>
      </c>
      <c r="AO442"/>
      <c r="AP442"/>
      <c r="AQ442"/>
      <c r="AR442" t="s">
        <v>204</v>
      </c>
      <c r="AS442">
        <v>254643</v>
      </c>
      <c r="AT442" t="s">
        <v>206</v>
      </c>
      <c r="AU442" t="s">
        <v>947</v>
      </c>
      <c r="AV442">
        <v>100</v>
      </c>
      <c r="AW442" s="223">
        <v>44347</v>
      </c>
      <c r="AX442" t="s">
        <v>950</v>
      </c>
      <c r="AY442" t="s">
        <v>210</v>
      </c>
      <c r="AZ442"/>
      <c r="BA442"/>
      <c r="BB442"/>
      <c r="BC442"/>
      <c r="BD442"/>
      <c r="BE442"/>
      <c r="BF442"/>
      <c r="BG442"/>
      <c r="BH442"/>
      <c r="BI442"/>
      <c r="BJ442"/>
      <c r="BK442"/>
      <c r="BL442"/>
      <c r="BM442"/>
      <c r="BN442"/>
      <c r="BO442"/>
      <c r="BP442"/>
      <c r="BQ442"/>
      <c r="BR442"/>
      <c r="BS442"/>
      <c r="BT442"/>
      <c r="BU442"/>
    </row>
    <row r="443" spans="1:73" s="232" customFormat="1" x14ac:dyDescent="0.2">
      <c r="A443">
        <v>11</v>
      </c>
      <c r="B443" s="239">
        <v>44317</v>
      </c>
      <c r="C443" s="238" t="s">
        <v>778</v>
      </c>
      <c r="D443" s="245">
        <v>5.5</v>
      </c>
      <c r="E443" s="238" t="s">
        <v>197</v>
      </c>
      <c r="F443" s="238" t="s">
        <v>198</v>
      </c>
      <c r="G443" s="238" t="s">
        <v>822</v>
      </c>
      <c r="H443" s="238">
        <v>1</v>
      </c>
      <c r="I443">
        <v>141000</v>
      </c>
      <c r="J443">
        <v>14630</v>
      </c>
      <c r="K443">
        <v>1</v>
      </c>
      <c r="L443"/>
      <c r="M443"/>
      <c r="N443">
        <v>9989168</v>
      </c>
      <c r="O443">
        <v>283</v>
      </c>
      <c r="P443"/>
      <c r="Q443">
        <v>3860965</v>
      </c>
      <c r="R443"/>
      <c r="S443"/>
      <c r="T443"/>
      <c r="U443" t="s">
        <v>181</v>
      </c>
      <c r="V443" s="223">
        <v>44320</v>
      </c>
      <c r="W443"/>
      <c r="X443"/>
      <c r="Y443">
        <v>0</v>
      </c>
      <c r="Z443"/>
      <c r="AA443">
        <v>0</v>
      </c>
      <c r="AB443"/>
      <c r="AC443"/>
      <c r="AD443"/>
      <c r="AE443"/>
      <c r="AF443"/>
      <c r="AG443">
        <v>0</v>
      </c>
      <c r="AH443"/>
      <c r="AI443" t="s">
        <v>203</v>
      </c>
      <c r="AJ443"/>
      <c r="AK443"/>
      <c r="AL443">
        <v>5.5</v>
      </c>
      <c r="AM443">
        <v>5.5</v>
      </c>
      <c r="AN443" t="s">
        <v>182</v>
      </c>
      <c r="AO443"/>
      <c r="AP443"/>
      <c r="AQ443"/>
      <c r="AR443" t="s">
        <v>204</v>
      </c>
      <c r="AS443">
        <v>254643</v>
      </c>
      <c r="AT443" t="s">
        <v>206</v>
      </c>
      <c r="AU443" t="s">
        <v>953</v>
      </c>
      <c r="AV443">
        <v>100</v>
      </c>
      <c r="AW443" s="223">
        <v>44320</v>
      </c>
      <c r="AX443" t="s">
        <v>954</v>
      </c>
      <c r="AY443" t="s">
        <v>210</v>
      </c>
      <c r="AZ443"/>
      <c r="BA443"/>
      <c r="BB443"/>
      <c r="BC443"/>
      <c r="BD443"/>
      <c r="BE443"/>
      <c r="BF443"/>
      <c r="BG443"/>
      <c r="BH443"/>
      <c r="BI443"/>
      <c r="BJ443"/>
      <c r="BK443"/>
      <c r="BL443"/>
      <c r="BM443"/>
      <c r="BN443"/>
      <c r="BO443"/>
      <c r="BP443"/>
      <c r="BQ443"/>
      <c r="BR443"/>
      <c r="BS443"/>
      <c r="BT443"/>
      <c r="BU443"/>
    </row>
    <row r="444" spans="1:73" s="232" customFormat="1" x14ac:dyDescent="0.2">
      <c r="A444">
        <v>11</v>
      </c>
      <c r="B444" s="239">
        <v>44317</v>
      </c>
      <c r="C444" s="238" t="s">
        <v>955</v>
      </c>
      <c r="D444" s="245">
        <v>37.07</v>
      </c>
      <c r="E444" s="238" t="s">
        <v>197</v>
      </c>
      <c r="F444" s="238" t="s">
        <v>198</v>
      </c>
      <c r="G444" s="238" t="s">
        <v>822</v>
      </c>
      <c r="H444" s="238">
        <v>1</v>
      </c>
      <c r="I444">
        <v>141000</v>
      </c>
      <c r="J444">
        <v>14630</v>
      </c>
      <c r="K444">
        <v>1</v>
      </c>
      <c r="L444"/>
      <c r="M444"/>
      <c r="N444">
        <v>9989168</v>
      </c>
      <c r="O444">
        <v>284</v>
      </c>
      <c r="P444"/>
      <c r="Q444">
        <v>3860965</v>
      </c>
      <c r="R444"/>
      <c r="S444"/>
      <c r="T444"/>
      <c r="U444" t="s">
        <v>181</v>
      </c>
      <c r="V444" s="223">
        <v>44320</v>
      </c>
      <c r="W444"/>
      <c r="X444"/>
      <c r="Y444">
        <v>0</v>
      </c>
      <c r="Z444"/>
      <c r="AA444">
        <v>0</v>
      </c>
      <c r="AB444"/>
      <c r="AC444"/>
      <c r="AD444"/>
      <c r="AE444"/>
      <c r="AF444"/>
      <c r="AG444">
        <v>0</v>
      </c>
      <c r="AH444"/>
      <c r="AI444" t="s">
        <v>203</v>
      </c>
      <c r="AJ444"/>
      <c r="AK444"/>
      <c r="AL444">
        <v>37.07</v>
      </c>
      <c r="AM444">
        <v>37.07</v>
      </c>
      <c r="AN444" t="s">
        <v>182</v>
      </c>
      <c r="AO444"/>
      <c r="AP444"/>
      <c r="AQ444"/>
      <c r="AR444" t="s">
        <v>204</v>
      </c>
      <c r="AS444">
        <v>254643</v>
      </c>
      <c r="AT444" t="s">
        <v>206</v>
      </c>
      <c r="AU444" t="s">
        <v>953</v>
      </c>
      <c r="AV444">
        <v>100</v>
      </c>
      <c r="AW444" s="223">
        <v>44320</v>
      </c>
      <c r="AX444" t="s">
        <v>956</v>
      </c>
      <c r="AY444" t="s">
        <v>210</v>
      </c>
      <c r="AZ444"/>
      <c r="BA444"/>
      <c r="BB444"/>
      <c r="BC444"/>
      <c r="BD444"/>
      <c r="BE444"/>
      <c r="BF444"/>
      <c r="BG444"/>
      <c r="BH444"/>
      <c r="BI444"/>
      <c r="BJ444"/>
      <c r="BK444"/>
      <c r="BL444"/>
      <c r="BM444"/>
      <c r="BN444"/>
      <c r="BO444"/>
      <c r="BP444"/>
      <c r="BQ444"/>
      <c r="BR444"/>
      <c r="BS444"/>
      <c r="BT444"/>
      <c r="BU444"/>
    </row>
    <row r="445" spans="1:73" s="232" customFormat="1" x14ac:dyDescent="0.2">
      <c r="A445">
        <v>11</v>
      </c>
      <c r="B445" s="239">
        <v>44317</v>
      </c>
      <c r="C445" s="238" t="s">
        <v>955</v>
      </c>
      <c r="D445" s="245">
        <v>7.45</v>
      </c>
      <c r="E445" s="238" t="s">
        <v>197</v>
      </c>
      <c r="F445" s="238" t="s">
        <v>198</v>
      </c>
      <c r="G445" s="238" t="s">
        <v>822</v>
      </c>
      <c r="H445" s="238">
        <v>1</v>
      </c>
      <c r="I445">
        <v>141000</v>
      </c>
      <c r="J445">
        <v>14630</v>
      </c>
      <c r="K445">
        <v>1</v>
      </c>
      <c r="L445"/>
      <c r="M445"/>
      <c r="N445">
        <v>9989168</v>
      </c>
      <c r="O445">
        <v>285</v>
      </c>
      <c r="P445"/>
      <c r="Q445">
        <v>3860965</v>
      </c>
      <c r="R445"/>
      <c r="S445"/>
      <c r="T445"/>
      <c r="U445" t="s">
        <v>181</v>
      </c>
      <c r="V445" s="223">
        <v>44320</v>
      </c>
      <c r="W445"/>
      <c r="X445"/>
      <c r="Y445">
        <v>0</v>
      </c>
      <c r="Z445"/>
      <c r="AA445">
        <v>0</v>
      </c>
      <c r="AB445"/>
      <c r="AC445"/>
      <c r="AD445"/>
      <c r="AE445"/>
      <c r="AF445"/>
      <c r="AG445">
        <v>0</v>
      </c>
      <c r="AH445"/>
      <c r="AI445" t="s">
        <v>203</v>
      </c>
      <c r="AJ445"/>
      <c r="AK445"/>
      <c r="AL445">
        <v>7.45</v>
      </c>
      <c r="AM445">
        <v>7.45</v>
      </c>
      <c r="AN445" t="s">
        <v>182</v>
      </c>
      <c r="AO445"/>
      <c r="AP445"/>
      <c r="AQ445"/>
      <c r="AR445" t="s">
        <v>204</v>
      </c>
      <c r="AS445">
        <v>254643</v>
      </c>
      <c r="AT445" t="s">
        <v>206</v>
      </c>
      <c r="AU445" t="s">
        <v>953</v>
      </c>
      <c r="AV445">
        <v>100</v>
      </c>
      <c r="AW445" s="223">
        <v>44320</v>
      </c>
      <c r="AX445" t="s">
        <v>957</v>
      </c>
      <c r="AY445" t="s">
        <v>210</v>
      </c>
      <c r="AZ445"/>
      <c r="BA445"/>
      <c r="BB445"/>
      <c r="BC445"/>
      <c r="BD445"/>
      <c r="BE445"/>
      <c r="BF445"/>
      <c r="BG445"/>
      <c r="BH445"/>
      <c r="BI445"/>
      <c r="BJ445"/>
      <c r="BK445"/>
      <c r="BL445"/>
      <c r="BM445"/>
      <c r="BN445"/>
      <c r="BO445"/>
      <c r="BP445"/>
      <c r="BQ445"/>
      <c r="BR445"/>
      <c r="BS445"/>
      <c r="BT445"/>
      <c r="BU445"/>
    </row>
    <row r="446" spans="1:73" s="232" customFormat="1" x14ac:dyDescent="0.2">
      <c r="A446">
        <v>11</v>
      </c>
      <c r="B446" s="239">
        <v>44317</v>
      </c>
      <c r="C446" s="238" t="s">
        <v>955</v>
      </c>
      <c r="D446" s="245">
        <v>120</v>
      </c>
      <c r="E446" s="238" t="s">
        <v>197</v>
      </c>
      <c r="F446" s="238" t="s">
        <v>198</v>
      </c>
      <c r="G446" s="238" t="s">
        <v>822</v>
      </c>
      <c r="H446" s="238">
        <v>1</v>
      </c>
      <c r="I446">
        <v>141000</v>
      </c>
      <c r="J446">
        <v>14630</v>
      </c>
      <c r="K446">
        <v>1</v>
      </c>
      <c r="L446"/>
      <c r="M446"/>
      <c r="N446">
        <v>9989168</v>
      </c>
      <c r="O446">
        <v>286</v>
      </c>
      <c r="P446"/>
      <c r="Q446">
        <v>3860965</v>
      </c>
      <c r="R446"/>
      <c r="S446"/>
      <c r="T446"/>
      <c r="U446" t="s">
        <v>181</v>
      </c>
      <c r="V446" s="223">
        <v>44320</v>
      </c>
      <c r="W446"/>
      <c r="X446"/>
      <c r="Y446">
        <v>0</v>
      </c>
      <c r="Z446"/>
      <c r="AA446">
        <v>0</v>
      </c>
      <c r="AB446"/>
      <c r="AC446"/>
      <c r="AD446"/>
      <c r="AE446"/>
      <c r="AF446"/>
      <c r="AG446">
        <v>0</v>
      </c>
      <c r="AH446"/>
      <c r="AI446" t="s">
        <v>203</v>
      </c>
      <c r="AJ446"/>
      <c r="AK446"/>
      <c r="AL446">
        <v>120</v>
      </c>
      <c r="AM446">
        <v>120</v>
      </c>
      <c r="AN446" t="s">
        <v>182</v>
      </c>
      <c r="AO446"/>
      <c r="AP446"/>
      <c r="AQ446"/>
      <c r="AR446" t="s">
        <v>204</v>
      </c>
      <c r="AS446">
        <v>254643</v>
      </c>
      <c r="AT446" t="s">
        <v>206</v>
      </c>
      <c r="AU446" t="s">
        <v>953</v>
      </c>
      <c r="AV446">
        <v>100</v>
      </c>
      <c r="AW446" s="223">
        <v>44320</v>
      </c>
      <c r="AX446" t="s">
        <v>958</v>
      </c>
      <c r="AY446" t="s">
        <v>210</v>
      </c>
      <c r="AZ446"/>
      <c r="BA446"/>
      <c r="BB446"/>
      <c r="BC446"/>
      <c r="BD446"/>
      <c r="BE446"/>
      <c r="BF446"/>
      <c r="BG446"/>
      <c r="BH446"/>
      <c r="BI446"/>
      <c r="BJ446"/>
      <c r="BK446"/>
      <c r="BL446"/>
      <c r="BM446"/>
      <c r="BN446"/>
      <c r="BO446"/>
      <c r="BP446"/>
      <c r="BQ446"/>
      <c r="BR446"/>
      <c r="BS446"/>
      <c r="BT446"/>
      <c r="BU446"/>
    </row>
    <row r="447" spans="1:73" s="232" customFormat="1" x14ac:dyDescent="0.2">
      <c r="A447">
        <v>11</v>
      </c>
      <c r="B447" s="239">
        <v>44317</v>
      </c>
      <c r="C447" s="238" t="s">
        <v>959</v>
      </c>
      <c r="D447" s="245">
        <v>62</v>
      </c>
      <c r="E447" s="238" t="s">
        <v>197</v>
      </c>
      <c r="F447" s="238" t="s">
        <v>198</v>
      </c>
      <c r="G447" s="238" t="s">
        <v>822</v>
      </c>
      <c r="H447" s="238">
        <v>1</v>
      </c>
      <c r="I447">
        <v>141000</v>
      </c>
      <c r="J447">
        <v>14630</v>
      </c>
      <c r="K447">
        <v>1</v>
      </c>
      <c r="L447"/>
      <c r="M447"/>
      <c r="N447">
        <v>9989168</v>
      </c>
      <c r="O447">
        <v>287</v>
      </c>
      <c r="P447"/>
      <c r="Q447">
        <v>3860965</v>
      </c>
      <c r="R447"/>
      <c r="S447"/>
      <c r="T447"/>
      <c r="U447" t="s">
        <v>181</v>
      </c>
      <c r="V447" s="223">
        <v>44320</v>
      </c>
      <c r="W447"/>
      <c r="X447"/>
      <c r="Y447">
        <v>0</v>
      </c>
      <c r="Z447"/>
      <c r="AA447">
        <v>0</v>
      </c>
      <c r="AB447"/>
      <c r="AC447"/>
      <c r="AD447"/>
      <c r="AE447"/>
      <c r="AF447"/>
      <c r="AG447">
        <v>0</v>
      </c>
      <c r="AH447"/>
      <c r="AI447" t="s">
        <v>203</v>
      </c>
      <c r="AJ447"/>
      <c r="AK447"/>
      <c r="AL447">
        <v>62</v>
      </c>
      <c r="AM447">
        <v>62</v>
      </c>
      <c r="AN447" t="s">
        <v>182</v>
      </c>
      <c r="AO447"/>
      <c r="AP447"/>
      <c r="AQ447"/>
      <c r="AR447" t="s">
        <v>204</v>
      </c>
      <c r="AS447">
        <v>254643</v>
      </c>
      <c r="AT447" t="s">
        <v>206</v>
      </c>
      <c r="AU447" t="s">
        <v>953</v>
      </c>
      <c r="AV447">
        <v>100</v>
      </c>
      <c r="AW447" s="223">
        <v>44320</v>
      </c>
      <c r="AX447" t="s">
        <v>960</v>
      </c>
      <c r="AY447" t="s">
        <v>210</v>
      </c>
      <c r="AZ447"/>
      <c r="BA447"/>
      <c r="BB447"/>
      <c r="BC447"/>
      <c r="BD447"/>
      <c r="BE447"/>
      <c r="BF447"/>
      <c r="BG447"/>
      <c r="BH447"/>
      <c r="BI447"/>
      <c r="BJ447"/>
      <c r="BK447"/>
      <c r="BL447"/>
      <c r="BM447"/>
      <c r="BN447"/>
      <c r="BO447"/>
      <c r="BP447"/>
      <c r="BQ447"/>
      <c r="BR447"/>
      <c r="BS447"/>
      <c r="BT447"/>
      <c r="BU447"/>
    </row>
    <row r="448" spans="1:73" s="232" customFormat="1" x14ac:dyDescent="0.2">
      <c r="A448">
        <v>11</v>
      </c>
      <c r="B448" s="239">
        <v>44341</v>
      </c>
      <c r="C448" s="238" t="s">
        <v>842</v>
      </c>
      <c r="D448" s="245">
        <v>-5.5</v>
      </c>
      <c r="E448" s="238" t="s">
        <v>187</v>
      </c>
      <c r="F448" s="238">
        <v>4852</v>
      </c>
      <c r="G448" s="238" t="s">
        <v>175</v>
      </c>
      <c r="H448" s="238">
        <v>1</v>
      </c>
      <c r="I448">
        <v>141000</v>
      </c>
      <c r="J448">
        <v>14630</v>
      </c>
      <c r="K448">
        <v>1</v>
      </c>
      <c r="L448"/>
      <c r="M448"/>
      <c r="N448">
        <v>10045848</v>
      </c>
      <c r="O448">
        <v>7083</v>
      </c>
      <c r="P448"/>
      <c r="Q448"/>
      <c r="R448"/>
      <c r="S448"/>
      <c r="T448"/>
      <c r="U448" t="s">
        <v>181</v>
      </c>
      <c r="V448" s="223">
        <v>44341</v>
      </c>
      <c r="W448"/>
      <c r="X448"/>
      <c r="Y448">
        <v>0</v>
      </c>
      <c r="Z448"/>
      <c r="AA448">
        <v>0</v>
      </c>
      <c r="AB448"/>
      <c r="AC448"/>
      <c r="AD448"/>
      <c r="AE448"/>
      <c r="AF448"/>
      <c r="AG448">
        <v>0</v>
      </c>
      <c r="AH448"/>
      <c r="AI448"/>
      <c r="AJ448"/>
      <c r="AK448"/>
      <c r="AL448">
        <v>-5.5</v>
      </c>
      <c r="AM448">
        <v>-5.5</v>
      </c>
      <c r="AN448" t="s">
        <v>182</v>
      </c>
      <c r="AO448"/>
      <c r="AP448"/>
      <c r="AQ448"/>
      <c r="AR448"/>
      <c r="AS448"/>
      <c r="AT448"/>
      <c r="AU448"/>
      <c r="AV448"/>
      <c r="AW448"/>
      <c r="AX448"/>
      <c r="AY448"/>
      <c r="AZ448"/>
      <c r="BA448"/>
      <c r="BB448"/>
      <c r="BC448"/>
      <c r="BD448"/>
      <c r="BE448"/>
      <c r="BF448"/>
      <c r="BG448" t="s">
        <v>183</v>
      </c>
      <c r="BH448"/>
      <c r="BI448"/>
      <c r="BJ448"/>
      <c r="BK448"/>
      <c r="BL448"/>
      <c r="BM448"/>
      <c r="BN448"/>
      <c r="BO448"/>
      <c r="BP448"/>
      <c r="BQ448"/>
      <c r="BR448"/>
      <c r="BS448"/>
      <c r="BT448"/>
      <c r="BU448"/>
    </row>
    <row r="449" spans="1:73" s="232" customFormat="1" x14ac:dyDescent="0.2">
      <c r="A449">
        <v>11</v>
      </c>
      <c r="B449" s="239">
        <v>44341</v>
      </c>
      <c r="C449" s="238" t="s">
        <v>843</v>
      </c>
      <c r="D449" s="245">
        <v>-37.07</v>
      </c>
      <c r="E449" s="238" t="s">
        <v>187</v>
      </c>
      <c r="F449" s="238">
        <v>4852</v>
      </c>
      <c r="G449" s="238" t="s">
        <v>175</v>
      </c>
      <c r="H449" s="238">
        <v>1</v>
      </c>
      <c r="I449">
        <v>141000</v>
      </c>
      <c r="J449">
        <v>14630</v>
      </c>
      <c r="K449">
        <v>1</v>
      </c>
      <c r="L449"/>
      <c r="M449"/>
      <c r="N449">
        <v>10045848</v>
      </c>
      <c r="O449">
        <v>7084</v>
      </c>
      <c r="P449"/>
      <c r="Q449"/>
      <c r="R449"/>
      <c r="S449"/>
      <c r="T449"/>
      <c r="U449" t="s">
        <v>181</v>
      </c>
      <c r="V449" s="223">
        <v>44341</v>
      </c>
      <c r="W449"/>
      <c r="X449"/>
      <c r="Y449">
        <v>0</v>
      </c>
      <c r="Z449"/>
      <c r="AA449">
        <v>0</v>
      </c>
      <c r="AB449"/>
      <c r="AC449"/>
      <c r="AD449"/>
      <c r="AE449"/>
      <c r="AF449"/>
      <c r="AG449">
        <v>0</v>
      </c>
      <c r="AH449"/>
      <c r="AI449"/>
      <c r="AJ449"/>
      <c r="AK449"/>
      <c r="AL449">
        <v>-37.07</v>
      </c>
      <c r="AM449">
        <v>-37.07</v>
      </c>
      <c r="AN449" t="s">
        <v>182</v>
      </c>
      <c r="AO449"/>
      <c r="AP449"/>
      <c r="AQ449"/>
      <c r="AR449"/>
      <c r="AS449"/>
      <c r="AT449"/>
      <c r="AU449"/>
      <c r="AV449"/>
      <c r="AW449"/>
      <c r="AX449"/>
      <c r="AY449"/>
      <c r="AZ449"/>
      <c r="BA449"/>
      <c r="BB449"/>
      <c r="BC449"/>
      <c r="BD449"/>
      <c r="BE449"/>
      <c r="BF449"/>
      <c r="BG449" t="s">
        <v>183</v>
      </c>
      <c r="BH449"/>
      <c r="BI449"/>
      <c r="BJ449"/>
      <c r="BK449"/>
      <c r="BL449"/>
      <c r="BM449"/>
      <c r="BN449"/>
      <c r="BO449"/>
      <c r="BP449"/>
      <c r="BQ449"/>
      <c r="BR449"/>
      <c r="BS449"/>
      <c r="BT449"/>
      <c r="BU449"/>
    </row>
    <row r="450" spans="1:73" s="232" customFormat="1" x14ac:dyDescent="0.2">
      <c r="A450">
        <v>11</v>
      </c>
      <c r="B450" s="239">
        <v>44341</v>
      </c>
      <c r="C450" s="238" t="s">
        <v>843</v>
      </c>
      <c r="D450" s="245">
        <v>-7.45</v>
      </c>
      <c r="E450" s="238" t="s">
        <v>187</v>
      </c>
      <c r="F450" s="238">
        <v>4852</v>
      </c>
      <c r="G450" s="238" t="s">
        <v>175</v>
      </c>
      <c r="H450" s="238">
        <v>1</v>
      </c>
      <c r="I450">
        <v>141000</v>
      </c>
      <c r="J450">
        <v>14630</v>
      </c>
      <c r="K450">
        <v>1</v>
      </c>
      <c r="L450"/>
      <c r="M450"/>
      <c r="N450">
        <v>10045848</v>
      </c>
      <c r="O450">
        <v>7085</v>
      </c>
      <c r="P450"/>
      <c r="Q450"/>
      <c r="R450"/>
      <c r="S450"/>
      <c r="T450"/>
      <c r="U450" t="s">
        <v>181</v>
      </c>
      <c r="V450" s="223">
        <v>44341</v>
      </c>
      <c r="W450"/>
      <c r="X450"/>
      <c r="Y450">
        <v>0</v>
      </c>
      <c r="Z450"/>
      <c r="AA450">
        <v>0</v>
      </c>
      <c r="AB450"/>
      <c r="AC450"/>
      <c r="AD450"/>
      <c r="AE450"/>
      <c r="AF450"/>
      <c r="AG450">
        <v>0</v>
      </c>
      <c r="AH450"/>
      <c r="AI450"/>
      <c r="AJ450"/>
      <c r="AK450"/>
      <c r="AL450">
        <v>-7.45</v>
      </c>
      <c r="AM450">
        <v>-7.45</v>
      </c>
      <c r="AN450" t="s">
        <v>182</v>
      </c>
      <c r="AO450"/>
      <c r="AP450"/>
      <c r="AQ450"/>
      <c r="AR450"/>
      <c r="AS450"/>
      <c r="AT450"/>
      <c r="AU450"/>
      <c r="AV450"/>
      <c r="AW450"/>
      <c r="AX450"/>
      <c r="AY450"/>
      <c r="AZ450"/>
      <c r="BA450"/>
      <c r="BB450"/>
      <c r="BC450"/>
      <c r="BD450"/>
      <c r="BE450"/>
      <c r="BF450"/>
      <c r="BG450" t="s">
        <v>183</v>
      </c>
      <c r="BH450"/>
      <c r="BI450"/>
      <c r="BJ450"/>
      <c r="BK450"/>
      <c r="BL450"/>
      <c r="BM450"/>
      <c r="BN450"/>
      <c r="BO450"/>
      <c r="BP450"/>
      <c r="BQ450"/>
      <c r="BR450"/>
      <c r="BS450"/>
      <c r="BT450"/>
      <c r="BU450"/>
    </row>
    <row r="451" spans="1:73" s="232" customFormat="1" x14ac:dyDescent="0.2">
      <c r="A451">
        <v>11</v>
      </c>
      <c r="B451" s="239">
        <v>44341</v>
      </c>
      <c r="C451" s="238" t="s">
        <v>843</v>
      </c>
      <c r="D451" s="245">
        <v>-120</v>
      </c>
      <c r="E451" s="238" t="s">
        <v>187</v>
      </c>
      <c r="F451" s="238">
        <v>4852</v>
      </c>
      <c r="G451" s="238" t="s">
        <v>175</v>
      </c>
      <c r="H451" s="238">
        <v>1</v>
      </c>
      <c r="I451">
        <v>141000</v>
      </c>
      <c r="J451">
        <v>14630</v>
      </c>
      <c r="K451">
        <v>1</v>
      </c>
      <c r="L451"/>
      <c r="M451"/>
      <c r="N451">
        <v>10045848</v>
      </c>
      <c r="O451">
        <v>7086</v>
      </c>
      <c r="P451"/>
      <c r="Q451"/>
      <c r="R451"/>
      <c r="S451"/>
      <c r="T451"/>
      <c r="U451" t="s">
        <v>181</v>
      </c>
      <c r="V451" s="223">
        <v>44341</v>
      </c>
      <c r="W451"/>
      <c r="X451"/>
      <c r="Y451">
        <v>0</v>
      </c>
      <c r="Z451"/>
      <c r="AA451">
        <v>0</v>
      </c>
      <c r="AB451"/>
      <c r="AC451"/>
      <c r="AD451"/>
      <c r="AE451"/>
      <c r="AF451"/>
      <c r="AG451">
        <v>0</v>
      </c>
      <c r="AH451"/>
      <c r="AI451"/>
      <c r="AJ451"/>
      <c r="AK451"/>
      <c r="AL451">
        <v>-120</v>
      </c>
      <c r="AM451">
        <v>-120</v>
      </c>
      <c r="AN451" t="s">
        <v>182</v>
      </c>
      <c r="AO451"/>
      <c r="AP451"/>
      <c r="AQ451"/>
      <c r="AR451"/>
      <c r="AS451"/>
      <c r="AT451"/>
      <c r="AU451"/>
      <c r="AV451"/>
      <c r="AW451"/>
      <c r="AX451"/>
      <c r="AY451"/>
      <c r="AZ451"/>
      <c r="BA451"/>
      <c r="BB451"/>
      <c r="BC451"/>
      <c r="BD451"/>
      <c r="BE451"/>
      <c r="BF451"/>
      <c r="BG451" t="s">
        <v>183</v>
      </c>
      <c r="BH451"/>
      <c r="BI451"/>
      <c r="BJ451"/>
      <c r="BK451"/>
      <c r="BL451"/>
      <c r="BM451"/>
      <c r="BN451"/>
      <c r="BO451"/>
      <c r="BP451"/>
      <c r="BQ451"/>
      <c r="BR451"/>
      <c r="BS451"/>
      <c r="BT451"/>
      <c r="BU451"/>
    </row>
    <row r="452" spans="1:73" s="232" customFormat="1" x14ac:dyDescent="0.2">
      <c r="A452">
        <v>11</v>
      </c>
      <c r="B452" s="239">
        <v>44341</v>
      </c>
      <c r="C452" s="238" t="s">
        <v>844</v>
      </c>
      <c r="D452" s="245">
        <v>-62</v>
      </c>
      <c r="E452" s="238" t="s">
        <v>187</v>
      </c>
      <c r="F452" s="238">
        <v>4852</v>
      </c>
      <c r="G452" s="238" t="s">
        <v>175</v>
      </c>
      <c r="H452" s="238">
        <v>1</v>
      </c>
      <c r="I452">
        <v>141000</v>
      </c>
      <c r="J452">
        <v>14630</v>
      </c>
      <c r="K452">
        <v>1</v>
      </c>
      <c r="L452"/>
      <c r="M452"/>
      <c r="N452">
        <v>10045848</v>
      </c>
      <c r="O452">
        <v>7087</v>
      </c>
      <c r="P452"/>
      <c r="Q452"/>
      <c r="R452"/>
      <c r="S452"/>
      <c r="T452"/>
      <c r="U452" t="s">
        <v>181</v>
      </c>
      <c r="V452" s="223">
        <v>44341</v>
      </c>
      <c r="W452"/>
      <c r="X452"/>
      <c r="Y452">
        <v>0</v>
      </c>
      <c r="Z452"/>
      <c r="AA452">
        <v>0</v>
      </c>
      <c r="AB452"/>
      <c r="AC452"/>
      <c r="AD452"/>
      <c r="AE452"/>
      <c r="AF452"/>
      <c r="AG452">
        <v>0</v>
      </c>
      <c r="AH452"/>
      <c r="AI452"/>
      <c r="AJ452"/>
      <c r="AK452"/>
      <c r="AL452">
        <v>-62</v>
      </c>
      <c r="AM452">
        <v>-62</v>
      </c>
      <c r="AN452" t="s">
        <v>182</v>
      </c>
      <c r="AO452"/>
      <c r="AP452"/>
      <c r="AQ452"/>
      <c r="AR452"/>
      <c r="AS452"/>
      <c r="AT452"/>
      <c r="AU452"/>
      <c r="AV452"/>
      <c r="AW452"/>
      <c r="AX452"/>
      <c r="AY452"/>
      <c r="AZ452"/>
      <c r="BA452"/>
      <c r="BB452"/>
      <c r="BC452"/>
      <c r="BD452"/>
      <c r="BE452"/>
      <c r="BF452"/>
      <c r="BG452" t="s">
        <v>183</v>
      </c>
      <c r="BH452"/>
      <c r="BI452"/>
      <c r="BJ452"/>
      <c r="BK452"/>
      <c r="BL452"/>
      <c r="BM452"/>
      <c r="BN452"/>
      <c r="BO452"/>
      <c r="BP452"/>
      <c r="BQ452"/>
      <c r="BR452"/>
      <c r="BS452"/>
      <c r="BT452"/>
      <c r="BU452"/>
    </row>
    <row r="453" spans="1:73" s="232" customFormat="1" x14ac:dyDescent="0.2">
      <c r="A453">
        <v>11</v>
      </c>
      <c r="B453" s="239">
        <v>44317</v>
      </c>
      <c r="C453" s="238" t="s">
        <v>851</v>
      </c>
      <c r="D453" s="245">
        <v>-187.48</v>
      </c>
      <c r="E453" s="238" t="s">
        <v>173</v>
      </c>
      <c r="F453" s="238">
        <v>4823</v>
      </c>
      <c r="G453" s="238" t="s">
        <v>507</v>
      </c>
      <c r="H453" s="238">
        <v>1</v>
      </c>
      <c r="I453">
        <v>141000</v>
      </c>
      <c r="J453">
        <v>14640</v>
      </c>
      <c r="K453">
        <v>1</v>
      </c>
      <c r="L453"/>
      <c r="M453"/>
      <c r="N453">
        <v>9989112</v>
      </c>
      <c r="O453">
        <v>67</v>
      </c>
      <c r="P453"/>
      <c r="Q453"/>
      <c r="R453"/>
      <c r="S453"/>
      <c r="T453"/>
      <c r="U453" t="s">
        <v>181</v>
      </c>
      <c r="V453" s="223">
        <v>44320</v>
      </c>
      <c r="W453"/>
      <c r="X453"/>
      <c r="Y453">
        <v>0</v>
      </c>
      <c r="Z453"/>
      <c r="AA453">
        <v>0</v>
      </c>
      <c r="AB453"/>
      <c r="AC453"/>
      <c r="AD453"/>
      <c r="AE453"/>
      <c r="AF453"/>
      <c r="AG453">
        <v>0</v>
      </c>
      <c r="AH453"/>
      <c r="AI453"/>
      <c r="AJ453"/>
      <c r="AK453"/>
      <c r="AL453">
        <v>-187.48</v>
      </c>
      <c r="AM453">
        <v>-187.48</v>
      </c>
      <c r="AN453" t="s">
        <v>182</v>
      </c>
      <c r="AO453"/>
      <c r="AP453"/>
      <c r="AQ453"/>
      <c r="AR453"/>
      <c r="AS453"/>
      <c r="AT453"/>
      <c r="AU453"/>
      <c r="AV453"/>
      <c r="AW453"/>
      <c r="AX453"/>
      <c r="AY453"/>
      <c r="AZ453"/>
      <c r="BA453"/>
      <c r="BB453"/>
      <c r="BC453"/>
      <c r="BD453"/>
      <c r="BE453"/>
      <c r="BF453"/>
      <c r="BG453" t="s">
        <v>183</v>
      </c>
      <c r="BH453"/>
      <c r="BI453"/>
      <c r="BJ453"/>
      <c r="BK453"/>
      <c r="BL453"/>
      <c r="BM453"/>
      <c r="BN453"/>
      <c r="BO453"/>
      <c r="BP453"/>
      <c r="BQ453"/>
      <c r="BR453"/>
      <c r="BS453"/>
      <c r="BT453"/>
      <c r="BU453"/>
    </row>
    <row r="454" spans="1:73" s="232" customFormat="1" x14ac:dyDescent="0.2">
      <c r="A454">
        <v>11</v>
      </c>
      <c r="B454" s="239">
        <v>44317</v>
      </c>
      <c r="C454" s="238" t="s">
        <v>961</v>
      </c>
      <c r="D454" s="245">
        <v>22.47</v>
      </c>
      <c r="E454" s="238" t="s">
        <v>197</v>
      </c>
      <c r="F454" s="238" t="s">
        <v>198</v>
      </c>
      <c r="G454" s="238" t="s">
        <v>297</v>
      </c>
      <c r="H454" s="238">
        <v>1</v>
      </c>
      <c r="I454">
        <v>141000</v>
      </c>
      <c r="J454">
        <v>14640</v>
      </c>
      <c r="K454">
        <v>1</v>
      </c>
      <c r="L454"/>
      <c r="M454"/>
      <c r="N454">
        <v>10012533</v>
      </c>
      <c r="O454">
        <v>290</v>
      </c>
      <c r="P454"/>
      <c r="Q454">
        <v>3863825</v>
      </c>
      <c r="R454"/>
      <c r="S454"/>
      <c r="T454"/>
      <c r="U454" t="s">
        <v>181</v>
      </c>
      <c r="V454" s="223">
        <v>44328</v>
      </c>
      <c r="W454"/>
      <c r="X454"/>
      <c r="Y454">
        <v>0</v>
      </c>
      <c r="Z454"/>
      <c r="AA454">
        <v>0</v>
      </c>
      <c r="AB454"/>
      <c r="AC454"/>
      <c r="AD454"/>
      <c r="AE454"/>
      <c r="AF454"/>
      <c r="AG454">
        <v>0</v>
      </c>
      <c r="AH454"/>
      <c r="AI454" t="s">
        <v>203</v>
      </c>
      <c r="AJ454"/>
      <c r="AK454"/>
      <c r="AL454">
        <v>22.47</v>
      </c>
      <c r="AM454">
        <v>22.47</v>
      </c>
      <c r="AN454" t="s">
        <v>182</v>
      </c>
      <c r="AO454"/>
      <c r="AP454"/>
      <c r="AQ454"/>
      <c r="AR454" t="s">
        <v>204</v>
      </c>
      <c r="AS454">
        <v>43325</v>
      </c>
      <c r="AT454" t="s">
        <v>301</v>
      </c>
      <c r="AU454">
        <v>4374931821</v>
      </c>
      <c r="AV454">
        <v>100</v>
      </c>
      <c r="AW454" s="223">
        <v>44328</v>
      </c>
      <c r="AX454" t="s">
        <v>962</v>
      </c>
      <c r="AY454" t="s">
        <v>210</v>
      </c>
      <c r="AZ454"/>
      <c r="BA454"/>
      <c r="BB454"/>
      <c r="BC454"/>
      <c r="BD454"/>
      <c r="BE454"/>
      <c r="BF454"/>
      <c r="BG454"/>
      <c r="BH454"/>
      <c r="BI454"/>
      <c r="BJ454"/>
      <c r="BK454"/>
      <c r="BL454"/>
      <c r="BM454"/>
      <c r="BN454"/>
      <c r="BO454"/>
      <c r="BP454"/>
      <c r="BQ454"/>
      <c r="BR454"/>
      <c r="BS454"/>
      <c r="BT454"/>
      <c r="BU454"/>
    </row>
    <row r="455" spans="1:73" s="232" customFormat="1" x14ac:dyDescent="0.2">
      <c r="A455">
        <v>11</v>
      </c>
      <c r="B455" s="239">
        <v>44317</v>
      </c>
      <c r="C455" s="238" t="s">
        <v>963</v>
      </c>
      <c r="D455" s="245">
        <v>80.540000000000006</v>
      </c>
      <c r="E455" s="238" t="s">
        <v>197</v>
      </c>
      <c r="F455" s="238" t="s">
        <v>198</v>
      </c>
      <c r="G455" s="238" t="s">
        <v>297</v>
      </c>
      <c r="H455" s="238">
        <v>1</v>
      </c>
      <c r="I455">
        <v>141000</v>
      </c>
      <c r="J455">
        <v>14640</v>
      </c>
      <c r="K455">
        <v>1</v>
      </c>
      <c r="L455"/>
      <c r="M455"/>
      <c r="N455">
        <v>10012533</v>
      </c>
      <c r="O455">
        <v>291</v>
      </c>
      <c r="P455"/>
      <c r="Q455">
        <v>3863825</v>
      </c>
      <c r="R455"/>
      <c r="S455"/>
      <c r="T455"/>
      <c r="U455" t="s">
        <v>181</v>
      </c>
      <c r="V455" s="223">
        <v>44328</v>
      </c>
      <c r="W455"/>
      <c r="X455"/>
      <c r="Y455">
        <v>0</v>
      </c>
      <c r="Z455"/>
      <c r="AA455">
        <v>0</v>
      </c>
      <c r="AB455"/>
      <c r="AC455"/>
      <c r="AD455"/>
      <c r="AE455"/>
      <c r="AF455"/>
      <c r="AG455">
        <v>0</v>
      </c>
      <c r="AH455"/>
      <c r="AI455" t="s">
        <v>203</v>
      </c>
      <c r="AJ455"/>
      <c r="AK455"/>
      <c r="AL455">
        <v>80.540000000000006</v>
      </c>
      <c r="AM455">
        <v>80.540000000000006</v>
      </c>
      <c r="AN455" t="s">
        <v>182</v>
      </c>
      <c r="AO455"/>
      <c r="AP455"/>
      <c r="AQ455"/>
      <c r="AR455" t="s">
        <v>204</v>
      </c>
      <c r="AS455">
        <v>43325</v>
      </c>
      <c r="AT455" t="s">
        <v>301</v>
      </c>
      <c r="AU455">
        <v>4374931821</v>
      </c>
      <c r="AV455">
        <v>100</v>
      </c>
      <c r="AW455" s="223">
        <v>44328</v>
      </c>
      <c r="AX455" t="s">
        <v>964</v>
      </c>
      <c r="AY455" t="s">
        <v>210</v>
      </c>
      <c r="AZ455"/>
      <c r="BA455"/>
      <c r="BB455"/>
      <c r="BC455"/>
      <c r="BD455"/>
      <c r="BE455"/>
      <c r="BF455"/>
      <c r="BG455"/>
      <c r="BH455"/>
      <c r="BI455"/>
      <c r="BJ455"/>
      <c r="BK455"/>
      <c r="BL455"/>
      <c r="BM455"/>
      <c r="BN455"/>
      <c r="BO455"/>
      <c r="BP455"/>
      <c r="BQ455"/>
      <c r="BR455"/>
      <c r="BS455"/>
      <c r="BT455"/>
      <c r="BU455"/>
    </row>
    <row r="456" spans="1:73" s="232" customFormat="1" x14ac:dyDescent="0.2">
      <c r="A456">
        <v>11</v>
      </c>
      <c r="B456" s="239">
        <v>44317</v>
      </c>
      <c r="C456" s="238" t="s">
        <v>965</v>
      </c>
      <c r="D456" s="245">
        <v>40.17</v>
      </c>
      <c r="E456" s="238" t="s">
        <v>197</v>
      </c>
      <c r="F456" s="238" t="s">
        <v>198</v>
      </c>
      <c r="G456" s="238" t="s">
        <v>297</v>
      </c>
      <c r="H456" s="238">
        <v>1</v>
      </c>
      <c r="I456">
        <v>141000</v>
      </c>
      <c r="J456">
        <v>14640</v>
      </c>
      <c r="K456">
        <v>1</v>
      </c>
      <c r="L456"/>
      <c r="M456"/>
      <c r="N456">
        <v>10012533</v>
      </c>
      <c r="O456">
        <v>292</v>
      </c>
      <c r="P456"/>
      <c r="Q456">
        <v>3863825</v>
      </c>
      <c r="R456"/>
      <c r="S456"/>
      <c r="T456"/>
      <c r="U456" t="s">
        <v>181</v>
      </c>
      <c r="V456" s="223">
        <v>44328</v>
      </c>
      <c r="W456"/>
      <c r="X456"/>
      <c r="Y456">
        <v>0</v>
      </c>
      <c r="Z456"/>
      <c r="AA456">
        <v>0</v>
      </c>
      <c r="AB456"/>
      <c r="AC456"/>
      <c r="AD456"/>
      <c r="AE456"/>
      <c r="AF456"/>
      <c r="AG456">
        <v>0</v>
      </c>
      <c r="AH456"/>
      <c r="AI456" t="s">
        <v>203</v>
      </c>
      <c r="AJ456"/>
      <c r="AK456"/>
      <c r="AL456">
        <v>40.17</v>
      </c>
      <c r="AM456">
        <v>40.17</v>
      </c>
      <c r="AN456" t="s">
        <v>182</v>
      </c>
      <c r="AO456"/>
      <c r="AP456"/>
      <c r="AQ456"/>
      <c r="AR456" t="s">
        <v>204</v>
      </c>
      <c r="AS456">
        <v>43325</v>
      </c>
      <c r="AT456" t="s">
        <v>301</v>
      </c>
      <c r="AU456">
        <v>4374931821</v>
      </c>
      <c r="AV456">
        <v>100</v>
      </c>
      <c r="AW456" s="223">
        <v>44328</v>
      </c>
      <c r="AX456" t="s">
        <v>966</v>
      </c>
      <c r="AY456" t="s">
        <v>210</v>
      </c>
      <c r="AZ456"/>
      <c r="BA456"/>
      <c r="BB456"/>
      <c r="BC456"/>
      <c r="BD456"/>
      <c r="BE456"/>
      <c r="BF456"/>
      <c r="BG456"/>
      <c r="BH456"/>
      <c r="BI456"/>
      <c r="BJ456"/>
      <c r="BK456"/>
      <c r="BL456"/>
      <c r="BM456"/>
      <c r="BN456"/>
      <c r="BO456"/>
      <c r="BP456"/>
      <c r="BQ456"/>
      <c r="BR456"/>
      <c r="BS456"/>
      <c r="BT456"/>
      <c r="BU456"/>
    </row>
    <row r="457" spans="1:73" s="232" customFormat="1" x14ac:dyDescent="0.2">
      <c r="A457">
        <v>11</v>
      </c>
      <c r="B457" s="239">
        <v>44317</v>
      </c>
      <c r="C457" s="238" t="s">
        <v>967</v>
      </c>
      <c r="D457" s="245">
        <v>44.3</v>
      </c>
      <c r="E457" s="238" t="s">
        <v>197</v>
      </c>
      <c r="F457" s="238" t="s">
        <v>198</v>
      </c>
      <c r="G457" s="238" t="s">
        <v>297</v>
      </c>
      <c r="H457" s="238">
        <v>1</v>
      </c>
      <c r="I457">
        <v>141000</v>
      </c>
      <c r="J457">
        <v>14640</v>
      </c>
      <c r="K457">
        <v>1</v>
      </c>
      <c r="L457"/>
      <c r="M457"/>
      <c r="N457">
        <v>10012533</v>
      </c>
      <c r="O457">
        <v>293</v>
      </c>
      <c r="P457"/>
      <c r="Q457">
        <v>3863825</v>
      </c>
      <c r="R457"/>
      <c r="S457"/>
      <c r="T457"/>
      <c r="U457" t="s">
        <v>181</v>
      </c>
      <c r="V457" s="223">
        <v>44328</v>
      </c>
      <c r="W457"/>
      <c r="X457"/>
      <c r="Y457">
        <v>0</v>
      </c>
      <c r="Z457"/>
      <c r="AA457">
        <v>0</v>
      </c>
      <c r="AB457"/>
      <c r="AC457"/>
      <c r="AD457"/>
      <c r="AE457"/>
      <c r="AF457"/>
      <c r="AG457">
        <v>0</v>
      </c>
      <c r="AH457"/>
      <c r="AI457" t="s">
        <v>203</v>
      </c>
      <c r="AJ457"/>
      <c r="AK457"/>
      <c r="AL457">
        <v>44.3</v>
      </c>
      <c r="AM457">
        <v>44.3</v>
      </c>
      <c r="AN457" t="s">
        <v>182</v>
      </c>
      <c r="AO457"/>
      <c r="AP457"/>
      <c r="AQ457"/>
      <c r="AR457" t="s">
        <v>204</v>
      </c>
      <c r="AS457">
        <v>43325</v>
      </c>
      <c r="AT457" t="s">
        <v>301</v>
      </c>
      <c r="AU457">
        <v>4374931821</v>
      </c>
      <c r="AV457">
        <v>100</v>
      </c>
      <c r="AW457" s="223">
        <v>44328</v>
      </c>
      <c r="AX457" t="s">
        <v>968</v>
      </c>
      <c r="AY457" t="s">
        <v>210</v>
      </c>
      <c r="AZ457"/>
      <c r="BA457"/>
      <c r="BB457"/>
      <c r="BC457"/>
      <c r="BD457"/>
      <c r="BE457"/>
      <c r="BF457"/>
      <c r="BG457"/>
      <c r="BH457"/>
      <c r="BI457"/>
      <c r="BJ457"/>
      <c r="BK457"/>
      <c r="BL457"/>
      <c r="BM457"/>
      <c r="BN457"/>
      <c r="BO457"/>
      <c r="BP457"/>
      <c r="BQ457"/>
      <c r="BR457"/>
      <c r="BS457"/>
      <c r="BT457"/>
      <c r="BU457"/>
    </row>
    <row r="458" spans="1:73" s="232" customFormat="1" x14ac:dyDescent="0.2">
      <c r="A458">
        <v>11</v>
      </c>
      <c r="B458" s="239">
        <v>44347</v>
      </c>
      <c r="C458" s="238" t="s">
        <v>969</v>
      </c>
      <c r="D458" s="245">
        <v>113.25</v>
      </c>
      <c r="E458" s="238" t="s">
        <v>173</v>
      </c>
      <c r="F458" s="238">
        <v>4867</v>
      </c>
      <c r="G458" s="238" t="s">
        <v>297</v>
      </c>
      <c r="H458" s="238">
        <v>1</v>
      </c>
      <c r="I458">
        <v>141000</v>
      </c>
      <c r="J458">
        <v>14640</v>
      </c>
      <c r="K458">
        <v>1</v>
      </c>
      <c r="L458"/>
      <c r="M458"/>
      <c r="N458">
        <v>10063563</v>
      </c>
      <c r="O458">
        <v>76</v>
      </c>
      <c r="P458"/>
      <c r="Q458"/>
      <c r="R458"/>
      <c r="S458"/>
      <c r="T458"/>
      <c r="U458" t="s">
        <v>181</v>
      </c>
      <c r="V458" s="223">
        <v>44348</v>
      </c>
      <c r="W458"/>
      <c r="X458"/>
      <c r="Y458">
        <v>0</v>
      </c>
      <c r="Z458"/>
      <c r="AA458">
        <v>0</v>
      </c>
      <c r="AB458"/>
      <c r="AC458"/>
      <c r="AD458"/>
      <c r="AE458"/>
      <c r="AF458"/>
      <c r="AG458">
        <v>0</v>
      </c>
      <c r="AH458"/>
      <c r="AI458"/>
      <c r="AJ458"/>
      <c r="AK458"/>
      <c r="AL458">
        <v>113.25</v>
      </c>
      <c r="AM458">
        <v>113.25</v>
      </c>
      <c r="AN458" t="s">
        <v>182</v>
      </c>
      <c r="AO458"/>
      <c r="AP458"/>
      <c r="AQ458"/>
      <c r="AR458"/>
      <c r="AS458"/>
      <c r="AT458"/>
      <c r="AU458"/>
      <c r="AV458"/>
      <c r="AW458"/>
      <c r="AX458"/>
      <c r="AY458"/>
      <c r="AZ458"/>
      <c r="BA458"/>
      <c r="BB458"/>
      <c r="BC458"/>
      <c r="BD458"/>
      <c r="BE458"/>
      <c r="BF458"/>
      <c r="BG458" t="s">
        <v>183</v>
      </c>
      <c r="BH458"/>
      <c r="BI458"/>
      <c r="BJ458"/>
      <c r="BK458"/>
      <c r="BL458"/>
      <c r="BM458"/>
      <c r="BN458"/>
      <c r="BO458"/>
      <c r="BP458"/>
      <c r="BQ458"/>
      <c r="BR458"/>
      <c r="BS458"/>
      <c r="BT458"/>
      <c r="BU458"/>
    </row>
    <row r="459" spans="1:73" s="232" customFormat="1" x14ac:dyDescent="0.2">
      <c r="A459" s="240">
        <v>12</v>
      </c>
      <c r="B459" s="241">
        <v>44348</v>
      </c>
      <c r="C459" s="240" t="s">
        <v>873</v>
      </c>
      <c r="D459" s="247">
        <v>-22.29</v>
      </c>
      <c r="E459" s="240" t="s">
        <v>173</v>
      </c>
      <c r="F459" s="240">
        <v>4860</v>
      </c>
      <c r="G459" s="240" t="s">
        <v>175</v>
      </c>
      <c r="H459" s="240">
        <v>1</v>
      </c>
      <c r="I459" s="240">
        <v>141000</v>
      </c>
      <c r="J459" s="240">
        <v>14016</v>
      </c>
      <c r="K459" s="240">
        <v>1</v>
      </c>
      <c r="L459" s="240"/>
      <c r="M459" s="240"/>
      <c r="N459" s="240">
        <v>10059033</v>
      </c>
      <c r="O459" s="240">
        <v>1516</v>
      </c>
      <c r="P459" s="240"/>
      <c r="Q459" s="240"/>
      <c r="R459"/>
      <c r="S459"/>
      <c r="T459"/>
      <c r="U459" t="s">
        <v>181</v>
      </c>
      <c r="V459" s="223">
        <v>44347</v>
      </c>
      <c r="W459"/>
      <c r="X459"/>
      <c r="Y459">
        <v>0</v>
      </c>
      <c r="Z459"/>
      <c r="AA459">
        <v>0</v>
      </c>
      <c r="AB459"/>
      <c r="AC459"/>
      <c r="AD459"/>
      <c r="AE459"/>
      <c r="AF459"/>
      <c r="AG459">
        <v>0</v>
      </c>
      <c r="AH459"/>
      <c r="AI459"/>
      <c r="AJ459"/>
      <c r="AK459"/>
      <c r="AL459">
        <v>-22.29</v>
      </c>
      <c r="AM459">
        <v>-22.29</v>
      </c>
      <c r="AN459" t="s">
        <v>182</v>
      </c>
      <c r="AO459"/>
      <c r="AP459"/>
      <c r="AQ459"/>
      <c r="AR459"/>
      <c r="AS459"/>
      <c r="AT459"/>
      <c r="AU459"/>
      <c r="AV459"/>
      <c r="AW459"/>
      <c r="AX459"/>
      <c r="AY459"/>
      <c r="AZ459"/>
      <c r="BA459"/>
      <c r="BB459"/>
      <c r="BC459"/>
      <c r="BD459"/>
      <c r="BE459"/>
      <c r="BF459"/>
      <c r="BG459" t="s">
        <v>183</v>
      </c>
      <c r="BH459"/>
      <c r="BI459"/>
      <c r="BJ459"/>
      <c r="BK459"/>
      <c r="BL459"/>
      <c r="BM459"/>
      <c r="BN459"/>
      <c r="BO459"/>
      <c r="BP459"/>
      <c r="BQ459"/>
      <c r="BR459"/>
      <c r="BS459"/>
      <c r="BT459"/>
      <c r="BU459"/>
    </row>
    <row r="460" spans="1:73" s="232" customFormat="1" x14ac:dyDescent="0.2">
      <c r="A460" s="240">
        <v>12</v>
      </c>
      <c r="B460" s="241">
        <v>44348</v>
      </c>
      <c r="C460" s="240" t="s">
        <v>874</v>
      </c>
      <c r="D460" s="247">
        <v>-10</v>
      </c>
      <c r="E460" s="240" t="s">
        <v>173</v>
      </c>
      <c r="F460" s="240">
        <v>4860</v>
      </c>
      <c r="G460" s="240" t="s">
        <v>175</v>
      </c>
      <c r="H460" s="240">
        <v>1</v>
      </c>
      <c r="I460" s="240">
        <v>141000</v>
      </c>
      <c r="J460" s="240">
        <v>14016</v>
      </c>
      <c r="K460" s="240">
        <v>1</v>
      </c>
      <c r="L460" s="240"/>
      <c r="M460" s="240"/>
      <c r="N460" s="240">
        <v>10059033</v>
      </c>
      <c r="O460" s="240">
        <v>3442</v>
      </c>
      <c r="P460" s="240"/>
      <c r="Q460" s="240"/>
      <c r="R460"/>
      <c r="S460"/>
      <c r="T460"/>
      <c r="U460" t="s">
        <v>181</v>
      </c>
      <c r="V460" s="223">
        <v>44347</v>
      </c>
      <c r="W460"/>
      <c r="X460"/>
      <c r="Y460">
        <v>0</v>
      </c>
      <c r="Z460"/>
      <c r="AA460">
        <v>0</v>
      </c>
      <c r="AB460"/>
      <c r="AC460"/>
      <c r="AD460"/>
      <c r="AE460"/>
      <c r="AF460"/>
      <c r="AG460">
        <v>0</v>
      </c>
      <c r="AH460"/>
      <c r="AI460"/>
      <c r="AJ460"/>
      <c r="AK460"/>
      <c r="AL460">
        <v>-10</v>
      </c>
      <c r="AM460">
        <v>-10</v>
      </c>
      <c r="AN460" t="s">
        <v>182</v>
      </c>
      <c r="AO460"/>
      <c r="AP460"/>
      <c r="AQ460"/>
      <c r="AR460"/>
      <c r="AS460"/>
      <c r="AT460"/>
      <c r="AU460"/>
      <c r="AV460"/>
      <c r="AW460"/>
      <c r="AX460"/>
      <c r="AY460"/>
      <c r="AZ460"/>
      <c r="BA460"/>
      <c r="BB460"/>
      <c r="BC460"/>
      <c r="BD460"/>
      <c r="BE460"/>
      <c r="BF460"/>
      <c r="BG460" t="s">
        <v>183</v>
      </c>
      <c r="BH460"/>
      <c r="BI460"/>
      <c r="BJ460"/>
      <c r="BK460"/>
      <c r="BL460"/>
      <c r="BM460"/>
      <c r="BN460"/>
      <c r="BO460"/>
      <c r="BP460"/>
      <c r="BQ460"/>
      <c r="BR460"/>
      <c r="BS460"/>
      <c r="BT460"/>
      <c r="BU460"/>
    </row>
    <row r="461" spans="1:73" s="232" customFormat="1" x14ac:dyDescent="0.2">
      <c r="A461" s="240">
        <v>12</v>
      </c>
      <c r="B461" s="241">
        <v>44348</v>
      </c>
      <c r="C461" s="240" t="s">
        <v>875</v>
      </c>
      <c r="D461" s="247">
        <v>-10</v>
      </c>
      <c r="E461" s="240" t="s">
        <v>173</v>
      </c>
      <c r="F461" s="240">
        <v>4860</v>
      </c>
      <c r="G461" s="240" t="s">
        <v>175</v>
      </c>
      <c r="H461" s="240">
        <v>1</v>
      </c>
      <c r="I461" s="240">
        <v>141000</v>
      </c>
      <c r="J461" s="240">
        <v>14016</v>
      </c>
      <c r="K461" s="240">
        <v>1</v>
      </c>
      <c r="L461" s="240"/>
      <c r="M461" s="240"/>
      <c r="N461" s="240">
        <v>10059033</v>
      </c>
      <c r="O461" s="240">
        <v>3691</v>
      </c>
      <c r="P461" s="240"/>
      <c r="Q461" s="240"/>
      <c r="R461"/>
      <c r="S461"/>
      <c r="T461"/>
      <c r="U461" t="s">
        <v>181</v>
      </c>
      <c r="V461" s="223">
        <v>44347</v>
      </c>
      <c r="W461"/>
      <c r="X461"/>
      <c r="Y461">
        <v>0</v>
      </c>
      <c r="Z461"/>
      <c r="AA461">
        <v>0</v>
      </c>
      <c r="AB461"/>
      <c r="AC461"/>
      <c r="AD461"/>
      <c r="AE461"/>
      <c r="AF461"/>
      <c r="AG461">
        <v>0</v>
      </c>
      <c r="AH461"/>
      <c r="AI461"/>
      <c r="AJ461"/>
      <c r="AK461"/>
      <c r="AL461">
        <v>-10</v>
      </c>
      <c r="AM461">
        <v>-10</v>
      </c>
      <c r="AN461" t="s">
        <v>182</v>
      </c>
      <c r="AO461"/>
      <c r="AP461"/>
      <c r="AQ461"/>
      <c r="AR461"/>
      <c r="AS461"/>
      <c r="AT461"/>
      <c r="AU461"/>
      <c r="AV461"/>
      <c r="AW461"/>
      <c r="AX461"/>
      <c r="AY461"/>
      <c r="AZ461"/>
      <c r="BA461"/>
      <c r="BB461"/>
      <c r="BC461"/>
      <c r="BD461"/>
      <c r="BE461"/>
      <c r="BF461"/>
      <c r="BG461" t="s">
        <v>183</v>
      </c>
      <c r="BH461"/>
      <c r="BI461"/>
      <c r="BJ461"/>
      <c r="BK461"/>
      <c r="BL461"/>
      <c r="BM461"/>
      <c r="BN461"/>
      <c r="BO461"/>
      <c r="BP461"/>
      <c r="BQ461"/>
      <c r="BR461"/>
      <c r="BS461"/>
      <c r="BT461"/>
      <c r="BU461"/>
    </row>
    <row r="462" spans="1:73" s="232" customFormat="1" x14ac:dyDescent="0.2">
      <c r="A462" s="240">
        <v>12</v>
      </c>
      <c r="B462" s="241">
        <v>44348</v>
      </c>
      <c r="C462" s="240" t="s">
        <v>876</v>
      </c>
      <c r="D462" s="247">
        <v>-10</v>
      </c>
      <c r="E462" s="240" t="s">
        <v>173</v>
      </c>
      <c r="F462" s="240">
        <v>4860</v>
      </c>
      <c r="G462" s="240" t="s">
        <v>175</v>
      </c>
      <c r="H462" s="240">
        <v>1</v>
      </c>
      <c r="I462" s="240">
        <v>141000</v>
      </c>
      <c r="J462" s="240">
        <v>14016</v>
      </c>
      <c r="K462" s="240">
        <v>1</v>
      </c>
      <c r="L462" s="240"/>
      <c r="M462" s="240"/>
      <c r="N462" s="240">
        <v>10059033</v>
      </c>
      <c r="O462" s="240">
        <v>5014</v>
      </c>
      <c r="P462" s="240"/>
      <c r="Q462" s="240"/>
      <c r="R462"/>
      <c r="S462"/>
      <c r="T462"/>
      <c r="U462" t="s">
        <v>181</v>
      </c>
      <c r="V462" s="223">
        <v>44347</v>
      </c>
      <c r="W462"/>
      <c r="X462"/>
      <c r="Y462">
        <v>0</v>
      </c>
      <c r="Z462"/>
      <c r="AA462">
        <v>0</v>
      </c>
      <c r="AB462"/>
      <c r="AC462"/>
      <c r="AD462"/>
      <c r="AE462"/>
      <c r="AF462"/>
      <c r="AG462">
        <v>0</v>
      </c>
      <c r="AH462"/>
      <c r="AI462"/>
      <c r="AJ462"/>
      <c r="AK462"/>
      <c r="AL462">
        <v>-10</v>
      </c>
      <c r="AM462">
        <v>-10</v>
      </c>
      <c r="AN462" t="s">
        <v>182</v>
      </c>
      <c r="AO462"/>
      <c r="AP462"/>
      <c r="AQ462"/>
      <c r="AR462"/>
      <c r="AS462"/>
      <c r="AT462"/>
      <c r="AU462"/>
      <c r="AV462"/>
      <c r="AW462"/>
      <c r="AX462"/>
      <c r="AY462"/>
      <c r="AZ462"/>
      <c r="BA462"/>
      <c r="BB462"/>
      <c r="BC462"/>
      <c r="BD462"/>
      <c r="BE462"/>
      <c r="BF462"/>
      <c r="BG462" t="s">
        <v>183</v>
      </c>
      <c r="BH462"/>
      <c r="BI462"/>
      <c r="BJ462"/>
      <c r="BK462"/>
      <c r="BL462"/>
      <c r="BM462"/>
      <c r="BN462"/>
      <c r="BO462"/>
      <c r="BP462"/>
      <c r="BQ462"/>
      <c r="BR462"/>
      <c r="BS462"/>
      <c r="BT462"/>
      <c r="BU462"/>
    </row>
    <row r="463" spans="1:73" s="232" customFormat="1" x14ac:dyDescent="0.2">
      <c r="A463" s="240">
        <v>12</v>
      </c>
      <c r="B463" s="241">
        <v>44377</v>
      </c>
      <c r="C463" s="240" t="s">
        <v>970</v>
      </c>
      <c r="D463" s="247">
        <v>21.61</v>
      </c>
      <c r="E463" s="240" t="s">
        <v>187</v>
      </c>
      <c r="F463" s="240">
        <v>4912</v>
      </c>
      <c r="G463" s="240" t="s">
        <v>175</v>
      </c>
      <c r="H463" s="240">
        <v>1</v>
      </c>
      <c r="I463" s="240">
        <v>141000</v>
      </c>
      <c r="J463" s="240">
        <v>14016</v>
      </c>
      <c r="K463" s="240">
        <v>1</v>
      </c>
      <c r="L463" s="240"/>
      <c r="M463" s="240"/>
      <c r="N463" s="240">
        <v>10157212</v>
      </c>
      <c r="O463" s="240">
        <v>1514</v>
      </c>
      <c r="P463" s="240"/>
      <c r="Q463" s="240"/>
      <c r="R463"/>
      <c r="S463"/>
      <c r="T463"/>
      <c r="U463" t="s">
        <v>181</v>
      </c>
      <c r="V463" s="223">
        <v>44382</v>
      </c>
      <c r="W463"/>
      <c r="X463"/>
      <c r="Y463">
        <v>0</v>
      </c>
      <c r="Z463"/>
      <c r="AA463">
        <v>0</v>
      </c>
      <c r="AB463"/>
      <c r="AC463"/>
      <c r="AD463"/>
      <c r="AE463"/>
      <c r="AF463"/>
      <c r="AG463">
        <v>0</v>
      </c>
      <c r="AH463"/>
      <c r="AI463"/>
      <c r="AJ463"/>
      <c r="AK463"/>
      <c r="AL463">
        <v>21.61</v>
      </c>
      <c r="AM463">
        <v>21.61</v>
      </c>
      <c r="AN463" t="s">
        <v>182</v>
      </c>
      <c r="AO463"/>
      <c r="AP463"/>
      <c r="AQ463"/>
      <c r="AR463"/>
      <c r="AS463"/>
      <c r="AT463"/>
      <c r="AU463"/>
      <c r="AV463"/>
      <c r="AW463"/>
      <c r="AX463"/>
      <c r="AY463"/>
      <c r="AZ463"/>
      <c r="BA463"/>
      <c r="BB463"/>
      <c r="BC463"/>
      <c r="BD463"/>
      <c r="BE463"/>
      <c r="BF463"/>
      <c r="BG463" t="s">
        <v>183</v>
      </c>
      <c r="BH463"/>
      <c r="BI463"/>
      <c r="BJ463"/>
      <c r="BK463"/>
      <c r="BL463"/>
      <c r="BM463"/>
      <c r="BN463"/>
      <c r="BO463"/>
      <c r="BP463"/>
      <c r="BQ463"/>
      <c r="BR463"/>
      <c r="BS463"/>
      <c r="BT463"/>
      <c r="BU463"/>
    </row>
    <row r="464" spans="1:73" s="232" customFormat="1" x14ac:dyDescent="0.2">
      <c r="A464" s="240">
        <v>12</v>
      </c>
      <c r="B464" s="241">
        <v>44377</v>
      </c>
      <c r="C464" s="240" t="s">
        <v>971</v>
      </c>
      <c r="D464" s="247">
        <v>10</v>
      </c>
      <c r="E464" s="240" t="s">
        <v>187</v>
      </c>
      <c r="F464" s="240">
        <v>4912</v>
      </c>
      <c r="G464" s="240" t="s">
        <v>175</v>
      </c>
      <c r="H464" s="240">
        <v>1</v>
      </c>
      <c r="I464" s="240">
        <v>141000</v>
      </c>
      <c r="J464" s="240">
        <v>14016</v>
      </c>
      <c r="K464" s="240">
        <v>1</v>
      </c>
      <c r="L464" s="240"/>
      <c r="M464" s="240"/>
      <c r="N464" s="240">
        <v>10157212</v>
      </c>
      <c r="O464" s="240">
        <v>3488</v>
      </c>
      <c r="P464" s="240"/>
      <c r="Q464" s="240"/>
      <c r="R464"/>
      <c r="S464"/>
      <c r="T464"/>
      <c r="U464" t="s">
        <v>181</v>
      </c>
      <c r="V464" s="223">
        <v>44382</v>
      </c>
      <c r="W464"/>
      <c r="X464"/>
      <c r="Y464">
        <v>0</v>
      </c>
      <c r="Z464"/>
      <c r="AA464">
        <v>0</v>
      </c>
      <c r="AB464"/>
      <c r="AC464"/>
      <c r="AD464"/>
      <c r="AE464"/>
      <c r="AF464"/>
      <c r="AG464">
        <v>0</v>
      </c>
      <c r="AH464"/>
      <c r="AI464"/>
      <c r="AJ464"/>
      <c r="AK464"/>
      <c r="AL464">
        <v>10</v>
      </c>
      <c r="AM464">
        <v>10</v>
      </c>
      <c r="AN464" t="s">
        <v>182</v>
      </c>
      <c r="AO464"/>
      <c r="AP464"/>
      <c r="AQ464"/>
      <c r="AR464"/>
      <c r="AS464"/>
      <c r="AT464"/>
      <c r="AU464"/>
      <c r="AV464"/>
      <c r="AW464"/>
      <c r="AX464"/>
      <c r="AY464"/>
      <c r="AZ464"/>
      <c r="BA464"/>
      <c r="BB464"/>
      <c r="BC464"/>
      <c r="BD464"/>
      <c r="BE464"/>
      <c r="BF464"/>
      <c r="BG464" t="s">
        <v>183</v>
      </c>
      <c r="BH464"/>
      <c r="BI464"/>
      <c r="BJ464"/>
      <c r="BK464"/>
      <c r="BL464"/>
      <c r="BM464"/>
      <c r="BN464"/>
      <c r="BO464"/>
      <c r="BP464"/>
      <c r="BQ464"/>
      <c r="BR464"/>
      <c r="BS464"/>
      <c r="BT464"/>
      <c r="BU464"/>
    </row>
    <row r="465" spans="1:73" s="232" customFormat="1" x14ac:dyDescent="0.2">
      <c r="A465" s="240">
        <v>12</v>
      </c>
      <c r="B465" s="241">
        <v>44377</v>
      </c>
      <c r="C465" s="240" t="s">
        <v>972</v>
      </c>
      <c r="D465" s="247">
        <v>10</v>
      </c>
      <c r="E465" s="240" t="s">
        <v>187</v>
      </c>
      <c r="F465" s="240">
        <v>4912</v>
      </c>
      <c r="G465" s="240" t="s">
        <v>175</v>
      </c>
      <c r="H465" s="240">
        <v>1</v>
      </c>
      <c r="I465" s="240">
        <v>141000</v>
      </c>
      <c r="J465" s="240">
        <v>14016</v>
      </c>
      <c r="K465" s="240">
        <v>1</v>
      </c>
      <c r="L465" s="240"/>
      <c r="M465" s="240"/>
      <c r="N465" s="240">
        <v>10157212</v>
      </c>
      <c r="O465" s="240">
        <v>3736</v>
      </c>
      <c r="P465" s="240"/>
      <c r="Q465" s="240"/>
      <c r="R465"/>
      <c r="S465"/>
      <c r="T465"/>
      <c r="U465" t="s">
        <v>181</v>
      </c>
      <c r="V465" s="223">
        <v>44382</v>
      </c>
      <c r="W465"/>
      <c r="X465"/>
      <c r="Y465">
        <v>0</v>
      </c>
      <c r="Z465"/>
      <c r="AA465">
        <v>0</v>
      </c>
      <c r="AB465"/>
      <c r="AC465"/>
      <c r="AD465"/>
      <c r="AE465"/>
      <c r="AF465"/>
      <c r="AG465">
        <v>0</v>
      </c>
      <c r="AH465"/>
      <c r="AI465"/>
      <c r="AJ465"/>
      <c r="AK465"/>
      <c r="AL465">
        <v>10</v>
      </c>
      <c r="AM465">
        <v>10</v>
      </c>
      <c r="AN465" t="s">
        <v>182</v>
      </c>
      <c r="AO465"/>
      <c r="AP465"/>
      <c r="AQ465"/>
      <c r="AR465"/>
      <c r="AS465"/>
      <c r="AT465"/>
      <c r="AU465"/>
      <c r="AV465"/>
      <c r="AW465"/>
      <c r="AX465"/>
      <c r="AY465"/>
      <c r="AZ465"/>
      <c r="BA465"/>
      <c r="BB465"/>
      <c r="BC465"/>
      <c r="BD465"/>
      <c r="BE465"/>
      <c r="BF465"/>
      <c r="BG465" t="s">
        <v>183</v>
      </c>
      <c r="BH465"/>
      <c r="BI465"/>
      <c r="BJ465"/>
      <c r="BK465"/>
      <c r="BL465"/>
      <c r="BM465"/>
      <c r="BN465"/>
      <c r="BO465"/>
      <c r="BP465"/>
      <c r="BQ465"/>
      <c r="BR465"/>
      <c r="BS465"/>
      <c r="BT465"/>
      <c r="BU465"/>
    </row>
    <row r="466" spans="1:73" s="232" customFormat="1" x14ac:dyDescent="0.2">
      <c r="A466" s="240">
        <v>12</v>
      </c>
      <c r="B466" s="241">
        <v>44377</v>
      </c>
      <c r="C466" s="240" t="s">
        <v>973</v>
      </c>
      <c r="D466" s="247">
        <v>10</v>
      </c>
      <c r="E466" s="240" t="s">
        <v>187</v>
      </c>
      <c r="F466" s="240">
        <v>4912</v>
      </c>
      <c r="G466" s="240" t="s">
        <v>175</v>
      </c>
      <c r="H466" s="240">
        <v>1</v>
      </c>
      <c r="I466" s="240">
        <v>141000</v>
      </c>
      <c r="J466" s="240">
        <v>14016</v>
      </c>
      <c r="K466" s="240">
        <v>1</v>
      </c>
      <c r="L466" s="240"/>
      <c r="M466" s="240"/>
      <c r="N466" s="240">
        <v>10157212</v>
      </c>
      <c r="O466" s="240">
        <v>5109</v>
      </c>
      <c r="P466" s="240"/>
      <c r="Q466" s="240"/>
      <c r="R466"/>
      <c r="S466"/>
      <c r="T466"/>
      <c r="U466" t="s">
        <v>181</v>
      </c>
      <c r="V466" s="223">
        <v>44382</v>
      </c>
      <c r="W466"/>
      <c r="X466"/>
      <c r="Y466">
        <v>0</v>
      </c>
      <c r="Z466"/>
      <c r="AA466">
        <v>0</v>
      </c>
      <c r="AB466"/>
      <c r="AC466"/>
      <c r="AD466"/>
      <c r="AE466"/>
      <c r="AF466"/>
      <c r="AG466">
        <v>0</v>
      </c>
      <c r="AH466"/>
      <c r="AI466"/>
      <c r="AJ466"/>
      <c r="AK466"/>
      <c r="AL466">
        <v>10</v>
      </c>
      <c r="AM466">
        <v>10</v>
      </c>
      <c r="AN466" t="s">
        <v>182</v>
      </c>
      <c r="AO466"/>
      <c r="AP466"/>
      <c r="AQ466"/>
      <c r="AR466"/>
      <c r="AS466"/>
      <c r="AT466"/>
      <c r="AU466"/>
      <c r="AV466"/>
      <c r="AW466"/>
      <c r="AX466"/>
      <c r="AY466"/>
      <c r="AZ466"/>
      <c r="BA466"/>
      <c r="BB466"/>
      <c r="BC466"/>
      <c r="BD466"/>
      <c r="BE466"/>
      <c r="BF466"/>
      <c r="BG466" t="s">
        <v>183</v>
      </c>
      <c r="BH466"/>
      <c r="BI466"/>
      <c r="BJ466"/>
      <c r="BK466"/>
      <c r="BL466"/>
      <c r="BM466"/>
      <c r="BN466"/>
      <c r="BO466"/>
      <c r="BP466"/>
      <c r="BQ466"/>
      <c r="BR466"/>
      <c r="BS466"/>
      <c r="BT466"/>
      <c r="BU466"/>
    </row>
    <row r="467" spans="1:73" s="232" customFormat="1" x14ac:dyDescent="0.2">
      <c r="A467" s="240">
        <v>12</v>
      </c>
      <c r="B467" s="241">
        <v>44377</v>
      </c>
      <c r="C467" s="240" t="s">
        <v>974</v>
      </c>
      <c r="D467" s="247">
        <v>21.61</v>
      </c>
      <c r="E467" s="240" t="s">
        <v>173</v>
      </c>
      <c r="F467" s="240">
        <v>4913</v>
      </c>
      <c r="G467" s="240" t="s">
        <v>175</v>
      </c>
      <c r="H467" s="240">
        <v>1</v>
      </c>
      <c r="I467" s="240">
        <v>141000</v>
      </c>
      <c r="J467" s="240">
        <v>14016</v>
      </c>
      <c r="K467" s="240">
        <v>1</v>
      </c>
      <c r="L467" s="240"/>
      <c r="M467" s="240"/>
      <c r="N467" s="240">
        <v>10157218</v>
      </c>
      <c r="O467" s="240">
        <v>1514</v>
      </c>
      <c r="P467" s="240"/>
      <c r="Q467" s="240"/>
      <c r="R467"/>
      <c r="S467"/>
      <c r="T467"/>
      <c r="U467" t="s">
        <v>181</v>
      </c>
      <c r="V467" s="223">
        <v>44382</v>
      </c>
      <c r="W467"/>
      <c r="X467"/>
      <c r="Y467">
        <v>0</v>
      </c>
      <c r="Z467"/>
      <c r="AA467">
        <v>0</v>
      </c>
      <c r="AB467"/>
      <c r="AC467"/>
      <c r="AD467"/>
      <c r="AE467"/>
      <c r="AF467"/>
      <c r="AG467">
        <v>0</v>
      </c>
      <c r="AH467"/>
      <c r="AI467"/>
      <c r="AJ467"/>
      <c r="AK467"/>
      <c r="AL467">
        <v>21.61</v>
      </c>
      <c r="AM467">
        <v>21.61</v>
      </c>
      <c r="AN467" t="s">
        <v>182</v>
      </c>
      <c r="AO467"/>
      <c r="AP467"/>
      <c r="AQ467"/>
      <c r="AR467"/>
      <c r="AS467"/>
      <c r="AT467"/>
      <c r="AU467"/>
      <c r="AV467"/>
      <c r="AW467"/>
      <c r="AX467"/>
      <c r="AY467"/>
      <c r="AZ467"/>
      <c r="BA467"/>
      <c r="BB467"/>
      <c r="BC467"/>
      <c r="BD467"/>
      <c r="BE467"/>
      <c r="BF467"/>
      <c r="BG467" t="s">
        <v>183</v>
      </c>
      <c r="BH467"/>
      <c r="BI467"/>
      <c r="BJ467"/>
      <c r="BK467"/>
      <c r="BL467"/>
      <c r="BM467"/>
      <c r="BN467"/>
      <c r="BO467"/>
      <c r="BP467"/>
      <c r="BQ467"/>
      <c r="BR467"/>
      <c r="BS467"/>
      <c r="BT467"/>
      <c r="BU467"/>
    </row>
    <row r="468" spans="1:73" s="232" customFormat="1" x14ac:dyDescent="0.2">
      <c r="A468" s="240">
        <v>12</v>
      </c>
      <c r="B468" s="241">
        <v>44377</v>
      </c>
      <c r="C468" s="240" t="s">
        <v>975</v>
      </c>
      <c r="D468" s="247">
        <v>10</v>
      </c>
      <c r="E468" s="240" t="s">
        <v>173</v>
      </c>
      <c r="F468" s="240">
        <v>4913</v>
      </c>
      <c r="G468" s="240" t="s">
        <v>175</v>
      </c>
      <c r="H468" s="240">
        <v>1</v>
      </c>
      <c r="I468" s="240">
        <v>141000</v>
      </c>
      <c r="J468" s="240">
        <v>14016</v>
      </c>
      <c r="K468" s="240">
        <v>1</v>
      </c>
      <c r="L468" s="240"/>
      <c r="M468" s="240"/>
      <c r="N468" s="240">
        <v>10157218</v>
      </c>
      <c r="O468" s="240">
        <v>3488</v>
      </c>
      <c r="P468" s="240"/>
      <c r="Q468" s="240"/>
      <c r="R468"/>
      <c r="S468"/>
      <c r="T468"/>
      <c r="U468" t="s">
        <v>181</v>
      </c>
      <c r="V468" s="223">
        <v>44382</v>
      </c>
      <c r="W468"/>
      <c r="X468"/>
      <c r="Y468">
        <v>0</v>
      </c>
      <c r="Z468"/>
      <c r="AA468">
        <v>0</v>
      </c>
      <c r="AB468"/>
      <c r="AC468"/>
      <c r="AD468"/>
      <c r="AE468"/>
      <c r="AF468"/>
      <c r="AG468">
        <v>0</v>
      </c>
      <c r="AH468"/>
      <c r="AI468"/>
      <c r="AJ468"/>
      <c r="AK468"/>
      <c r="AL468">
        <v>10</v>
      </c>
      <c r="AM468">
        <v>10</v>
      </c>
      <c r="AN468" t="s">
        <v>182</v>
      </c>
      <c r="AO468"/>
      <c r="AP468"/>
      <c r="AQ468"/>
      <c r="AR468"/>
      <c r="AS468"/>
      <c r="AT468"/>
      <c r="AU468"/>
      <c r="AV468"/>
      <c r="AW468"/>
      <c r="AX468"/>
      <c r="AY468"/>
      <c r="AZ468"/>
      <c r="BA468"/>
      <c r="BB468"/>
      <c r="BC468"/>
      <c r="BD468"/>
      <c r="BE468"/>
      <c r="BF468"/>
      <c r="BG468" t="s">
        <v>183</v>
      </c>
      <c r="BH468"/>
      <c r="BI468"/>
      <c r="BJ468"/>
      <c r="BK468"/>
      <c r="BL468"/>
      <c r="BM468"/>
      <c r="BN468"/>
      <c r="BO468"/>
      <c r="BP468"/>
      <c r="BQ468"/>
      <c r="BR468"/>
      <c r="BS468"/>
      <c r="BT468"/>
      <c r="BU468"/>
    </row>
    <row r="469" spans="1:73" s="232" customFormat="1" x14ac:dyDescent="0.2">
      <c r="A469" s="240">
        <v>12</v>
      </c>
      <c r="B469" s="241">
        <v>44377</v>
      </c>
      <c r="C469" s="240" t="s">
        <v>976</v>
      </c>
      <c r="D469" s="247">
        <v>10</v>
      </c>
      <c r="E469" s="240" t="s">
        <v>173</v>
      </c>
      <c r="F469" s="240">
        <v>4913</v>
      </c>
      <c r="G469" s="240" t="s">
        <v>175</v>
      </c>
      <c r="H469" s="240">
        <v>1</v>
      </c>
      <c r="I469" s="240">
        <v>141000</v>
      </c>
      <c r="J469" s="240">
        <v>14016</v>
      </c>
      <c r="K469" s="240">
        <v>1</v>
      </c>
      <c r="L469" s="240"/>
      <c r="M469" s="240"/>
      <c r="N469" s="240">
        <v>10157218</v>
      </c>
      <c r="O469" s="240">
        <v>3736</v>
      </c>
      <c r="P469" s="240"/>
      <c r="Q469" s="240"/>
      <c r="R469"/>
      <c r="S469"/>
      <c r="T469"/>
      <c r="U469" t="s">
        <v>181</v>
      </c>
      <c r="V469" s="223">
        <v>44382</v>
      </c>
      <c r="W469"/>
      <c r="X469"/>
      <c r="Y469">
        <v>0</v>
      </c>
      <c r="Z469"/>
      <c r="AA469">
        <v>0</v>
      </c>
      <c r="AB469"/>
      <c r="AC469"/>
      <c r="AD469"/>
      <c r="AE469"/>
      <c r="AF469"/>
      <c r="AG469">
        <v>0</v>
      </c>
      <c r="AH469"/>
      <c r="AI469"/>
      <c r="AJ469"/>
      <c r="AK469"/>
      <c r="AL469">
        <v>10</v>
      </c>
      <c r="AM469">
        <v>10</v>
      </c>
      <c r="AN469" t="s">
        <v>182</v>
      </c>
      <c r="AO469"/>
      <c r="AP469"/>
      <c r="AQ469"/>
      <c r="AR469"/>
      <c r="AS469"/>
      <c r="AT469"/>
      <c r="AU469"/>
      <c r="AV469"/>
      <c r="AW469"/>
      <c r="AX469"/>
      <c r="AY469"/>
      <c r="AZ469"/>
      <c r="BA469"/>
      <c r="BB469"/>
      <c r="BC469"/>
      <c r="BD469"/>
      <c r="BE469"/>
      <c r="BF469"/>
      <c r="BG469" t="s">
        <v>183</v>
      </c>
      <c r="BH469"/>
      <c r="BI469"/>
      <c r="BJ469"/>
      <c r="BK469"/>
      <c r="BL469"/>
      <c r="BM469"/>
      <c r="BN469"/>
      <c r="BO469"/>
      <c r="BP469"/>
      <c r="BQ469"/>
      <c r="BR469"/>
      <c r="BS469"/>
      <c r="BT469"/>
      <c r="BU469"/>
    </row>
    <row r="470" spans="1:73" s="232" customFormat="1" x14ac:dyDescent="0.2">
      <c r="A470" s="240">
        <v>12</v>
      </c>
      <c r="B470" s="241">
        <v>44377</v>
      </c>
      <c r="C470" s="240" t="s">
        <v>977</v>
      </c>
      <c r="D470" s="247">
        <v>10</v>
      </c>
      <c r="E470" s="240" t="s">
        <v>173</v>
      </c>
      <c r="F470" s="240">
        <v>4913</v>
      </c>
      <c r="G470" s="240" t="s">
        <v>175</v>
      </c>
      <c r="H470" s="240">
        <v>1</v>
      </c>
      <c r="I470" s="240">
        <v>141000</v>
      </c>
      <c r="J470" s="240">
        <v>14016</v>
      </c>
      <c r="K470" s="240">
        <v>1</v>
      </c>
      <c r="L470" s="240"/>
      <c r="M470" s="240"/>
      <c r="N470" s="240">
        <v>10157218</v>
      </c>
      <c r="O470" s="240">
        <v>5109</v>
      </c>
      <c r="P470" s="240"/>
      <c r="Q470" s="240"/>
      <c r="R470"/>
      <c r="S470"/>
      <c r="T470"/>
      <c r="U470" t="s">
        <v>181</v>
      </c>
      <c r="V470" s="223">
        <v>44382</v>
      </c>
      <c r="W470"/>
      <c r="X470"/>
      <c r="Y470">
        <v>0</v>
      </c>
      <c r="Z470"/>
      <c r="AA470">
        <v>0</v>
      </c>
      <c r="AB470"/>
      <c r="AC470"/>
      <c r="AD470"/>
      <c r="AE470"/>
      <c r="AF470"/>
      <c r="AG470">
        <v>0</v>
      </c>
      <c r="AH470"/>
      <c r="AI470"/>
      <c r="AJ470"/>
      <c r="AK470"/>
      <c r="AL470">
        <v>10</v>
      </c>
      <c r="AM470">
        <v>10</v>
      </c>
      <c r="AN470" t="s">
        <v>182</v>
      </c>
      <c r="AO470"/>
      <c r="AP470"/>
      <c r="AQ470"/>
      <c r="AR470"/>
      <c r="AS470"/>
      <c r="AT470"/>
      <c r="AU470"/>
      <c r="AV470"/>
      <c r="AW470"/>
      <c r="AX470"/>
      <c r="AY470"/>
      <c r="AZ470"/>
      <c r="BA470"/>
      <c r="BB470"/>
      <c r="BC470"/>
      <c r="BD470"/>
      <c r="BE470"/>
      <c r="BF470"/>
      <c r="BG470" t="s">
        <v>183</v>
      </c>
      <c r="BH470"/>
      <c r="BI470"/>
      <c r="BJ470"/>
      <c r="BK470"/>
      <c r="BL470"/>
      <c r="BM470"/>
      <c r="BN470"/>
      <c r="BO470"/>
      <c r="BP470"/>
      <c r="BQ470"/>
      <c r="BR470"/>
      <c r="BS470"/>
      <c r="BT470"/>
      <c r="BU470"/>
    </row>
    <row r="471" spans="1:73" s="232" customFormat="1" x14ac:dyDescent="0.2">
      <c r="A471">
        <v>12</v>
      </c>
      <c r="B471" s="244">
        <v>44377</v>
      </c>
      <c r="C471" s="243" t="s">
        <v>884</v>
      </c>
      <c r="D471" s="248">
        <v>5.5</v>
      </c>
      <c r="E471" s="243" t="s">
        <v>173</v>
      </c>
      <c r="F471" s="243">
        <v>4897</v>
      </c>
      <c r="G471" s="243" t="s">
        <v>175</v>
      </c>
      <c r="H471" s="243">
        <v>1</v>
      </c>
      <c r="I471" s="243">
        <v>141000</v>
      </c>
      <c r="J471">
        <v>14620</v>
      </c>
      <c r="K471">
        <v>1</v>
      </c>
      <c r="L471" t="str">
        <f t="shared" ref="L471:L492" si="6">RIGHT(C471,10)</f>
        <v>13/05/2021</v>
      </c>
      <c r="M471">
        <f t="shared" ref="M471:M492" si="7">DATEVALUE(L471)</f>
        <v>44329</v>
      </c>
      <c r="N471">
        <v>10149237</v>
      </c>
      <c r="O471">
        <v>4420</v>
      </c>
      <c r="P471"/>
      <c r="Q471"/>
      <c r="R471"/>
      <c r="S471"/>
      <c r="T471"/>
      <c r="U471" t="s">
        <v>181</v>
      </c>
      <c r="V471" s="223">
        <v>44378</v>
      </c>
      <c r="W471"/>
      <c r="X471"/>
      <c r="Y471">
        <v>0</v>
      </c>
      <c r="Z471"/>
      <c r="AA471">
        <v>0</v>
      </c>
      <c r="AB471"/>
      <c r="AC471"/>
      <c r="AD471"/>
      <c r="AE471"/>
      <c r="AF471"/>
      <c r="AG471">
        <v>0</v>
      </c>
      <c r="AH471"/>
      <c r="AI471"/>
      <c r="AJ471"/>
      <c r="AK471"/>
      <c r="AL471">
        <v>5.5</v>
      </c>
      <c r="AM471">
        <v>5.5</v>
      </c>
      <c r="AN471" t="s">
        <v>182</v>
      </c>
      <c r="AO471"/>
      <c r="AP471"/>
      <c r="AQ471"/>
      <c r="AR471"/>
      <c r="AS471"/>
      <c r="AT471"/>
      <c r="AU471"/>
      <c r="AV471"/>
      <c r="AW471"/>
      <c r="AX471"/>
      <c r="AY471"/>
      <c r="AZ471"/>
      <c r="BA471"/>
      <c r="BB471"/>
      <c r="BC471"/>
      <c r="BD471"/>
      <c r="BE471"/>
      <c r="BF471"/>
      <c r="BG471" t="s">
        <v>183</v>
      </c>
      <c r="BH471"/>
      <c r="BI471"/>
      <c r="BJ471"/>
      <c r="BK471"/>
      <c r="BL471"/>
      <c r="BM471"/>
      <c r="BN471"/>
      <c r="BO471"/>
      <c r="BP471"/>
      <c r="BQ471"/>
      <c r="BR471"/>
      <c r="BS471"/>
      <c r="BT471"/>
      <c r="BU471"/>
    </row>
    <row r="472" spans="1:73" s="232" customFormat="1" x14ac:dyDescent="0.2">
      <c r="A472">
        <v>12</v>
      </c>
      <c r="B472" s="244">
        <v>44377</v>
      </c>
      <c r="C472" s="243" t="s">
        <v>884</v>
      </c>
      <c r="D472" s="248">
        <v>5.5</v>
      </c>
      <c r="E472" s="243" t="s">
        <v>173</v>
      </c>
      <c r="F472" s="243">
        <v>4897</v>
      </c>
      <c r="G472" s="243" t="s">
        <v>175</v>
      </c>
      <c r="H472" s="243">
        <v>1</v>
      </c>
      <c r="I472" s="243">
        <v>141000</v>
      </c>
      <c r="J472">
        <v>14620</v>
      </c>
      <c r="K472">
        <v>1</v>
      </c>
      <c r="L472" t="str">
        <f t="shared" si="6"/>
        <v>13/05/2021</v>
      </c>
      <c r="M472">
        <f t="shared" si="7"/>
        <v>44329</v>
      </c>
      <c r="N472">
        <v>10149237</v>
      </c>
      <c r="O472">
        <v>4426</v>
      </c>
      <c r="P472"/>
      <c r="Q472"/>
      <c r="R472"/>
      <c r="S472"/>
      <c r="T472"/>
      <c r="U472" t="s">
        <v>181</v>
      </c>
      <c r="V472" s="223">
        <v>44378</v>
      </c>
      <c r="W472"/>
      <c r="X472"/>
      <c r="Y472">
        <v>0</v>
      </c>
      <c r="Z472"/>
      <c r="AA472">
        <v>0</v>
      </c>
      <c r="AB472"/>
      <c r="AC472"/>
      <c r="AD472"/>
      <c r="AE472"/>
      <c r="AF472"/>
      <c r="AG472">
        <v>0</v>
      </c>
      <c r="AH472"/>
      <c r="AI472"/>
      <c r="AJ472"/>
      <c r="AK472"/>
      <c r="AL472">
        <v>5.5</v>
      </c>
      <c r="AM472">
        <v>5.5</v>
      </c>
      <c r="AN472" t="s">
        <v>182</v>
      </c>
      <c r="AO472"/>
      <c r="AP472"/>
      <c r="AQ472"/>
      <c r="AR472"/>
      <c r="AS472"/>
      <c r="AT472"/>
      <c r="AU472"/>
      <c r="AV472"/>
      <c r="AW472"/>
      <c r="AX472"/>
      <c r="AY472"/>
      <c r="AZ472"/>
      <c r="BA472"/>
      <c r="BB472"/>
      <c r="BC472"/>
      <c r="BD472"/>
      <c r="BE472"/>
      <c r="BF472"/>
      <c r="BG472" t="s">
        <v>183</v>
      </c>
      <c r="BH472"/>
      <c r="BI472"/>
      <c r="BJ472"/>
      <c r="BK472"/>
      <c r="BL472"/>
      <c r="BM472"/>
      <c r="BN472"/>
      <c r="BO472"/>
      <c r="BP472"/>
      <c r="BQ472"/>
      <c r="BR472"/>
      <c r="BS472"/>
      <c r="BT472"/>
      <c r="BU472"/>
    </row>
    <row r="473" spans="1:73" s="232" customFormat="1" x14ac:dyDescent="0.2">
      <c r="A473">
        <v>12</v>
      </c>
      <c r="B473" s="244">
        <v>44377</v>
      </c>
      <c r="C473" s="243" t="s">
        <v>993</v>
      </c>
      <c r="D473" s="248">
        <v>181.74</v>
      </c>
      <c r="E473" s="243" t="s">
        <v>173</v>
      </c>
      <c r="F473" s="243">
        <v>4897</v>
      </c>
      <c r="G473" s="243" t="s">
        <v>175</v>
      </c>
      <c r="H473" s="243">
        <v>1</v>
      </c>
      <c r="I473" s="243">
        <v>141000</v>
      </c>
      <c r="J473">
        <v>14620</v>
      </c>
      <c r="K473">
        <v>1</v>
      </c>
      <c r="L473" t="str">
        <f t="shared" si="6"/>
        <v>13/05/2021</v>
      </c>
      <c r="M473">
        <f t="shared" si="7"/>
        <v>44329</v>
      </c>
      <c r="N473">
        <v>10149237</v>
      </c>
      <c r="O473">
        <v>4427</v>
      </c>
      <c r="P473"/>
      <c r="Q473"/>
      <c r="R473"/>
      <c r="S473"/>
      <c r="T473"/>
      <c r="U473" t="s">
        <v>181</v>
      </c>
      <c r="V473" s="223">
        <v>44378</v>
      </c>
      <c r="W473"/>
      <c r="X473"/>
      <c r="Y473">
        <v>0</v>
      </c>
      <c r="Z473"/>
      <c r="AA473">
        <v>0</v>
      </c>
      <c r="AB473"/>
      <c r="AC473"/>
      <c r="AD473"/>
      <c r="AE473"/>
      <c r="AF473"/>
      <c r="AG473">
        <v>0</v>
      </c>
      <c r="AH473"/>
      <c r="AI473"/>
      <c r="AJ473"/>
      <c r="AK473"/>
      <c r="AL473">
        <v>181.74</v>
      </c>
      <c r="AM473">
        <v>181.74</v>
      </c>
      <c r="AN473" t="s">
        <v>182</v>
      </c>
      <c r="AO473"/>
      <c r="AP473"/>
      <c r="AQ473"/>
      <c r="AR473"/>
      <c r="AS473"/>
      <c r="AT473"/>
      <c r="AU473"/>
      <c r="AV473"/>
      <c r="AW473"/>
      <c r="AX473"/>
      <c r="AY473"/>
      <c r="AZ473"/>
      <c r="BA473"/>
      <c r="BB473"/>
      <c r="BC473"/>
      <c r="BD473"/>
      <c r="BE473"/>
      <c r="BF473"/>
      <c r="BG473" t="s">
        <v>183</v>
      </c>
      <c r="BH473"/>
      <c r="BI473"/>
      <c r="BJ473"/>
      <c r="BK473"/>
      <c r="BL473"/>
      <c r="BM473"/>
      <c r="BN473"/>
      <c r="BO473"/>
      <c r="BP473"/>
      <c r="BQ473"/>
      <c r="BR473"/>
      <c r="BS473"/>
      <c r="BT473"/>
      <c r="BU473"/>
    </row>
    <row r="474" spans="1:73" s="232" customFormat="1" x14ac:dyDescent="0.2">
      <c r="A474">
        <v>12</v>
      </c>
      <c r="B474" s="244">
        <v>44377</v>
      </c>
      <c r="C474" s="243" t="s">
        <v>884</v>
      </c>
      <c r="D474" s="248">
        <v>0.5</v>
      </c>
      <c r="E474" s="243" t="s">
        <v>173</v>
      </c>
      <c r="F474" s="243">
        <v>4897</v>
      </c>
      <c r="G474" s="243" t="s">
        <v>175</v>
      </c>
      <c r="H474" s="243">
        <v>1</v>
      </c>
      <c r="I474" s="243">
        <v>141000</v>
      </c>
      <c r="J474">
        <v>14620</v>
      </c>
      <c r="K474">
        <v>1</v>
      </c>
      <c r="L474" t="str">
        <f t="shared" si="6"/>
        <v>13/05/2021</v>
      </c>
      <c r="M474">
        <f t="shared" si="7"/>
        <v>44329</v>
      </c>
      <c r="N474">
        <v>10149237</v>
      </c>
      <c r="O474">
        <v>4431</v>
      </c>
      <c r="P474"/>
      <c r="Q474"/>
      <c r="R474"/>
      <c r="S474"/>
      <c r="T474"/>
      <c r="U474" t="s">
        <v>181</v>
      </c>
      <c r="V474" s="223">
        <v>44378</v>
      </c>
      <c r="W474"/>
      <c r="X474"/>
      <c r="Y474">
        <v>0</v>
      </c>
      <c r="Z474"/>
      <c r="AA474">
        <v>0</v>
      </c>
      <c r="AB474"/>
      <c r="AC474"/>
      <c r="AD474"/>
      <c r="AE474"/>
      <c r="AF474"/>
      <c r="AG474">
        <v>0</v>
      </c>
      <c r="AH474"/>
      <c r="AI474"/>
      <c r="AJ474"/>
      <c r="AK474"/>
      <c r="AL474">
        <v>0.5</v>
      </c>
      <c r="AM474">
        <v>0.5</v>
      </c>
      <c r="AN474" t="s">
        <v>182</v>
      </c>
      <c r="AO474"/>
      <c r="AP474"/>
      <c r="AQ474"/>
      <c r="AR474"/>
      <c r="AS474"/>
      <c r="AT474"/>
      <c r="AU474"/>
      <c r="AV474"/>
      <c r="AW474"/>
      <c r="AX474"/>
      <c r="AY474"/>
      <c r="AZ474"/>
      <c r="BA474"/>
      <c r="BB474"/>
      <c r="BC474"/>
      <c r="BD474"/>
      <c r="BE474"/>
      <c r="BF474"/>
      <c r="BG474" t="s">
        <v>183</v>
      </c>
      <c r="BH474"/>
      <c r="BI474"/>
      <c r="BJ474"/>
      <c r="BK474"/>
      <c r="BL474"/>
      <c r="BM474"/>
      <c r="BN474"/>
      <c r="BO474"/>
      <c r="BP474"/>
      <c r="BQ474"/>
      <c r="BR474"/>
      <c r="BS474"/>
      <c r="BT474"/>
      <c r="BU474"/>
    </row>
    <row r="475" spans="1:73" s="232" customFormat="1" x14ac:dyDescent="0.2">
      <c r="A475">
        <v>12</v>
      </c>
      <c r="B475" s="244">
        <v>44377</v>
      </c>
      <c r="C475" s="243" t="s">
        <v>925</v>
      </c>
      <c r="D475" s="248">
        <v>5.5</v>
      </c>
      <c r="E475" s="243" t="s">
        <v>173</v>
      </c>
      <c r="F475" s="243">
        <v>4897</v>
      </c>
      <c r="G475" s="243" t="s">
        <v>175</v>
      </c>
      <c r="H475" s="243">
        <v>1</v>
      </c>
      <c r="I475" s="243">
        <v>141000</v>
      </c>
      <c r="J475">
        <v>14620</v>
      </c>
      <c r="K475">
        <v>1</v>
      </c>
      <c r="L475" t="str">
        <f t="shared" si="6"/>
        <v>27/05/2021</v>
      </c>
      <c r="M475">
        <f t="shared" si="7"/>
        <v>44343</v>
      </c>
      <c r="N475">
        <v>10149237</v>
      </c>
      <c r="O475">
        <v>4418</v>
      </c>
      <c r="P475"/>
      <c r="Q475"/>
      <c r="R475"/>
      <c r="S475"/>
      <c r="T475"/>
      <c r="U475" t="s">
        <v>181</v>
      </c>
      <c r="V475" s="223">
        <v>44378</v>
      </c>
      <c r="W475"/>
      <c r="X475"/>
      <c r="Y475">
        <v>0</v>
      </c>
      <c r="Z475"/>
      <c r="AA475">
        <v>0</v>
      </c>
      <c r="AB475"/>
      <c r="AC475"/>
      <c r="AD475"/>
      <c r="AE475"/>
      <c r="AF475"/>
      <c r="AG475">
        <v>0</v>
      </c>
      <c r="AH475"/>
      <c r="AI475"/>
      <c r="AJ475"/>
      <c r="AK475"/>
      <c r="AL475">
        <v>5.5</v>
      </c>
      <c r="AM475">
        <v>5.5</v>
      </c>
      <c r="AN475" t="s">
        <v>182</v>
      </c>
      <c r="AO475"/>
      <c r="AP475"/>
      <c r="AQ475"/>
      <c r="AR475"/>
      <c r="AS475"/>
      <c r="AT475"/>
      <c r="AU475"/>
      <c r="AV475"/>
      <c r="AW475"/>
      <c r="AX475"/>
      <c r="AY475"/>
      <c r="AZ475"/>
      <c r="BA475"/>
      <c r="BB475"/>
      <c r="BC475"/>
      <c r="BD475"/>
      <c r="BE475"/>
      <c r="BF475"/>
      <c r="BG475" t="s">
        <v>183</v>
      </c>
      <c r="BH475"/>
      <c r="BI475"/>
      <c r="BJ475"/>
      <c r="BK475"/>
      <c r="BL475"/>
      <c r="BM475"/>
      <c r="BN475"/>
      <c r="BO475"/>
      <c r="BP475"/>
      <c r="BQ475"/>
      <c r="BR475"/>
      <c r="BS475"/>
      <c r="BT475"/>
      <c r="BU475"/>
    </row>
    <row r="476" spans="1:73" s="232" customFormat="1" x14ac:dyDescent="0.2">
      <c r="A476">
        <v>12</v>
      </c>
      <c r="B476" s="244">
        <v>44377</v>
      </c>
      <c r="C476" s="243" t="s">
        <v>989</v>
      </c>
      <c r="D476" s="248">
        <v>139.13</v>
      </c>
      <c r="E476" s="243" t="s">
        <v>173</v>
      </c>
      <c r="F476" s="243">
        <v>4897</v>
      </c>
      <c r="G476" s="243" t="s">
        <v>175</v>
      </c>
      <c r="H476" s="243">
        <v>1</v>
      </c>
      <c r="I476" s="243">
        <v>141000</v>
      </c>
      <c r="J476">
        <v>14620</v>
      </c>
      <c r="K476">
        <v>1</v>
      </c>
      <c r="L476" t="str">
        <f t="shared" si="6"/>
        <v>27/05/2021</v>
      </c>
      <c r="M476">
        <f t="shared" si="7"/>
        <v>44343</v>
      </c>
      <c r="N476">
        <v>10149237</v>
      </c>
      <c r="O476">
        <v>4419</v>
      </c>
      <c r="P476"/>
      <c r="Q476"/>
      <c r="R476"/>
      <c r="S476"/>
      <c r="T476"/>
      <c r="U476" t="s">
        <v>181</v>
      </c>
      <c r="V476" s="223">
        <v>44378</v>
      </c>
      <c r="W476"/>
      <c r="X476"/>
      <c r="Y476">
        <v>0</v>
      </c>
      <c r="Z476"/>
      <c r="AA476">
        <v>0</v>
      </c>
      <c r="AB476"/>
      <c r="AC476"/>
      <c r="AD476"/>
      <c r="AE476"/>
      <c r="AF476"/>
      <c r="AG476">
        <v>0</v>
      </c>
      <c r="AH476"/>
      <c r="AI476"/>
      <c r="AJ476"/>
      <c r="AK476"/>
      <c r="AL476">
        <v>139.13</v>
      </c>
      <c r="AM476">
        <v>139.13</v>
      </c>
      <c r="AN476" t="s">
        <v>182</v>
      </c>
      <c r="AO476"/>
      <c r="AP476"/>
      <c r="AQ476"/>
      <c r="AR476"/>
      <c r="AS476"/>
      <c r="AT476"/>
      <c r="AU476"/>
      <c r="AV476"/>
      <c r="AW476"/>
      <c r="AX476"/>
      <c r="AY476"/>
      <c r="AZ476"/>
      <c r="BA476"/>
      <c r="BB476"/>
      <c r="BC476"/>
      <c r="BD476"/>
      <c r="BE476"/>
      <c r="BF476"/>
      <c r="BG476" t="s">
        <v>183</v>
      </c>
      <c r="BH476"/>
      <c r="BI476"/>
      <c r="BJ476"/>
      <c r="BK476"/>
      <c r="BL476"/>
      <c r="BM476"/>
      <c r="BN476"/>
      <c r="BO476"/>
      <c r="BP476"/>
      <c r="BQ476"/>
      <c r="BR476"/>
      <c r="BS476"/>
      <c r="BT476"/>
      <c r="BU476"/>
    </row>
    <row r="477" spans="1:73" s="232" customFormat="1" x14ac:dyDescent="0.2">
      <c r="A477">
        <v>12</v>
      </c>
      <c r="B477" s="244">
        <v>44377</v>
      </c>
      <c r="C477" s="243" t="s">
        <v>925</v>
      </c>
      <c r="D477" s="248">
        <v>0.5</v>
      </c>
      <c r="E477" s="243" t="s">
        <v>173</v>
      </c>
      <c r="F477" s="243">
        <v>4897</v>
      </c>
      <c r="G477" s="243" t="s">
        <v>175</v>
      </c>
      <c r="H477" s="243">
        <v>1</v>
      </c>
      <c r="I477" s="243">
        <v>141000</v>
      </c>
      <c r="J477">
        <v>14620</v>
      </c>
      <c r="K477">
        <v>1</v>
      </c>
      <c r="L477" t="str">
        <f t="shared" si="6"/>
        <v>27/05/2021</v>
      </c>
      <c r="M477">
        <f t="shared" si="7"/>
        <v>44343</v>
      </c>
      <c r="N477">
        <v>10149237</v>
      </c>
      <c r="O477">
        <v>4428</v>
      </c>
      <c r="P477"/>
      <c r="Q477"/>
      <c r="R477"/>
      <c r="S477"/>
      <c r="T477"/>
      <c r="U477" t="s">
        <v>181</v>
      </c>
      <c r="V477" s="223">
        <v>44378</v>
      </c>
      <c r="W477"/>
      <c r="X477"/>
      <c r="Y477">
        <v>0</v>
      </c>
      <c r="Z477"/>
      <c r="AA477">
        <v>0</v>
      </c>
      <c r="AB477"/>
      <c r="AC477"/>
      <c r="AD477"/>
      <c r="AE477"/>
      <c r="AF477"/>
      <c r="AG477">
        <v>0</v>
      </c>
      <c r="AH477"/>
      <c r="AI477"/>
      <c r="AJ477"/>
      <c r="AK477"/>
      <c r="AL477">
        <v>0.5</v>
      </c>
      <c r="AM477">
        <v>0.5</v>
      </c>
      <c r="AN477" t="s">
        <v>182</v>
      </c>
      <c r="AO477"/>
      <c r="AP477"/>
      <c r="AQ477"/>
      <c r="AR477"/>
      <c r="AS477"/>
      <c r="AT477"/>
      <c r="AU477"/>
      <c r="AV477"/>
      <c r="AW477"/>
      <c r="AX477"/>
      <c r="AY477"/>
      <c r="AZ477"/>
      <c r="BA477"/>
      <c r="BB477"/>
      <c r="BC477"/>
      <c r="BD477"/>
      <c r="BE477"/>
      <c r="BF477"/>
      <c r="BG477" t="s">
        <v>183</v>
      </c>
      <c r="BH477"/>
      <c r="BI477"/>
      <c r="BJ477"/>
      <c r="BK477"/>
      <c r="BL477"/>
      <c r="BM477"/>
      <c r="BN477"/>
      <c r="BO477"/>
      <c r="BP477"/>
      <c r="BQ477"/>
      <c r="BR477"/>
      <c r="BS477"/>
      <c r="BT477"/>
      <c r="BU477"/>
    </row>
    <row r="478" spans="1:73" s="232" customFormat="1" x14ac:dyDescent="0.2">
      <c r="A478">
        <v>12</v>
      </c>
      <c r="B478" s="244">
        <v>44377</v>
      </c>
      <c r="C478" s="243" t="s">
        <v>888</v>
      </c>
      <c r="D478" s="245">
        <v>10</v>
      </c>
      <c r="E478" t="s">
        <v>173</v>
      </c>
      <c r="F478">
        <v>4897</v>
      </c>
      <c r="G478" t="s">
        <v>175</v>
      </c>
      <c r="H478">
        <v>1</v>
      </c>
      <c r="I478">
        <v>141000</v>
      </c>
      <c r="J478">
        <v>14610</v>
      </c>
      <c r="K478">
        <v>1</v>
      </c>
      <c r="L478" t="str">
        <f t="shared" si="6"/>
        <v>16/06/2021</v>
      </c>
      <c r="M478">
        <f t="shared" si="7"/>
        <v>44363</v>
      </c>
      <c r="N478">
        <v>10149237</v>
      </c>
      <c r="O478">
        <v>634</v>
      </c>
      <c r="P478"/>
      <c r="Q478"/>
      <c r="R478"/>
      <c r="S478"/>
      <c r="T478"/>
      <c r="U478" t="s">
        <v>181</v>
      </c>
      <c r="V478" s="223">
        <v>44378</v>
      </c>
      <c r="W478"/>
      <c r="X478"/>
      <c r="Y478">
        <v>0</v>
      </c>
      <c r="Z478"/>
      <c r="AA478">
        <v>0</v>
      </c>
      <c r="AB478"/>
      <c r="AC478"/>
      <c r="AD478"/>
      <c r="AE478"/>
      <c r="AF478"/>
      <c r="AG478">
        <v>0</v>
      </c>
      <c r="AH478"/>
      <c r="AI478"/>
      <c r="AJ478"/>
      <c r="AK478"/>
      <c r="AL478">
        <v>10</v>
      </c>
      <c r="AM478">
        <v>10</v>
      </c>
      <c r="AN478" t="s">
        <v>182</v>
      </c>
      <c r="AO478"/>
      <c r="AP478"/>
      <c r="AQ478"/>
      <c r="AR478"/>
      <c r="AS478"/>
      <c r="AT478"/>
      <c r="AU478"/>
      <c r="AV478"/>
      <c r="AW478"/>
      <c r="AX478"/>
      <c r="AY478"/>
      <c r="AZ478"/>
      <c r="BA478"/>
      <c r="BB478"/>
      <c r="BC478"/>
      <c r="BD478"/>
      <c r="BE478"/>
      <c r="BF478"/>
      <c r="BG478" t="s">
        <v>183</v>
      </c>
      <c r="BH478"/>
      <c r="BI478"/>
      <c r="BJ478"/>
      <c r="BK478"/>
      <c r="BL478"/>
      <c r="BM478"/>
      <c r="BN478"/>
      <c r="BO478"/>
      <c r="BP478"/>
      <c r="BQ478"/>
      <c r="BR478"/>
      <c r="BS478"/>
      <c r="BT478"/>
      <c r="BU478"/>
    </row>
    <row r="479" spans="1:73" s="232" customFormat="1" x14ac:dyDescent="0.2">
      <c r="A479">
        <v>12</v>
      </c>
      <c r="B479" s="244">
        <v>44377</v>
      </c>
      <c r="C479" s="243" t="s">
        <v>978</v>
      </c>
      <c r="D479" s="248">
        <v>417.12</v>
      </c>
      <c r="E479" t="s">
        <v>173</v>
      </c>
      <c r="F479">
        <v>4897</v>
      </c>
      <c r="G479" t="s">
        <v>175</v>
      </c>
      <c r="H479">
        <v>1</v>
      </c>
      <c r="I479">
        <v>141000</v>
      </c>
      <c r="J479">
        <v>14610</v>
      </c>
      <c r="K479">
        <v>1</v>
      </c>
      <c r="L479" t="str">
        <f t="shared" si="6"/>
        <v>16/06/2021</v>
      </c>
      <c r="M479">
        <f t="shared" si="7"/>
        <v>44363</v>
      </c>
      <c r="N479">
        <v>10149237</v>
      </c>
      <c r="O479">
        <v>635</v>
      </c>
      <c r="P479"/>
      <c r="Q479"/>
      <c r="R479"/>
      <c r="S479"/>
      <c r="T479"/>
      <c r="U479" t="s">
        <v>181</v>
      </c>
      <c r="V479" s="223">
        <v>44378</v>
      </c>
      <c r="W479"/>
      <c r="X479"/>
      <c r="Y479">
        <v>0</v>
      </c>
      <c r="Z479"/>
      <c r="AA479">
        <v>0</v>
      </c>
      <c r="AB479"/>
      <c r="AC479"/>
      <c r="AD479"/>
      <c r="AE479"/>
      <c r="AF479"/>
      <c r="AG479">
        <v>0</v>
      </c>
      <c r="AH479"/>
      <c r="AI479"/>
      <c r="AJ479"/>
      <c r="AK479"/>
      <c r="AL479">
        <v>417.12</v>
      </c>
      <c r="AM479">
        <v>417.12</v>
      </c>
      <c r="AN479" t="s">
        <v>182</v>
      </c>
      <c r="AO479"/>
      <c r="AP479"/>
      <c r="AQ479"/>
      <c r="AR479"/>
      <c r="AS479"/>
      <c r="AT479"/>
      <c r="AU479"/>
      <c r="AV479"/>
      <c r="AW479"/>
      <c r="AX479"/>
      <c r="AY479"/>
      <c r="AZ479"/>
      <c r="BA479"/>
      <c r="BB479"/>
      <c r="BC479"/>
      <c r="BD479"/>
      <c r="BE479"/>
      <c r="BF479"/>
      <c r="BG479" t="s">
        <v>183</v>
      </c>
      <c r="BH479"/>
      <c r="BI479"/>
      <c r="BJ479"/>
      <c r="BK479"/>
      <c r="BL479"/>
      <c r="BM479"/>
      <c r="BN479"/>
      <c r="BO479"/>
      <c r="BP479"/>
      <c r="BQ479"/>
      <c r="BR479"/>
      <c r="BS479"/>
      <c r="BT479"/>
      <c r="BU479"/>
    </row>
    <row r="480" spans="1:73" s="232" customFormat="1" x14ac:dyDescent="0.2">
      <c r="A480">
        <v>12</v>
      </c>
      <c r="B480" s="244">
        <v>44377</v>
      </c>
      <c r="C480" s="243" t="s">
        <v>888</v>
      </c>
      <c r="D480" s="245">
        <v>25.35</v>
      </c>
      <c r="E480" t="s">
        <v>173</v>
      </c>
      <c r="F480">
        <v>4897</v>
      </c>
      <c r="G480" t="s">
        <v>175</v>
      </c>
      <c r="H480">
        <v>1</v>
      </c>
      <c r="I480">
        <v>141000</v>
      </c>
      <c r="J480">
        <v>14620</v>
      </c>
      <c r="K480">
        <v>1</v>
      </c>
      <c r="L480" t="str">
        <f t="shared" si="6"/>
        <v>16/06/2021</v>
      </c>
      <c r="M480">
        <f t="shared" si="7"/>
        <v>44363</v>
      </c>
      <c r="N480">
        <v>10149237</v>
      </c>
      <c r="O480">
        <v>4421</v>
      </c>
      <c r="P480"/>
      <c r="Q480"/>
      <c r="R480"/>
      <c r="S480"/>
      <c r="T480"/>
      <c r="U480" t="s">
        <v>181</v>
      </c>
      <c r="V480" s="223">
        <v>44378</v>
      </c>
      <c r="W480"/>
      <c r="X480"/>
      <c r="Y480">
        <v>0</v>
      </c>
      <c r="Z480"/>
      <c r="AA480">
        <v>0</v>
      </c>
      <c r="AB480"/>
      <c r="AC480"/>
      <c r="AD480"/>
      <c r="AE480"/>
      <c r="AF480"/>
      <c r="AG480">
        <v>0</v>
      </c>
      <c r="AH480"/>
      <c r="AI480"/>
      <c r="AJ480"/>
      <c r="AK480"/>
      <c r="AL480">
        <v>25.35</v>
      </c>
      <c r="AM480">
        <v>25.35</v>
      </c>
      <c r="AN480" t="s">
        <v>182</v>
      </c>
      <c r="AO480"/>
      <c r="AP480"/>
      <c r="AQ480"/>
      <c r="AR480"/>
      <c r="AS480"/>
      <c r="AT480"/>
      <c r="AU480"/>
      <c r="AV480"/>
      <c r="AW480"/>
      <c r="AX480"/>
      <c r="AY480"/>
      <c r="AZ480"/>
      <c r="BA480"/>
      <c r="BB480"/>
      <c r="BC480"/>
      <c r="BD480"/>
      <c r="BE480"/>
      <c r="BF480"/>
      <c r="BG480" t="s">
        <v>183</v>
      </c>
      <c r="BH480"/>
      <c r="BI480"/>
      <c r="BJ480"/>
      <c r="BK480"/>
      <c r="BL480"/>
      <c r="BM480"/>
      <c r="BN480"/>
      <c r="BO480"/>
      <c r="BP480"/>
      <c r="BQ480"/>
      <c r="BR480"/>
      <c r="BS480"/>
      <c r="BT480"/>
      <c r="BU480"/>
    </row>
    <row r="481" spans="1:73" s="232" customFormat="1" x14ac:dyDescent="0.2">
      <c r="A481">
        <v>12</v>
      </c>
      <c r="B481" s="244">
        <v>44377</v>
      </c>
      <c r="C481" s="243" t="s">
        <v>888</v>
      </c>
      <c r="D481" s="245">
        <v>11.01</v>
      </c>
      <c r="E481" t="s">
        <v>173</v>
      </c>
      <c r="F481">
        <v>4897</v>
      </c>
      <c r="G481" t="s">
        <v>175</v>
      </c>
      <c r="H481">
        <v>1</v>
      </c>
      <c r="I481">
        <v>141000</v>
      </c>
      <c r="J481">
        <v>14620</v>
      </c>
      <c r="K481">
        <v>1</v>
      </c>
      <c r="L481" t="str">
        <f t="shared" si="6"/>
        <v>16/06/2021</v>
      </c>
      <c r="M481">
        <f t="shared" si="7"/>
        <v>44363</v>
      </c>
      <c r="N481">
        <v>10149237</v>
      </c>
      <c r="O481">
        <v>4423</v>
      </c>
      <c r="P481"/>
      <c r="Q481"/>
      <c r="R481"/>
      <c r="S481"/>
      <c r="T481"/>
      <c r="U481" t="s">
        <v>181</v>
      </c>
      <c r="V481" s="223">
        <v>44378</v>
      </c>
      <c r="W481"/>
      <c r="X481"/>
      <c r="Y481">
        <v>0</v>
      </c>
      <c r="Z481"/>
      <c r="AA481">
        <v>0</v>
      </c>
      <c r="AB481"/>
      <c r="AC481"/>
      <c r="AD481"/>
      <c r="AE481"/>
      <c r="AF481"/>
      <c r="AG481">
        <v>0</v>
      </c>
      <c r="AH481"/>
      <c r="AI481"/>
      <c r="AJ481"/>
      <c r="AK481"/>
      <c r="AL481">
        <v>11.01</v>
      </c>
      <c r="AM481">
        <v>11.01</v>
      </c>
      <c r="AN481" t="s">
        <v>182</v>
      </c>
      <c r="AO481"/>
      <c r="AP481"/>
      <c r="AQ481"/>
      <c r="AR481"/>
      <c r="AS481"/>
      <c r="AT481"/>
      <c r="AU481"/>
      <c r="AV481"/>
      <c r="AW481"/>
      <c r="AX481"/>
      <c r="AY481"/>
      <c r="AZ481"/>
      <c r="BA481"/>
      <c r="BB481"/>
      <c r="BC481"/>
      <c r="BD481"/>
      <c r="BE481"/>
      <c r="BF481"/>
      <c r="BG481" t="s">
        <v>183</v>
      </c>
      <c r="BH481"/>
      <c r="BI481"/>
      <c r="BJ481"/>
      <c r="BK481"/>
      <c r="BL481"/>
      <c r="BM481"/>
      <c r="BN481"/>
      <c r="BO481"/>
      <c r="BP481"/>
      <c r="BQ481"/>
      <c r="BR481"/>
      <c r="BS481"/>
      <c r="BT481"/>
      <c r="BU481"/>
    </row>
    <row r="482" spans="1:73" s="232" customFormat="1" x14ac:dyDescent="0.2">
      <c r="A482">
        <v>12</v>
      </c>
      <c r="B482" s="244">
        <v>44377</v>
      </c>
      <c r="C482" s="243" t="s">
        <v>992</v>
      </c>
      <c r="D482" s="248">
        <v>147.83000000000001</v>
      </c>
      <c r="E482" t="s">
        <v>173</v>
      </c>
      <c r="F482">
        <v>4897</v>
      </c>
      <c r="G482" t="s">
        <v>175</v>
      </c>
      <c r="H482">
        <v>1</v>
      </c>
      <c r="I482">
        <v>141000</v>
      </c>
      <c r="J482">
        <v>14620</v>
      </c>
      <c r="K482">
        <v>1</v>
      </c>
      <c r="L482" t="str">
        <f t="shared" si="6"/>
        <v>16/06/2021</v>
      </c>
      <c r="M482">
        <f t="shared" si="7"/>
        <v>44363</v>
      </c>
      <c r="N482">
        <v>10149237</v>
      </c>
      <c r="O482">
        <v>4425</v>
      </c>
      <c r="P482"/>
      <c r="Q482"/>
      <c r="R482"/>
      <c r="S482"/>
      <c r="T482"/>
      <c r="U482" t="s">
        <v>181</v>
      </c>
      <c r="V482" s="223">
        <v>44378</v>
      </c>
      <c r="W482"/>
      <c r="X482"/>
      <c r="Y482">
        <v>0</v>
      </c>
      <c r="Z482"/>
      <c r="AA482">
        <v>0</v>
      </c>
      <c r="AB482"/>
      <c r="AC482"/>
      <c r="AD482"/>
      <c r="AE482"/>
      <c r="AF482"/>
      <c r="AG482">
        <v>0</v>
      </c>
      <c r="AH482"/>
      <c r="AI482"/>
      <c r="AJ482"/>
      <c r="AK482"/>
      <c r="AL482">
        <v>147.83000000000001</v>
      </c>
      <c r="AM482">
        <v>147.83000000000001</v>
      </c>
      <c r="AN482" t="s">
        <v>182</v>
      </c>
      <c r="AO482"/>
      <c r="AP482"/>
      <c r="AQ482"/>
      <c r="AR482"/>
      <c r="AS482"/>
      <c r="AT482"/>
      <c r="AU482"/>
      <c r="AV482"/>
      <c r="AW482"/>
      <c r="AX482"/>
      <c r="AY482"/>
      <c r="AZ482"/>
      <c r="BA482"/>
      <c r="BB482"/>
      <c r="BC482"/>
      <c r="BD482"/>
      <c r="BE482"/>
      <c r="BF482"/>
      <c r="BG482" t="s">
        <v>183</v>
      </c>
      <c r="BH482"/>
      <c r="BI482"/>
      <c r="BJ482"/>
      <c r="BK482"/>
      <c r="BL482"/>
      <c r="BM482"/>
      <c r="BN482"/>
      <c r="BO482"/>
      <c r="BP482"/>
      <c r="BQ482"/>
      <c r="BR482"/>
      <c r="BS482"/>
      <c r="BT482"/>
      <c r="BU482"/>
    </row>
    <row r="483" spans="1:73" s="232" customFormat="1" x14ac:dyDescent="0.2">
      <c r="A483">
        <v>12</v>
      </c>
      <c r="B483" s="244">
        <v>44377</v>
      </c>
      <c r="C483" s="243" t="s">
        <v>888</v>
      </c>
      <c r="D483" s="245">
        <v>0.5</v>
      </c>
      <c r="E483" t="s">
        <v>173</v>
      </c>
      <c r="F483">
        <v>4897</v>
      </c>
      <c r="G483" t="s">
        <v>175</v>
      </c>
      <c r="H483">
        <v>1</v>
      </c>
      <c r="I483">
        <v>141000</v>
      </c>
      <c r="J483">
        <v>14620</v>
      </c>
      <c r="K483">
        <v>1</v>
      </c>
      <c r="L483" t="str">
        <f t="shared" si="6"/>
        <v>16/06/2021</v>
      </c>
      <c r="M483">
        <f t="shared" si="7"/>
        <v>44363</v>
      </c>
      <c r="N483">
        <v>10149237</v>
      </c>
      <c r="O483">
        <v>4429</v>
      </c>
      <c r="P483"/>
      <c r="Q483"/>
      <c r="R483"/>
      <c r="S483"/>
      <c r="T483"/>
      <c r="U483" t="s">
        <v>181</v>
      </c>
      <c r="V483" s="223">
        <v>44378</v>
      </c>
      <c r="W483"/>
      <c r="X483"/>
      <c r="Y483">
        <v>0</v>
      </c>
      <c r="Z483"/>
      <c r="AA483">
        <v>0</v>
      </c>
      <c r="AB483"/>
      <c r="AC483"/>
      <c r="AD483"/>
      <c r="AE483"/>
      <c r="AF483"/>
      <c r="AG483">
        <v>0</v>
      </c>
      <c r="AH483"/>
      <c r="AI483"/>
      <c r="AJ483"/>
      <c r="AK483"/>
      <c r="AL483">
        <v>0.5</v>
      </c>
      <c r="AM483">
        <v>0.5</v>
      </c>
      <c r="AN483" t="s">
        <v>182</v>
      </c>
      <c r="AO483"/>
      <c r="AP483"/>
      <c r="AQ483"/>
      <c r="AR483"/>
      <c r="AS483"/>
      <c r="AT483"/>
      <c r="AU483"/>
      <c r="AV483"/>
      <c r="AW483"/>
      <c r="AX483"/>
      <c r="AY483"/>
      <c r="AZ483"/>
      <c r="BA483"/>
      <c r="BB483"/>
      <c r="BC483"/>
      <c r="BD483"/>
      <c r="BE483"/>
      <c r="BF483"/>
      <c r="BG483" t="s">
        <v>183</v>
      </c>
      <c r="BH483"/>
      <c r="BI483"/>
      <c r="BJ483"/>
      <c r="BK483"/>
      <c r="BL483"/>
      <c r="BM483"/>
      <c r="BN483"/>
      <c r="BO483"/>
      <c r="BP483"/>
      <c r="BQ483"/>
      <c r="BR483"/>
      <c r="BS483"/>
      <c r="BT483"/>
      <c r="BU483"/>
    </row>
    <row r="484" spans="1:73" s="232" customFormat="1" x14ac:dyDescent="0.2">
      <c r="A484">
        <v>12</v>
      </c>
      <c r="B484" s="244">
        <v>44377</v>
      </c>
      <c r="C484" s="243" t="s">
        <v>888</v>
      </c>
      <c r="D484" s="245">
        <v>0.5</v>
      </c>
      <c r="E484" t="s">
        <v>173</v>
      </c>
      <c r="F484">
        <v>4897</v>
      </c>
      <c r="G484" t="s">
        <v>175</v>
      </c>
      <c r="H484">
        <v>1</v>
      </c>
      <c r="I484">
        <v>141000</v>
      </c>
      <c r="J484">
        <v>14620</v>
      </c>
      <c r="K484">
        <v>1</v>
      </c>
      <c r="L484" t="str">
        <f t="shared" si="6"/>
        <v>16/06/2021</v>
      </c>
      <c r="M484">
        <f t="shared" si="7"/>
        <v>44363</v>
      </c>
      <c r="N484">
        <v>10149237</v>
      </c>
      <c r="O484">
        <v>4430</v>
      </c>
      <c r="P484"/>
      <c r="Q484"/>
      <c r="R484"/>
      <c r="S484"/>
      <c r="T484"/>
      <c r="U484" t="s">
        <v>181</v>
      </c>
      <c r="V484" s="223">
        <v>44378</v>
      </c>
      <c r="W484"/>
      <c r="X484"/>
      <c r="Y484">
        <v>0</v>
      </c>
      <c r="Z484"/>
      <c r="AA484">
        <v>0</v>
      </c>
      <c r="AB484"/>
      <c r="AC484"/>
      <c r="AD484"/>
      <c r="AE484"/>
      <c r="AF484"/>
      <c r="AG484">
        <v>0</v>
      </c>
      <c r="AH484"/>
      <c r="AI484"/>
      <c r="AJ484"/>
      <c r="AK484"/>
      <c r="AL484">
        <v>0.5</v>
      </c>
      <c r="AM484">
        <v>0.5</v>
      </c>
      <c r="AN484" t="s">
        <v>182</v>
      </c>
      <c r="AO484"/>
      <c r="AP484"/>
      <c r="AQ484"/>
      <c r="AR484"/>
      <c r="AS484"/>
      <c r="AT484"/>
      <c r="AU484"/>
      <c r="AV484"/>
      <c r="AW484"/>
      <c r="AX484"/>
      <c r="AY484"/>
      <c r="AZ484"/>
      <c r="BA484"/>
      <c r="BB484"/>
      <c r="BC484"/>
      <c r="BD484"/>
      <c r="BE484"/>
      <c r="BF484"/>
      <c r="BG484" t="s">
        <v>183</v>
      </c>
      <c r="BH484"/>
      <c r="BI484"/>
      <c r="BJ484"/>
      <c r="BK484"/>
      <c r="BL484"/>
      <c r="BM484"/>
      <c r="BN484"/>
      <c r="BO484"/>
      <c r="BP484"/>
      <c r="BQ484"/>
      <c r="BR484"/>
      <c r="BS484"/>
      <c r="BT484"/>
      <c r="BU484"/>
    </row>
    <row r="485" spans="1:73" s="232" customFormat="1" x14ac:dyDescent="0.2">
      <c r="A485">
        <v>12</v>
      </c>
      <c r="B485" s="244">
        <v>44377</v>
      </c>
      <c r="C485" s="243" t="s">
        <v>991</v>
      </c>
      <c r="D485" s="248">
        <v>143.47999999999999</v>
      </c>
      <c r="E485" t="s">
        <v>173</v>
      </c>
      <c r="F485">
        <v>4897</v>
      </c>
      <c r="G485" t="s">
        <v>175</v>
      </c>
      <c r="H485">
        <v>1</v>
      </c>
      <c r="I485">
        <v>141000</v>
      </c>
      <c r="J485">
        <v>14620</v>
      </c>
      <c r="K485">
        <v>1</v>
      </c>
      <c r="L485" t="str">
        <f t="shared" si="6"/>
        <v>17/06/2021</v>
      </c>
      <c r="M485">
        <f t="shared" si="7"/>
        <v>44364</v>
      </c>
      <c r="N485">
        <v>10149237</v>
      </c>
      <c r="O485">
        <v>4424</v>
      </c>
      <c r="P485"/>
      <c r="Q485"/>
      <c r="R485"/>
      <c r="S485"/>
      <c r="T485"/>
      <c r="U485" t="s">
        <v>181</v>
      </c>
      <c r="V485" s="223">
        <v>44378</v>
      </c>
      <c r="W485"/>
      <c r="X485"/>
      <c r="Y485">
        <v>0</v>
      </c>
      <c r="Z485"/>
      <c r="AA485">
        <v>0</v>
      </c>
      <c r="AB485"/>
      <c r="AC485"/>
      <c r="AD485"/>
      <c r="AE485"/>
      <c r="AF485"/>
      <c r="AG485">
        <v>0</v>
      </c>
      <c r="AH485"/>
      <c r="AI485"/>
      <c r="AJ485"/>
      <c r="AK485"/>
      <c r="AL485">
        <v>143.47999999999999</v>
      </c>
      <c r="AM485">
        <v>143.47999999999999</v>
      </c>
      <c r="AN485" t="s">
        <v>182</v>
      </c>
      <c r="AO485"/>
      <c r="AP485"/>
      <c r="AQ485"/>
      <c r="AR485"/>
      <c r="AS485"/>
      <c r="AT485"/>
      <c r="AU485"/>
      <c r="AV485"/>
      <c r="AW485"/>
      <c r="AX485"/>
      <c r="AY485"/>
      <c r="AZ485"/>
      <c r="BA485"/>
      <c r="BB485"/>
      <c r="BC485"/>
      <c r="BD485"/>
      <c r="BE485"/>
      <c r="BF485"/>
      <c r="BG485" t="s">
        <v>183</v>
      </c>
      <c r="BH485"/>
      <c r="BI485"/>
      <c r="BJ485"/>
      <c r="BK485"/>
      <c r="BL485"/>
      <c r="BM485"/>
      <c r="BN485"/>
      <c r="BO485"/>
      <c r="BP485"/>
      <c r="BQ485"/>
      <c r="BR485"/>
      <c r="BS485"/>
      <c r="BT485"/>
      <c r="BU485"/>
    </row>
    <row r="486" spans="1:73" s="232" customFormat="1" x14ac:dyDescent="0.2">
      <c r="A486">
        <v>12</v>
      </c>
      <c r="B486" s="244">
        <v>44377</v>
      </c>
      <c r="C486" s="243" t="s">
        <v>987</v>
      </c>
      <c r="D486" s="248">
        <v>5.85</v>
      </c>
      <c r="E486" t="s">
        <v>173</v>
      </c>
      <c r="F486">
        <v>4897</v>
      </c>
      <c r="G486" t="s">
        <v>175</v>
      </c>
      <c r="H486">
        <v>1</v>
      </c>
      <c r="I486">
        <v>141000</v>
      </c>
      <c r="J486">
        <v>14610</v>
      </c>
      <c r="K486">
        <v>1</v>
      </c>
      <c r="L486" t="str">
        <f t="shared" si="6"/>
        <v>24/06/2021</v>
      </c>
      <c r="M486">
        <f t="shared" si="7"/>
        <v>44371</v>
      </c>
      <c r="N486">
        <v>10149237</v>
      </c>
      <c r="O486">
        <v>644</v>
      </c>
      <c r="P486"/>
      <c r="Q486"/>
      <c r="R486"/>
      <c r="S486"/>
      <c r="T486"/>
      <c r="U486" t="s">
        <v>181</v>
      </c>
      <c r="V486" s="223">
        <v>44378</v>
      </c>
      <c r="W486"/>
      <c r="X486"/>
      <c r="Y486">
        <v>0</v>
      </c>
      <c r="Z486"/>
      <c r="AA486">
        <v>0</v>
      </c>
      <c r="AB486"/>
      <c r="AC486"/>
      <c r="AD486"/>
      <c r="AE486"/>
      <c r="AF486"/>
      <c r="AG486">
        <v>0</v>
      </c>
      <c r="AH486"/>
      <c r="AI486"/>
      <c r="AJ486"/>
      <c r="AK486"/>
      <c r="AL486">
        <v>5.85</v>
      </c>
      <c r="AM486">
        <v>5.85</v>
      </c>
      <c r="AN486" t="s">
        <v>182</v>
      </c>
      <c r="AO486"/>
      <c r="AP486"/>
      <c r="AQ486"/>
      <c r="AR486"/>
      <c r="AS486"/>
      <c r="AT486"/>
      <c r="AU486"/>
      <c r="AV486"/>
      <c r="AW486"/>
      <c r="AX486"/>
      <c r="AY486"/>
      <c r="AZ486"/>
      <c r="BA486"/>
      <c r="BB486"/>
      <c r="BC486"/>
      <c r="BD486"/>
      <c r="BE486"/>
      <c r="BF486"/>
      <c r="BG486" t="s">
        <v>183</v>
      </c>
      <c r="BH486"/>
      <c r="BI486"/>
      <c r="BJ486"/>
      <c r="BK486"/>
      <c r="BL486"/>
      <c r="BM486"/>
      <c r="BN486"/>
      <c r="BO486"/>
      <c r="BP486"/>
      <c r="BQ486"/>
      <c r="BR486"/>
      <c r="BS486"/>
      <c r="BT486"/>
      <c r="BU486"/>
    </row>
    <row r="487" spans="1:73" s="232" customFormat="1" x14ac:dyDescent="0.2">
      <c r="A487">
        <v>12</v>
      </c>
      <c r="B487" s="244">
        <v>44377</v>
      </c>
      <c r="C487" s="243" t="s">
        <v>988</v>
      </c>
      <c r="D487" s="248">
        <v>246.99</v>
      </c>
      <c r="E487" t="s">
        <v>173</v>
      </c>
      <c r="F487">
        <v>4897</v>
      </c>
      <c r="G487" t="s">
        <v>175</v>
      </c>
      <c r="H487">
        <v>1</v>
      </c>
      <c r="I487">
        <v>141000</v>
      </c>
      <c r="J487">
        <v>14610</v>
      </c>
      <c r="K487">
        <v>1</v>
      </c>
      <c r="L487" t="str">
        <f t="shared" si="6"/>
        <v>24/06/2021</v>
      </c>
      <c r="M487">
        <f t="shared" si="7"/>
        <v>44371</v>
      </c>
      <c r="N487">
        <v>10149237</v>
      </c>
      <c r="O487">
        <v>645</v>
      </c>
      <c r="P487"/>
      <c r="Q487"/>
      <c r="R487"/>
      <c r="S487"/>
      <c r="T487"/>
      <c r="U487" t="s">
        <v>181</v>
      </c>
      <c r="V487" s="223">
        <v>44378</v>
      </c>
      <c r="W487"/>
      <c r="X487"/>
      <c r="Y487">
        <v>0</v>
      </c>
      <c r="Z487"/>
      <c r="AA487">
        <v>0</v>
      </c>
      <c r="AB487"/>
      <c r="AC487"/>
      <c r="AD487"/>
      <c r="AE487"/>
      <c r="AF487"/>
      <c r="AG487">
        <v>0</v>
      </c>
      <c r="AH487"/>
      <c r="AI487"/>
      <c r="AJ487"/>
      <c r="AK487"/>
      <c r="AL487">
        <v>246.99</v>
      </c>
      <c r="AM487">
        <v>246.99</v>
      </c>
      <c r="AN487" t="s">
        <v>182</v>
      </c>
      <c r="AO487"/>
      <c r="AP487"/>
      <c r="AQ487"/>
      <c r="AR487"/>
      <c r="AS487"/>
      <c r="AT487"/>
      <c r="AU487"/>
      <c r="AV487"/>
      <c r="AW487"/>
      <c r="AX487"/>
      <c r="AY487"/>
      <c r="AZ487"/>
      <c r="BA487"/>
      <c r="BB487"/>
      <c r="BC487"/>
      <c r="BD487"/>
      <c r="BE487"/>
      <c r="BF487"/>
      <c r="BG487" t="s">
        <v>183</v>
      </c>
      <c r="BH487"/>
      <c r="BI487"/>
      <c r="BJ487"/>
      <c r="BK487"/>
      <c r="BL487"/>
      <c r="BM487"/>
      <c r="BN487"/>
      <c r="BO487"/>
      <c r="BP487"/>
      <c r="BQ487"/>
      <c r="BR487"/>
      <c r="BS487"/>
      <c r="BT487"/>
      <c r="BU487"/>
    </row>
    <row r="488" spans="1:73" s="232" customFormat="1" x14ac:dyDescent="0.2">
      <c r="A488">
        <v>12</v>
      </c>
      <c r="B488" s="244">
        <v>44377</v>
      </c>
      <c r="C488" s="243" t="s">
        <v>987</v>
      </c>
      <c r="D488" s="248">
        <v>10</v>
      </c>
      <c r="E488" t="s">
        <v>173</v>
      </c>
      <c r="F488">
        <v>4897</v>
      </c>
      <c r="G488" t="s">
        <v>175</v>
      </c>
      <c r="H488">
        <v>1</v>
      </c>
      <c r="I488">
        <v>141000</v>
      </c>
      <c r="J488">
        <v>14610</v>
      </c>
      <c r="K488">
        <v>1</v>
      </c>
      <c r="L488" t="str">
        <f t="shared" si="6"/>
        <v>24/06/2021</v>
      </c>
      <c r="M488">
        <f t="shared" si="7"/>
        <v>44371</v>
      </c>
      <c r="N488">
        <v>10149237</v>
      </c>
      <c r="O488">
        <v>646</v>
      </c>
      <c r="P488"/>
      <c r="Q488"/>
      <c r="R488"/>
      <c r="S488"/>
      <c r="T488"/>
      <c r="U488" t="s">
        <v>181</v>
      </c>
      <c r="V488" s="223">
        <v>44378</v>
      </c>
      <c r="W488"/>
      <c r="X488"/>
      <c r="Y488">
        <v>0</v>
      </c>
      <c r="Z488"/>
      <c r="AA488">
        <v>0</v>
      </c>
      <c r="AB488"/>
      <c r="AC488"/>
      <c r="AD488"/>
      <c r="AE488"/>
      <c r="AF488"/>
      <c r="AG488">
        <v>0</v>
      </c>
      <c r="AH488"/>
      <c r="AI488"/>
      <c r="AJ488"/>
      <c r="AK488"/>
      <c r="AL488">
        <v>10</v>
      </c>
      <c r="AM488">
        <v>10</v>
      </c>
      <c r="AN488" t="s">
        <v>182</v>
      </c>
      <c r="AO488"/>
      <c r="AP488"/>
      <c r="AQ488"/>
      <c r="AR488"/>
      <c r="AS488"/>
      <c r="AT488"/>
      <c r="AU488"/>
      <c r="AV488"/>
      <c r="AW488"/>
      <c r="AX488"/>
      <c r="AY488"/>
      <c r="AZ488"/>
      <c r="BA488"/>
      <c r="BB488"/>
      <c r="BC488"/>
      <c r="BD488"/>
      <c r="BE488"/>
      <c r="BF488"/>
      <c r="BG488" t="s">
        <v>183</v>
      </c>
      <c r="BH488"/>
      <c r="BI488"/>
      <c r="BJ488"/>
      <c r="BK488"/>
      <c r="BL488"/>
      <c r="BM488"/>
      <c r="BN488"/>
      <c r="BO488"/>
      <c r="BP488"/>
      <c r="BQ488"/>
      <c r="BR488"/>
      <c r="BS488"/>
      <c r="BT488"/>
      <c r="BU488"/>
    </row>
    <row r="489" spans="1:73" s="232" customFormat="1" x14ac:dyDescent="0.2">
      <c r="A489">
        <v>12</v>
      </c>
      <c r="B489" s="244">
        <v>44377</v>
      </c>
      <c r="C489" s="243" t="s">
        <v>981</v>
      </c>
      <c r="D489" s="248">
        <v>5.85</v>
      </c>
      <c r="E489" t="s">
        <v>173</v>
      </c>
      <c r="F489">
        <v>4897</v>
      </c>
      <c r="G489" t="s">
        <v>175</v>
      </c>
      <c r="H489">
        <v>1</v>
      </c>
      <c r="I489">
        <v>141000</v>
      </c>
      <c r="J489">
        <v>14610</v>
      </c>
      <c r="K489">
        <v>1</v>
      </c>
      <c r="L489" t="str">
        <f t="shared" si="6"/>
        <v>25/06/2021</v>
      </c>
      <c r="M489">
        <f t="shared" si="7"/>
        <v>44372</v>
      </c>
      <c r="N489">
        <v>10149237</v>
      </c>
      <c r="O489">
        <v>638</v>
      </c>
      <c r="P489"/>
      <c r="Q489"/>
      <c r="R489"/>
      <c r="S489"/>
      <c r="T489"/>
      <c r="U489" t="s">
        <v>181</v>
      </c>
      <c r="V489" s="223">
        <v>44378</v>
      </c>
      <c r="W489"/>
      <c r="X489"/>
      <c r="Y489">
        <v>0</v>
      </c>
      <c r="Z489"/>
      <c r="AA489">
        <v>0</v>
      </c>
      <c r="AB489"/>
      <c r="AC489"/>
      <c r="AD489"/>
      <c r="AE489"/>
      <c r="AF489"/>
      <c r="AG489">
        <v>0</v>
      </c>
      <c r="AH489"/>
      <c r="AI489"/>
      <c r="AJ489"/>
      <c r="AK489"/>
      <c r="AL489">
        <v>5.85</v>
      </c>
      <c r="AM489">
        <v>5.85</v>
      </c>
      <c r="AN489" t="s">
        <v>182</v>
      </c>
      <c r="AO489"/>
      <c r="AP489"/>
      <c r="AQ489"/>
      <c r="AR489"/>
      <c r="AS489"/>
      <c r="AT489"/>
      <c r="AU489"/>
      <c r="AV489"/>
      <c r="AW489"/>
      <c r="AX489"/>
      <c r="AY489"/>
      <c r="AZ489"/>
      <c r="BA489"/>
      <c r="BB489"/>
      <c r="BC489"/>
      <c r="BD489"/>
      <c r="BE489"/>
      <c r="BF489"/>
      <c r="BG489" t="s">
        <v>183</v>
      </c>
      <c r="BH489"/>
      <c r="BI489"/>
      <c r="BJ489"/>
      <c r="BK489"/>
      <c r="BL489"/>
      <c r="BM489"/>
      <c r="BN489"/>
      <c r="BO489"/>
      <c r="BP489"/>
      <c r="BQ489"/>
      <c r="BR489"/>
      <c r="BS489"/>
      <c r="BT489"/>
      <c r="BU489"/>
    </row>
    <row r="490" spans="1:73" s="232" customFormat="1" x14ac:dyDescent="0.2">
      <c r="A490">
        <v>12</v>
      </c>
      <c r="B490" s="244">
        <v>44377</v>
      </c>
      <c r="C490" s="243" t="s">
        <v>982</v>
      </c>
      <c r="D490" s="248">
        <v>180.07</v>
      </c>
      <c r="E490" t="s">
        <v>173</v>
      </c>
      <c r="F490">
        <v>4897</v>
      </c>
      <c r="G490" t="s">
        <v>175</v>
      </c>
      <c r="H490">
        <v>1</v>
      </c>
      <c r="I490">
        <v>141000</v>
      </c>
      <c r="J490">
        <v>14610</v>
      </c>
      <c r="K490">
        <v>1</v>
      </c>
      <c r="L490" t="str">
        <f t="shared" si="6"/>
        <v>25/06/2021</v>
      </c>
      <c r="M490">
        <f t="shared" si="7"/>
        <v>44372</v>
      </c>
      <c r="N490">
        <v>10149237</v>
      </c>
      <c r="O490">
        <v>639</v>
      </c>
      <c r="P490"/>
      <c r="Q490"/>
      <c r="R490"/>
      <c r="S490"/>
      <c r="T490"/>
      <c r="U490" t="s">
        <v>181</v>
      </c>
      <c r="V490" s="223">
        <v>44378</v>
      </c>
      <c r="W490"/>
      <c r="X490"/>
      <c r="Y490">
        <v>0</v>
      </c>
      <c r="Z490"/>
      <c r="AA490">
        <v>0</v>
      </c>
      <c r="AB490"/>
      <c r="AC490"/>
      <c r="AD490"/>
      <c r="AE490"/>
      <c r="AF490"/>
      <c r="AG490">
        <v>0</v>
      </c>
      <c r="AH490"/>
      <c r="AI490"/>
      <c r="AJ490"/>
      <c r="AK490"/>
      <c r="AL490">
        <v>180.07</v>
      </c>
      <c r="AM490">
        <v>180.07</v>
      </c>
      <c r="AN490" t="s">
        <v>182</v>
      </c>
      <c r="AO490"/>
      <c r="AP490"/>
      <c r="AQ490"/>
      <c r="AR490"/>
      <c r="AS490"/>
      <c r="AT490"/>
      <c r="AU490"/>
      <c r="AV490"/>
      <c r="AW490"/>
      <c r="AX490"/>
      <c r="AY490"/>
      <c r="AZ490"/>
      <c r="BA490"/>
      <c r="BB490"/>
      <c r="BC490"/>
      <c r="BD490"/>
      <c r="BE490"/>
      <c r="BF490"/>
      <c r="BG490" t="s">
        <v>183</v>
      </c>
      <c r="BH490"/>
      <c r="BI490"/>
      <c r="BJ490"/>
      <c r="BK490"/>
      <c r="BL490"/>
      <c r="BM490"/>
      <c r="BN490"/>
      <c r="BO490"/>
      <c r="BP490"/>
      <c r="BQ490"/>
      <c r="BR490"/>
      <c r="BS490"/>
      <c r="BT490"/>
      <c r="BU490"/>
    </row>
    <row r="491" spans="1:73" s="232" customFormat="1" x14ac:dyDescent="0.2">
      <c r="A491">
        <v>12</v>
      </c>
      <c r="B491" s="244">
        <v>44377</v>
      </c>
      <c r="C491" s="243" t="s">
        <v>985</v>
      </c>
      <c r="D491" s="248">
        <v>5.85</v>
      </c>
      <c r="E491" t="s">
        <v>173</v>
      </c>
      <c r="F491">
        <v>4897</v>
      </c>
      <c r="G491" t="s">
        <v>175</v>
      </c>
      <c r="H491">
        <v>1</v>
      </c>
      <c r="I491">
        <v>141000</v>
      </c>
      <c r="J491">
        <v>14610</v>
      </c>
      <c r="K491">
        <v>1</v>
      </c>
      <c r="L491" t="str">
        <f t="shared" si="6"/>
        <v>26/06/2021</v>
      </c>
      <c r="M491">
        <f t="shared" si="7"/>
        <v>44373</v>
      </c>
      <c r="N491">
        <v>10149237</v>
      </c>
      <c r="O491">
        <v>642</v>
      </c>
      <c r="P491"/>
      <c r="Q491"/>
      <c r="R491"/>
      <c r="S491"/>
      <c r="T491"/>
      <c r="U491" t="s">
        <v>181</v>
      </c>
      <c r="V491" s="223">
        <v>44378</v>
      </c>
      <c r="W491"/>
      <c r="X491"/>
      <c r="Y491">
        <v>0</v>
      </c>
      <c r="Z491"/>
      <c r="AA491">
        <v>0</v>
      </c>
      <c r="AB491"/>
      <c r="AC491"/>
      <c r="AD491"/>
      <c r="AE491"/>
      <c r="AF491"/>
      <c r="AG491">
        <v>0</v>
      </c>
      <c r="AH491"/>
      <c r="AI491"/>
      <c r="AJ491"/>
      <c r="AK491"/>
      <c r="AL491">
        <v>5.85</v>
      </c>
      <c r="AM491">
        <v>5.85</v>
      </c>
      <c r="AN491" t="s">
        <v>182</v>
      </c>
      <c r="AO491"/>
      <c r="AP491"/>
      <c r="AQ491"/>
      <c r="AR491"/>
      <c r="AS491"/>
      <c r="AT491"/>
      <c r="AU491"/>
      <c r="AV491"/>
      <c r="AW491"/>
      <c r="AX491"/>
      <c r="AY491"/>
      <c r="AZ491"/>
      <c r="BA491"/>
      <c r="BB491"/>
      <c r="BC491"/>
      <c r="BD491"/>
      <c r="BE491"/>
      <c r="BF491"/>
      <c r="BG491" t="s">
        <v>183</v>
      </c>
      <c r="BH491"/>
      <c r="BI491"/>
      <c r="BJ491"/>
      <c r="BK491"/>
      <c r="BL491"/>
      <c r="BM491"/>
      <c r="BN491"/>
      <c r="BO491"/>
      <c r="BP491"/>
      <c r="BQ491"/>
      <c r="BR491"/>
      <c r="BS491"/>
      <c r="BT491"/>
      <c r="BU491"/>
    </row>
    <row r="492" spans="1:73" s="232" customFormat="1" x14ac:dyDescent="0.2">
      <c r="A492">
        <v>12</v>
      </c>
      <c r="B492" s="244">
        <v>44377</v>
      </c>
      <c r="C492" s="243" t="s">
        <v>986</v>
      </c>
      <c r="D492" s="248">
        <v>210.86</v>
      </c>
      <c r="E492" t="s">
        <v>173</v>
      </c>
      <c r="F492">
        <v>4897</v>
      </c>
      <c r="G492" t="s">
        <v>175</v>
      </c>
      <c r="H492">
        <v>1</v>
      </c>
      <c r="I492">
        <v>141000</v>
      </c>
      <c r="J492">
        <v>14610</v>
      </c>
      <c r="K492">
        <v>1</v>
      </c>
      <c r="L492" t="str">
        <f t="shared" si="6"/>
        <v>26/06/2021</v>
      </c>
      <c r="M492">
        <f t="shared" si="7"/>
        <v>44373</v>
      </c>
      <c r="N492">
        <v>10149237</v>
      </c>
      <c r="O492">
        <v>643</v>
      </c>
      <c r="P492"/>
      <c r="Q492"/>
      <c r="R492"/>
      <c r="S492"/>
      <c r="T492"/>
      <c r="U492" t="s">
        <v>181</v>
      </c>
      <c r="V492" s="223">
        <v>44378</v>
      </c>
      <c r="W492"/>
      <c r="X492"/>
      <c r="Y492">
        <v>0</v>
      </c>
      <c r="Z492"/>
      <c r="AA492">
        <v>0</v>
      </c>
      <c r="AB492"/>
      <c r="AC492"/>
      <c r="AD492"/>
      <c r="AE492"/>
      <c r="AF492"/>
      <c r="AG492">
        <v>0</v>
      </c>
      <c r="AH492"/>
      <c r="AI492"/>
      <c r="AJ492"/>
      <c r="AK492"/>
      <c r="AL492">
        <v>210.86</v>
      </c>
      <c r="AM492">
        <v>210.86</v>
      </c>
      <c r="AN492" t="s">
        <v>182</v>
      </c>
      <c r="AO492"/>
      <c r="AP492"/>
      <c r="AQ492"/>
      <c r="AR492"/>
      <c r="AS492"/>
      <c r="AT492"/>
      <c r="AU492"/>
      <c r="AV492"/>
      <c r="AW492"/>
      <c r="AX492"/>
      <c r="AY492"/>
      <c r="AZ492"/>
      <c r="BA492"/>
      <c r="BB492"/>
      <c r="BC492"/>
      <c r="BD492"/>
      <c r="BE492"/>
      <c r="BF492"/>
      <c r="BG492" t="s">
        <v>183</v>
      </c>
      <c r="BH492"/>
      <c r="BI492"/>
      <c r="BJ492"/>
      <c r="BK492"/>
      <c r="BL492"/>
      <c r="BM492"/>
      <c r="BN492"/>
      <c r="BO492"/>
      <c r="BP492"/>
      <c r="BQ492"/>
      <c r="BR492"/>
      <c r="BS492"/>
      <c r="BT492"/>
      <c r="BU492"/>
    </row>
    <row r="493" spans="1:73" s="232" customFormat="1" x14ac:dyDescent="0.2">
      <c r="A493">
        <v>12</v>
      </c>
      <c r="B493" s="239">
        <v>44377</v>
      </c>
      <c r="C493" s="238" t="s">
        <v>994</v>
      </c>
      <c r="D493" s="245">
        <v>321.3</v>
      </c>
      <c r="E493" t="s">
        <v>173</v>
      </c>
      <c r="F493" t="s">
        <v>995</v>
      </c>
      <c r="G493" t="s">
        <v>996</v>
      </c>
      <c r="H493">
        <v>1</v>
      </c>
      <c r="I493">
        <v>141000</v>
      </c>
      <c r="J493">
        <v>14620</v>
      </c>
      <c r="K493">
        <v>1</v>
      </c>
      <c r="L493" t="str">
        <f>RIGHT(C493,10)</f>
        <v>tel Auckla</v>
      </c>
      <c r="M493" t="e">
        <f>DATEVALUE(L493)</f>
        <v>#VALUE!</v>
      </c>
      <c r="N493">
        <v>10157302</v>
      </c>
      <c r="O493">
        <v>345</v>
      </c>
      <c r="P493"/>
      <c r="Q493"/>
      <c r="R493"/>
      <c r="S493"/>
      <c r="T493"/>
      <c r="U493" t="s">
        <v>181</v>
      </c>
      <c r="V493" s="223">
        <v>44382</v>
      </c>
      <c r="W493"/>
      <c r="X493"/>
      <c r="Y493">
        <v>0</v>
      </c>
      <c r="Z493"/>
      <c r="AA493">
        <v>0</v>
      </c>
      <c r="AB493"/>
      <c r="AC493"/>
      <c r="AD493"/>
      <c r="AE493"/>
      <c r="AF493"/>
      <c r="AG493">
        <v>0</v>
      </c>
      <c r="AH493"/>
      <c r="AI493"/>
      <c r="AJ493"/>
      <c r="AK493"/>
      <c r="AL493">
        <v>321.3</v>
      </c>
      <c r="AM493">
        <v>321.3</v>
      </c>
      <c r="AN493" t="s">
        <v>182</v>
      </c>
      <c r="AO493"/>
      <c r="AP493"/>
      <c r="AQ493"/>
      <c r="AR493"/>
      <c r="AS493"/>
      <c r="AT493"/>
      <c r="AU493"/>
      <c r="AV493"/>
      <c r="AW493"/>
      <c r="AX493"/>
      <c r="AY493"/>
      <c r="AZ493"/>
      <c r="BA493"/>
      <c r="BB493"/>
      <c r="BC493"/>
      <c r="BD493"/>
      <c r="BE493"/>
      <c r="BF493"/>
      <c r="BG493" t="s">
        <v>183</v>
      </c>
      <c r="BH493"/>
      <c r="BI493"/>
      <c r="BJ493"/>
      <c r="BK493"/>
      <c r="BL493"/>
      <c r="BM493"/>
      <c r="BN493"/>
      <c r="BO493"/>
      <c r="BP493"/>
      <c r="BQ493"/>
      <c r="BR493"/>
      <c r="BS493"/>
      <c r="BT493"/>
      <c r="BU493"/>
    </row>
    <row r="494" spans="1:73" s="232" customFormat="1" x14ac:dyDescent="0.2">
      <c r="A494">
        <v>12</v>
      </c>
      <c r="B494" s="249">
        <v>44348</v>
      </c>
      <c r="C494" s="250" t="s">
        <v>969</v>
      </c>
      <c r="D494" s="251">
        <v>-113.25</v>
      </c>
      <c r="E494" t="s">
        <v>173</v>
      </c>
      <c r="F494">
        <v>4867</v>
      </c>
      <c r="G494" t="s">
        <v>297</v>
      </c>
      <c r="H494">
        <v>1</v>
      </c>
      <c r="I494">
        <v>141000</v>
      </c>
      <c r="J494">
        <v>14640</v>
      </c>
      <c r="K494">
        <v>1</v>
      </c>
      <c r="L494"/>
      <c r="M494"/>
      <c r="N494">
        <v>10063564</v>
      </c>
      <c r="O494">
        <v>76</v>
      </c>
      <c r="P494"/>
      <c r="Q494"/>
      <c r="R494"/>
      <c r="S494"/>
      <c r="T494"/>
      <c r="U494" t="s">
        <v>181</v>
      </c>
      <c r="V494" s="223">
        <v>44348</v>
      </c>
      <c r="W494"/>
      <c r="X494"/>
      <c r="Y494">
        <v>0</v>
      </c>
      <c r="Z494"/>
      <c r="AA494">
        <v>0</v>
      </c>
      <c r="AB494"/>
      <c r="AC494"/>
      <c r="AD494"/>
      <c r="AE494"/>
      <c r="AF494"/>
      <c r="AG494">
        <v>0</v>
      </c>
      <c r="AH494"/>
      <c r="AI494"/>
      <c r="AJ494"/>
      <c r="AK494"/>
      <c r="AL494">
        <v>-113.25</v>
      </c>
      <c r="AM494">
        <v>-113.25</v>
      </c>
      <c r="AN494" t="s">
        <v>182</v>
      </c>
      <c r="AO494"/>
      <c r="AP494"/>
      <c r="AQ494"/>
      <c r="AR494"/>
      <c r="AS494"/>
      <c r="AT494"/>
      <c r="AU494"/>
      <c r="AV494"/>
      <c r="AW494"/>
      <c r="AX494"/>
      <c r="AY494"/>
      <c r="AZ494"/>
      <c r="BA494"/>
      <c r="BB494"/>
      <c r="BC494"/>
      <c r="BD494"/>
      <c r="BE494"/>
      <c r="BF494"/>
      <c r="BG494" t="s">
        <v>183</v>
      </c>
      <c r="BH494"/>
      <c r="BI494"/>
      <c r="BJ494"/>
      <c r="BK494"/>
      <c r="BL494"/>
      <c r="BM494"/>
      <c r="BN494"/>
      <c r="BO494"/>
      <c r="BP494"/>
      <c r="BQ494"/>
      <c r="BR494"/>
      <c r="BS494"/>
      <c r="BT494"/>
      <c r="BU494"/>
    </row>
    <row r="495" spans="1:73" s="232" customFormat="1" x14ac:dyDescent="0.2">
      <c r="A495">
        <v>12</v>
      </c>
      <c r="B495" s="239">
        <v>44348</v>
      </c>
      <c r="C495" s="238" t="s">
        <v>997</v>
      </c>
      <c r="D495" s="245">
        <v>40.74</v>
      </c>
      <c r="E495" t="s">
        <v>197</v>
      </c>
      <c r="F495" t="s">
        <v>198</v>
      </c>
      <c r="G495" t="s">
        <v>297</v>
      </c>
      <c r="H495">
        <v>1</v>
      </c>
      <c r="I495">
        <v>141000</v>
      </c>
      <c r="J495">
        <v>14640</v>
      </c>
      <c r="K495">
        <v>1</v>
      </c>
      <c r="L495"/>
      <c r="M495"/>
      <c r="N495">
        <v>10104497</v>
      </c>
      <c r="O495">
        <v>342</v>
      </c>
      <c r="P495"/>
      <c r="Q495">
        <v>3876809</v>
      </c>
      <c r="R495"/>
      <c r="S495"/>
      <c r="T495"/>
      <c r="U495" t="s">
        <v>181</v>
      </c>
      <c r="V495" s="223">
        <v>44364</v>
      </c>
      <c r="W495"/>
      <c r="X495"/>
      <c r="Y495">
        <v>0</v>
      </c>
      <c r="Z495"/>
      <c r="AA495">
        <v>0</v>
      </c>
      <c r="AB495"/>
      <c r="AC495"/>
      <c r="AD495"/>
      <c r="AE495"/>
      <c r="AF495"/>
      <c r="AG495">
        <v>0</v>
      </c>
      <c r="AH495"/>
      <c r="AI495" t="s">
        <v>203</v>
      </c>
      <c r="AJ495"/>
      <c r="AK495"/>
      <c r="AL495">
        <v>40.74</v>
      </c>
      <c r="AM495">
        <v>40.74</v>
      </c>
      <c r="AN495" t="s">
        <v>182</v>
      </c>
      <c r="AO495"/>
      <c r="AP495"/>
      <c r="AQ495"/>
      <c r="AR495" t="s">
        <v>204</v>
      </c>
      <c r="AS495">
        <v>43325</v>
      </c>
      <c r="AT495" t="s">
        <v>301</v>
      </c>
      <c r="AU495">
        <v>4374932321</v>
      </c>
      <c r="AV495">
        <v>100</v>
      </c>
      <c r="AW495" s="223">
        <v>44364</v>
      </c>
      <c r="AX495" t="s">
        <v>998</v>
      </c>
      <c r="AY495" t="s">
        <v>210</v>
      </c>
      <c r="AZ495"/>
      <c r="BA495"/>
      <c r="BB495"/>
      <c r="BC495"/>
      <c r="BD495"/>
      <c r="BE495"/>
      <c r="BF495"/>
      <c r="BG495"/>
      <c r="BH495"/>
      <c r="BI495"/>
      <c r="BJ495"/>
      <c r="BK495"/>
      <c r="BL495"/>
      <c r="BM495"/>
      <c r="BN495"/>
      <c r="BO495"/>
      <c r="BP495"/>
      <c r="BQ495"/>
      <c r="BR495"/>
      <c r="BS495"/>
      <c r="BT495"/>
      <c r="BU495"/>
    </row>
    <row r="496" spans="1:73" s="232" customFormat="1" x14ac:dyDescent="0.2">
      <c r="A496">
        <v>12</v>
      </c>
      <c r="B496" s="239">
        <v>44348</v>
      </c>
      <c r="C496" s="238" t="s">
        <v>999</v>
      </c>
      <c r="D496" s="245">
        <v>11.1</v>
      </c>
      <c r="E496" t="s">
        <v>197</v>
      </c>
      <c r="F496" t="s">
        <v>198</v>
      </c>
      <c r="G496" t="s">
        <v>297</v>
      </c>
      <c r="H496">
        <v>1</v>
      </c>
      <c r="I496">
        <v>141000</v>
      </c>
      <c r="J496">
        <v>14640</v>
      </c>
      <c r="K496">
        <v>1</v>
      </c>
      <c r="L496"/>
      <c r="M496"/>
      <c r="N496">
        <v>10104497</v>
      </c>
      <c r="O496">
        <v>343</v>
      </c>
      <c r="P496"/>
      <c r="Q496">
        <v>3876809</v>
      </c>
      <c r="R496"/>
      <c r="S496"/>
      <c r="T496"/>
      <c r="U496" t="s">
        <v>181</v>
      </c>
      <c r="V496" s="223">
        <v>44364</v>
      </c>
      <c r="W496"/>
      <c r="X496"/>
      <c r="Y496">
        <v>0</v>
      </c>
      <c r="Z496"/>
      <c r="AA496">
        <v>0</v>
      </c>
      <c r="AB496"/>
      <c r="AC496"/>
      <c r="AD496"/>
      <c r="AE496"/>
      <c r="AF496"/>
      <c r="AG496">
        <v>0</v>
      </c>
      <c r="AH496"/>
      <c r="AI496" t="s">
        <v>203</v>
      </c>
      <c r="AJ496"/>
      <c r="AK496"/>
      <c r="AL496">
        <v>11.1</v>
      </c>
      <c r="AM496">
        <v>11.1</v>
      </c>
      <c r="AN496" t="s">
        <v>182</v>
      </c>
      <c r="AO496"/>
      <c r="AP496"/>
      <c r="AQ496"/>
      <c r="AR496" t="s">
        <v>204</v>
      </c>
      <c r="AS496">
        <v>43325</v>
      </c>
      <c r="AT496" t="s">
        <v>301</v>
      </c>
      <c r="AU496">
        <v>4374932321</v>
      </c>
      <c r="AV496">
        <v>100</v>
      </c>
      <c r="AW496" s="223">
        <v>44364</v>
      </c>
      <c r="AX496" t="s">
        <v>1000</v>
      </c>
      <c r="AY496" t="s">
        <v>210</v>
      </c>
      <c r="AZ496"/>
      <c r="BA496"/>
      <c r="BB496"/>
      <c r="BC496"/>
      <c r="BD496"/>
      <c r="BE496"/>
      <c r="BF496"/>
      <c r="BG496"/>
      <c r="BH496"/>
      <c r="BI496"/>
      <c r="BJ496"/>
      <c r="BK496"/>
      <c r="BL496"/>
      <c r="BM496"/>
      <c r="BN496"/>
      <c r="BO496"/>
      <c r="BP496"/>
      <c r="BQ496"/>
      <c r="BR496"/>
      <c r="BS496"/>
      <c r="BT496"/>
      <c r="BU496"/>
    </row>
    <row r="497" spans="1:73" s="232" customFormat="1" x14ac:dyDescent="0.2">
      <c r="A497">
        <v>12</v>
      </c>
      <c r="B497" s="239">
        <v>44348</v>
      </c>
      <c r="C497" s="238" t="s">
        <v>1001</v>
      </c>
      <c r="D497" s="245">
        <v>24.2</v>
      </c>
      <c r="E497" t="s">
        <v>197</v>
      </c>
      <c r="F497" t="s">
        <v>198</v>
      </c>
      <c r="G497" t="s">
        <v>297</v>
      </c>
      <c r="H497">
        <v>1</v>
      </c>
      <c r="I497">
        <v>141000</v>
      </c>
      <c r="J497">
        <v>14640</v>
      </c>
      <c r="K497">
        <v>1</v>
      </c>
      <c r="L497"/>
      <c r="M497"/>
      <c r="N497">
        <v>10104497</v>
      </c>
      <c r="O497">
        <v>344</v>
      </c>
      <c r="P497"/>
      <c r="Q497">
        <v>3876809</v>
      </c>
      <c r="R497"/>
      <c r="S497"/>
      <c r="T497"/>
      <c r="U497" t="s">
        <v>181</v>
      </c>
      <c r="V497" s="223">
        <v>44364</v>
      </c>
      <c r="W497"/>
      <c r="X497"/>
      <c r="Y497">
        <v>0</v>
      </c>
      <c r="Z497"/>
      <c r="AA497">
        <v>0</v>
      </c>
      <c r="AB497"/>
      <c r="AC497"/>
      <c r="AD497"/>
      <c r="AE497"/>
      <c r="AF497"/>
      <c r="AG497">
        <v>0</v>
      </c>
      <c r="AH497"/>
      <c r="AI497" t="s">
        <v>203</v>
      </c>
      <c r="AJ497"/>
      <c r="AK497"/>
      <c r="AL497">
        <v>24.2</v>
      </c>
      <c r="AM497">
        <v>24.2</v>
      </c>
      <c r="AN497" t="s">
        <v>182</v>
      </c>
      <c r="AO497"/>
      <c r="AP497"/>
      <c r="AQ497"/>
      <c r="AR497" t="s">
        <v>204</v>
      </c>
      <c r="AS497">
        <v>43325</v>
      </c>
      <c r="AT497" t="s">
        <v>301</v>
      </c>
      <c r="AU497">
        <v>4374932321</v>
      </c>
      <c r="AV497">
        <v>100</v>
      </c>
      <c r="AW497" s="223">
        <v>44364</v>
      </c>
      <c r="AX497" t="s">
        <v>1002</v>
      </c>
      <c r="AY497" t="s">
        <v>210</v>
      </c>
      <c r="AZ497"/>
      <c r="BA497"/>
      <c r="BB497"/>
      <c r="BC497"/>
      <c r="BD497"/>
      <c r="BE497"/>
      <c r="BF497"/>
      <c r="BG497"/>
      <c r="BH497"/>
      <c r="BI497"/>
      <c r="BJ497"/>
      <c r="BK497"/>
      <c r="BL497"/>
      <c r="BM497"/>
      <c r="BN497"/>
      <c r="BO497"/>
      <c r="BP497"/>
      <c r="BQ497"/>
      <c r="BR497"/>
      <c r="BS497"/>
      <c r="BT497"/>
      <c r="BU497"/>
    </row>
    <row r="498" spans="1:73" s="232" customFormat="1" x14ac:dyDescent="0.2">
      <c r="A498">
        <v>12</v>
      </c>
      <c r="B498" s="239">
        <v>44348</v>
      </c>
      <c r="C498" s="238" t="s">
        <v>1003</v>
      </c>
      <c r="D498" s="245">
        <v>37.21</v>
      </c>
      <c r="E498" t="s">
        <v>197</v>
      </c>
      <c r="F498" t="s">
        <v>198</v>
      </c>
      <c r="G498" t="s">
        <v>297</v>
      </c>
      <c r="H498">
        <v>1</v>
      </c>
      <c r="I498">
        <v>141000</v>
      </c>
      <c r="J498">
        <v>14640</v>
      </c>
      <c r="K498">
        <v>1</v>
      </c>
      <c r="L498"/>
      <c r="M498"/>
      <c r="N498">
        <v>10104497</v>
      </c>
      <c r="O498">
        <v>345</v>
      </c>
      <c r="P498"/>
      <c r="Q498">
        <v>3876809</v>
      </c>
      <c r="R498"/>
      <c r="S498"/>
      <c r="T498"/>
      <c r="U498" t="s">
        <v>181</v>
      </c>
      <c r="V498" s="223">
        <v>44364</v>
      </c>
      <c r="W498"/>
      <c r="X498"/>
      <c r="Y498">
        <v>0</v>
      </c>
      <c r="Z498"/>
      <c r="AA498">
        <v>0</v>
      </c>
      <c r="AB498"/>
      <c r="AC498"/>
      <c r="AD498"/>
      <c r="AE498"/>
      <c r="AF498"/>
      <c r="AG498">
        <v>0</v>
      </c>
      <c r="AH498"/>
      <c r="AI498" t="s">
        <v>203</v>
      </c>
      <c r="AJ498"/>
      <c r="AK498"/>
      <c r="AL498">
        <v>37.21</v>
      </c>
      <c r="AM498">
        <v>37.21</v>
      </c>
      <c r="AN498" t="s">
        <v>182</v>
      </c>
      <c r="AO498"/>
      <c r="AP498"/>
      <c r="AQ498"/>
      <c r="AR498" t="s">
        <v>204</v>
      </c>
      <c r="AS498">
        <v>43325</v>
      </c>
      <c r="AT498" t="s">
        <v>301</v>
      </c>
      <c r="AU498">
        <v>4374932321</v>
      </c>
      <c r="AV498">
        <v>100</v>
      </c>
      <c r="AW498" s="223">
        <v>44364</v>
      </c>
      <c r="AX498" t="s">
        <v>1004</v>
      </c>
      <c r="AY498" t="s">
        <v>210</v>
      </c>
      <c r="AZ498"/>
      <c r="BA498"/>
      <c r="BB498"/>
      <c r="BC498"/>
      <c r="BD498"/>
      <c r="BE498"/>
      <c r="BF498"/>
      <c r="BG498"/>
      <c r="BH498"/>
      <c r="BI498"/>
      <c r="BJ498"/>
      <c r="BK498"/>
      <c r="BL498"/>
      <c r="BM498"/>
      <c r="BN498"/>
      <c r="BO498"/>
      <c r="BP498"/>
      <c r="BQ498"/>
      <c r="BR498"/>
      <c r="BS498"/>
      <c r="BT498"/>
      <c r="BU498"/>
    </row>
    <row r="499" spans="1:73" s="232" customFormat="1" x14ac:dyDescent="0.2">
      <c r="A499">
        <v>12</v>
      </c>
      <c r="B499" s="239">
        <v>44362</v>
      </c>
      <c r="C499" s="238" t="s">
        <v>1005</v>
      </c>
      <c r="D499" s="245">
        <v>130</v>
      </c>
      <c r="E499" t="s">
        <v>187</v>
      </c>
      <c r="F499">
        <v>4874</v>
      </c>
      <c r="G499" t="s">
        <v>297</v>
      </c>
      <c r="H499">
        <v>1</v>
      </c>
      <c r="I499">
        <v>141000</v>
      </c>
      <c r="J499">
        <v>14640</v>
      </c>
      <c r="K499">
        <v>1</v>
      </c>
      <c r="L499"/>
      <c r="M499"/>
      <c r="N499">
        <v>10098012</v>
      </c>
      <c r="O499">
        <v>1</v>
      </c>
      <c r="P499"/>
      <c r="Q499"/>
      <c r="R499"/>
      <c r="S499"/>
      <c r="T499"/>
      <c r="U499" t="s">
        <v>181</v>
      </c>
      <c r="V499" s="223">
        <v>44362</v>
      </c>
      <c r="W499"/>
      <c r="X499"/>
      <c r="Y499">
        <v>0</v>
      </c>
      <c r="Z499"/>
      <c r="AA499">
        <v>0</v>
      </c>
      <c r="AB499"/>
      <c r="AC499"/>
      <c r="AD499"/>
      <c r="AE499"/>
      <c r="AF499"/>
      <c r="AG499">
        <v>0</v>
      </c>
      <c r="AH499"/>
      <c r="AI499"/>
      <c r="AJ499"/>
      <c r="AK499"/>
      <c r="AL499">
        <v>130</v>
      </c>
      <c r="AM499">
        <v>130</v>
      </c>
      <c r="AN499" t="s">
        <v>182</v>
      </c>
      <c r="AO499"/>
      <c r="AP499"/>
      <c r="AQ499"/>
      <c r="AR499"/>
      <c r="AS499"/>
      <c r="AT499"/>
      <c r="AU499"/>
      <c r="AV499"/>
      <c r="AW499"/>
      <c r="AX499"/>
      <c r="AY499"/>
      <c r="AZ499"/>
      <c r="BA499"/>
      <c r="BB499"/>
      <c r="BC499"/>
      <c r="BD499"/>
      <c r="BE499"/>
      <c r="BF499"/>
      <c r="BG499" t="s">
        <v>183</v>
      </c>
      <c r="BH499"/>
      <c r="BI499"/>
      <c r="BJ499"/>
      <c r="BK499"/>
      <c r="BL499"/>
      <c r="BM499"/>
      <c r="BN499"/>
      <c r="BO499"/>
      <c r="BP499"/>
      <c r="BQ499"/>
      <c r="BR499"/>
      <c r="BS499"/>
      <c r="BT499"/>
      <c r="BU499"/>
    </row>
    <row r="500" spans="1:73" s="232" customFormat="1" x14ac:dyDescent="0.2">
      <c r="A500">
        <v>12</v>
      </c>
      <c r="B500" s="241">
        <v>44377</v>
      </c>
      <c r="C500" s="240" t="s">
        <v>884</v>
      </c>
      <c r="D500" s="247">
        <v>75.17</v>
      </c>
      <c r="E500" t="s">
        <v>173</v>
      </c>
      <c r="F500">
        <v>4897</v>
      </c>
      <c r="G500" t="s">
        <v>175</v>
      </c>
      <c r="H500">
        <v>1</v>
      </c>
      <c r="I500">
        <v>141000</v>
      </c>
      <c r="J500">
        <v>14640</v>
      </c>
      <c r="K500">
        <v>1</v>
      </c>
      <c r="L500"/>
      <c r="M500"/>
      <c r="N500">
        <v>10149237</v>
      </c>
      <c r="O500">
        <v>11942</v>
      </c>
      <c r="P500"/>
      <c r="Q500"/>
      <c r="R500"/>
      <c r="S500"/>
      <c r="T500"/>
      <c r="U500" t="s">
        <v>181</v>
      </c>
      <c r="V500" s="223">
        <v>44378</v>
      </c>
      <c r="W500"/>
      <c r="X500"/>
      <c r="Y500">
        <v>0</v>
      </c>
      <c r="Z500"/>
      <c r="AA500">
        <v>0</v>
      </c>
      <c r="AB500"/>
      <c r="AC500"/>
      <c r="AD500"/>
      <c r="AE500"/>
      <c r="AF500"/>
      <c r="AG500">
        <v>0</v>
      </c>
      <c r="AH500"/>
      <c r="AI500"/>
      <c r="AJ500"/>
      <c r="AK500"/>
      <c r="AL500">
        <v>75.17</v>
      </c>
      <c r="AM500">
        <v>75.17</v>
      </c>
      <c r="AN500" t="s">
        <v>182</v>
      </c>
      <c r="AO500"/>
      <c r="AP500"/>
      <c r="AQ500"/>
      <c r="AR500"/>
      <c r="AS500"/>
      <c r="AT500"/>
      <c r="AU500"/>
      <c r="AV500"/>
      <c r="AW500"/>
      <c r="AX500"/>
      <c r="AY500"/>
      <c r="AZ500"/>
      <c r="BA500"/>
      <c r="BB500"/>
      <c r="BC500"/>
      <c r="BD500"/>
      <c r="BE500"/>
      <c r="BF500"/>
      <c r="BG500" t="s">
        <v>183</v>
      </c>
      <c r="BH500"/>
      <c r="BI500"/>
      <c r="BJ500"/>
      <c r="BK500"/>
      <c r="BL500"/>
      <c r="BM500"/>
      <c r="BN500"/>
      <c r="BO500"/>
      <c r="BP500"/>
      <c r="BQ500"/>
      <c r="BR500"/>
      <c r="BS500"/>
      <c r="BT500"/>
      <c r="BU500"/>
    </row>
    <row r="501" spans="1:73" s="232" customFormat="1" x14ac:dyDescent="0.2">
      <c r="A501">
        <v>12</v>
      </c>
      <c r="B501" s="249">
        <v>44377</v>
      </c>
      <c r="C501" s="250" t="s">
        <v>1006</v>
      </c>
      <c r="D501" s="251">
        <v>110.48</v>
      </c>
      <c r="E501" t="s">
        <v>173</v>
      </c>
      <c r="F501">
        <v>4898</v>
      </c>
      <c r="G501" t="s">
        <v>297</v>
      </c>
      <c r="H501">
        <v>1</v>
      </c>
      <c r="I501">
        <v>141000</v>
      </c>
      <c r="J501">
        <v>14640</v>
      </c>
      <c r="K501">
        <v>1</v>
      </c>
      <c r="L501"/>
      <c r="M501"/>
      <c r="N501">
        <v>10149349</v>
      </c>
      <c r="O501">
        <v>81</v>
      </c>
      <c r="P501"/>
      <c r="Q501"/>
      <c r="R501"/>
      <c r="S501"/>
      <c r="T501"/>
      <c r="U501" t="s">
        <v>181</v>
      </c>
      <c r="V501" s="223">
        <v>44378</v>
      </c>
      <c r="W501"/>
      <c r="X501"/>
      <c r="Y501">
        <v>0</v>
      </c>
      <c r="Z501"/>
      <c r="AA501">
        <v>0</v>
      </c>
      <c r="AB501"/>
      <c r="AC501"/>
      <c r="AD501"/>
      <c r="AE501"/>
      <c r="AF501"/>
      <c r="AG501">
        <v>0</v>
      </c>
      <c r="AH501"/>
      <c r="AI501"/>
      <c r="AJ501"/>
      <c r="AK501"/>
      <c r="AL501">
        <v>110.48</v>
      </c>
      <c r="AM501">
        <v>110.48</v>
      </c>
      <c r="AN501" t="s">
        <v>182</v>
      </c>
      <c r="AO501"/>
      <c r="AP501"/>
      <c r="AQ501"/>
      <c r="AR501"/>
      <c r="AS501"/>
      <c r="AT501"/>
      <c r="AU501"/>
      <c r="AV501"/>
      <c r="AW501"/>
      <c r="AX501"/>
      <c r="AY501"/>
      <c r="AZ501"/>
      <c r="BA501"/>
      <c r="BB501"/>
      <c r="BC501"/>
      <c r="BD501"/>
      <c r="BE501"/>
      <c r="BF501"/>
      <c r="BG501" t="s">
        <v>183</v>
      </c>
      <c r="BH501"/>
      <c r="BI501"/>
      <c r="BJ501"/>
      <c r="BK501"/>
      <c r="BL501"/>
      <c r="BM501"/>
      <c r="BN501"/>
      <c r="BO501"/>
      <c r="BP501"/>
      <c r="BQ501"/>
      <c r="BR501"/>
      <c r="BS501"/>
      <c r="BT501"/>
      <c r="BU501"/>
    </row>
    <row r="502" spans="1:73" s="232" customFormat="1" x14ac:dyDescent="0.2">
      <c r="A502"/>
      <c r="B502"/>
      <c r="C502"/>
      <c r="D502"/>
      <c r="E502"/>
      <c r="F502"/>
      <c r="G502"/>
      <c r="H502"/>
      <c r="I502"/>
      <c r="J502"/>
      <c r="K502"/>
      <c r="L502"/>
      <c r="M502"/>
      <c r="N502"/>
      <c r="O502"/>
      <c r="P502"/>
      <c r="Q502"/>
      <c r="R502"/>
      <c r="S502"/>
      <c r="T502"/>
      <c r="U502"/>
      <c r="V502"/>
      <c r="W502"/>
      <c r="X502"/>
      <c r="Y502"/>
      <c r="Z502"/>
      <c r="AA502"/>
      <c r="AB502"/>
      <c r="AC502"/>
      <c r="AD502"/>
      <c r="AE502"/>
      <c r="AF502"/>
      <c r="AG502"/>
      <c r="AH502"/>
      <c r="AI502"/>
      <c r="AJ502"/>
      <c r="AK502"/>
      <c r="AL502"/>
      <c r="AM502"/>
      <c r="AN502"/>
      <c r="AO502"/>
      <c r="AP502"/>
      <c r="AQ502"/>
      <c r="AR502"/>
      <c r="AS502"/>
      <c r="AT502"/>
      <c r="AU502"/>
      <c r="AV502"/>
      <c r="AW502"/>
      <c r="AX502"/>
      <c r="AY502"/>
      <c r="AZ502"/>
      <c r="BA502"/>
      <c r="BB502"/>
      <c r="BC502"/>
      <c r="BD502"/>
      <c r="BE502"/>
      <c r="BF502"/>
      <c r="BG502"/>
      <c r="BH502"/>
      <c r="BI502"/>
      <c r="BJ502"/>
      <c r="BK502"/>
      <c r="BL502"/>
      <c r="BM502"/>
      <c r="BN502"/>
      <c r="BO502"/>
      <c r="BP502"/>
      <c r="BQ502"/>
      <c r="BR502"/>
      <c r="BS502"/>
      <c r="BT502"/>
      <c r="BU502"/>
    </row>
    <row r="503" spans="1:73" s="232" customFormat="1" x14ac:dyDescent="0.2">
      <c r="A503"/>
      <c r="B503"/>
      <c r="C503"/>
      <c r="D503"/>
      <c r="E503"/>
      <c r="F503"/>
      <c r="G503"/>
      <c r="H503"/>
      <c r="I503"/>
      <c r="J503"/>
      <c r="K503"/>
      <c r="L503"/>
      <c r="M503"/>
      <c r="N503"/>
      <c r="O503"/>
      <c r="P503"/>
      <c r="Q503"/>
      <c r="R503"/>
      <c r="S503"/>
      <c r="T503"/>
      <c r="U503"/>
      <c r="V503"/>
      <c r="W503"/>
      <c r="X503"/>
      <c r="Y503"/>
      <c r="Z503"/>
      <c r="AA503"/>
      <c r="AB503"/>
      <c r="AC503"/>
      <c r="AD503"/>
      <c r="AE503"/>
      <c r="AF503"/>
      <c r="AG503"/>
      <c r="AH503"/>
      <c r="AI503"/>
      <c r="AJ503"/>
      <c r="AK503"/>
      <c r="AL503"/>
      <c r="AM503"/>
      <c r="AN503"/>
      <c r="AO503"/>
      <c r="AP503"/>
      <c r="AQ503"/>
      <c r="AR503"/>
      <c r="AS503"/>
      <c r="AT503"/>
      <c r="AU503"/>
      <c r="AV503"/>
      <c r="AW503"/>
      <c r="AX503"/>
      <c r="AY503"/>
      <c r="AZ503"/>
      <c r="BA503"/>
      <c r="BB503"/>
      <c r="BC503"/>
      <c r="BD503"/>
      <c r="BE503"/>
      <c r="BF503"/>
      <c r="BG503"/>
      <c r="BH503"/>
      <c r="BI503"/>
      <c r="BJ503"/>
      <c r="BK503"/>
      <c r="BL503"/>
      <c r="BM503"/>
      <c r="BN503"/>
      <c r="BO503"/>
      <c r="BP503"/>
      <c r="BQ503"/>
      <c r="BR503"/>
      <c r="BS503"/>
      <c r="BT503"/>
      <c r="BU503"/>
    </row>
    <row r="508" spans="1:73" x14ac:dyDescent="0.2">
      <c r="C508" t="s">
        <v>372</v>
      </c>
      <c r="D508" s="202">
        <f>SUM(D1:D506)</f>
        <v>18542.420000000002</v>
      </c>
    </row>
    <row r="509" spans="1:73" x14ac:dyDescent="0.2">
      <c r="C509" t="s">
        <v>374</v>
      </c>
      <c r="D509" s="203">
        <f>'Summary and sign-off'!B11+'Summary and sign-off'!B12+'Summary and sign-off'!B13</f>
        <v>18145.266000000007</v>
      </c>
    </row>
    <row r="510" spans="1:73" x14ac:dyDescent="0.2">
      <c r="D510" s="202"/>
    </row>
    <row r="511" spans="1:73" x14ac:dyDescent="0.2">
      <c r="C511" t="s">
        <v>373</v>
      </c>
      <c r="D511" s="202">
        <f>D508-D509</f>
        <v>397.15399999999499</v>
      </c>
      <c r="E511" t="s">
        <v>1029</v>
      </c>
    </row>
    <row r="512" spans="1:73" x14ac:dyDescent="0.2">
      <c r="D512" s="202"/>
    </row>
    <row r="513" spans="1:73" x14ac:dyDescent="0.2">
      <c r="D513" s="202"/>
    </row>
    <row r="515" spans="1:73" x14ac:dyDescent="0.2">
      <c r="D515" s="202"/>
    </row>
    <row r="516" spans="1:73" x14ac:dyDescent="0.2">
      <c r="C516" s="227" t="s">
        <v>1040</v>
      </c>
    </row>
    <row r="517" spans="1:73" x14ac:dyDescent="0.2">
      <c r="C517" s="227"/>
    </row>
    <row r="519" spans="1:73" s="236" customFormat="1" x14ac:dyDescent="0.2">
      <c r="A519" s="236">
        <v>10</v>
      </c>
      <c r="B519" s="237">
        <v>44316</v>
      </c>
      <c r="C519" s="236" t="s">
        <v>830</v>
      </c>
      <c r="D519" s="236">
        <v>142.54</v>
      </c>
      <c r="E519" s="236" t="s">
        <v>187</v>
      </c>
      <c r="F519" s="236">
        <v>4828</v>
      </c>
      <c r="G519" s="236" t="s">
        <v>822</v>
      </c>
      <c r="H519" s="236">
        <v>1</v>
      </c>
      <c r="I519" s="236">
        <v>141000</v>
      </c>
      <c r="J519" s="236">
        <v>14610</v>
      </c>
      <c r="K519" s="236">
        <v>1</v>
      </c>
      <c r="L519" s="236" t="s">
        <v>864</v>
      </c>
      <c r="M519" s="236" t="s">
        <v>858</v>
      </c>
      <c r="N519" s="236">
        <v>9989232</v>
      </c>
      <c r="O519" s="236">
        <v>460</v>
      </c>
      <c r="U519" s="236" t="s">
        <v>181</v>
      </c>
      <c r="V519" s="237">
        <v>44320</v>
      </c>
      <c r="Y519" s="236">
        <v>0</v>
      </c>
      <c r="AA519" s="236">
        <v>0</v>
      </c>
      <c r="AG519" s="236">
        <v>0</v>
      </c>
      <c r="AL519" s="236">
        <v>142.54</v>
      </c>
      <c r="AM519" s="236">
        <v>142.54</v>
      </c>
      <c r="AN519" s="236" t="s">
        <v>182</v>
      </c>
      <c r="BG519" s="236" t="s">
        <v>183</v>
      </c>
    </row>
    <row r="520" spans="1:73" s="236" customFormat="1" x14ac:dyDescent="0.2">
      <c r="A520" s="236">
        <v>10</v>
      </c>
      <c r="B520" s="237">
        <v>44316</v>
      </c>
      <c r="C520" s="236" t="s">
        <v>829</v>
      </c>
      <c r="D520" s="236">
        <v>5.85</v>
      </c>
      <c r="E520" s="236" t="s">
        <v>187</v>
      </c>
      <c r="F520" s="236">
        <v>4828</v>
      </c>
      <c r="G520" s="236" t="s">
        <v>822</v>
      </c>
      <c r="H520" s="236">
        <v>1</v>
      </c>
      <c r="I520" s="236">
        <v>141000</v>
      </c>
      <c r="J520" s="236">
        <v>14610</v>
      </c>
      <c r="K520" s="236">
        <v>1</v>
      </c>
      <c r="M520" s="236" t="s">
        <v>858</v>
      </c>
      <c r="N520" s="236">
        <v>9989232</v>
      </c>
      <c r="O520" s="236">
        <v>459</v>
      </c>
      <c r="U520" s="236" t="s">
        <v>181</v>
      </c>
      <c r="V520" s="237">
        <v>44320</v>
      </c>
      <c r="Y520" s="236">
        <v>0</v>
      </c>
      <c r="AA520" s="236">
        <v>0</v>
      </c>
      <c r="AG520" s="236">
        <v>0</v>
      </c>
      <c r="AL520" s="236">
        <v>5.85</v>
      </c>
      <c r="AM520" s="236">
        <v>5.85</v>
      </c>
      <c r="AN520" s="236" t="s">
        <v>182</v>
      </c>
      <c r="BG520" s="236" t="s">
        <v>183</v>
      </c>
    </row>
    <row r="521" spans="1:73" s="232" customFormat="1" x14ac:dyDescent="0.2">
      <c r="A521">
        <v>11</v>
      </c>
      <c r="B521" s="239">
        <v>44342</v>
      </c>
      <c r="C521" s="238" t="s">
        <v>892</v>
      </c>
      <c r="D521" s="245">
        <v>25.35</v>
      </c>
      <c r="E521" s="238" t="s">
        <v>197</v>
      </c>
      <c r="F521" s="238" t="s">
        <v>198</v>
      </c>
      <c r="G521" s="238" t="s">
        <v>822</v>
      </c>
      <c r="H521" s="238">
        <v>1</v>
      </c>
      <c r="I521">
        <v>141000</v>
      </c>
      <c r="J521">
        <v>14620</v>
      </c>
      <c r="K521">
        <v>1</v>
      </c>
      <c r="L521" t="str">
        <f t="shared" ref="L521:L527" si="8">RIGHT(C521,10)</f>
        <v>01/07/2021</v>
      </c>
      <c r="M521">
        <f t="shared" ref="M521:M527" si="9">DATEVALUE(L521)</f>
        <v>44378</v>
      </c>
      <c r="N521">
        <v>10058895</v>
      </c>
      <c r="O521">
        <v>836</v>
      </c>
      <c r="P521"/>
      <c r="Q521">
        <v>3870605</v>
      </c>
      <c r="R521"/>
      <c r="S521"/>
      <c r="T521"/>
      <c r="U521" t="s">
        <v>181</v>
      </c>
      <c r="V521" s="223">
        <v>44347</v>
      </c>
      <c r="W521"/>
      <c r="X521"/>
      <c r="Y521">
        <v>0</v>
      </c>
      <c r="Z521"/>
      <c r="AA521">
        <v>0</v>
      </c>
      <c r="AB521"/>
      <c r="AC521"/>
      <c r="AD521"/>
      <c r="AE521"/>
      <c r="AF521"/>
      <c r="AG521">
        <v>0</v>
      </c>
      <c r="AH521"/>
      <c r="AI521" t="s">
        <v>203</v>
      </c>
      <c r="AJ521"/>
      <c r="AK521"/>
      <c r="AL521">
        <v>25.35</v>
      </c>
      <c r="AM521">
        <v>25.35</v>
      </c>
      <c r="AN521" t="s">
        <v>182</v>
      </c>
      <c r="AO521"/>
      <c r="AP521"/>
      <c r="AQ521"/>
      <c r="AR521" t="s">
        <v>204</v>
      </c>
      <c r="AS521">
        <v>254643</v>
      </c>
      <c r="AT521" t="s">
        <v>206</v>
      </c>
      <c r="AU521" t="s">
        <v>947</v>
      </c>
      <c r="AV521">
        <v>100</v>
      </c>
      <c r="AW521" s="223">
        <v>44347</v>
      </c>
      <c r="AX521" t="s">
        <v>948</v>
      </c>
      <c r="AY521" t="s">
        <v>210</v>
      </c>
      <c r="AZ521"/>
      <c r="BA521"/>
      <c r="BB521"/>
      <c r="BC521"/>
      <c r="BD521"/>
      <c r="BE521"/>
      <c r="BF521"/>
      <c r="BG521" t="s">
        <v>183</v>
      </c>
      <c r="BH521"/>
      <c r="BI521"/>
      <c r="BJ521"/>
      <c r="BK521"/>
      <c r="BL521"/>
      <c r="BM521"/>
      <c r="BN521"/>
      <c r="BO521"/>
      <c r="BP521"/>
      <c r="BQ521"/>
      <c r="BR521"/>
      <c r="BS521"/>
      <c r="BT521"/>
      <c r="BU521"/>
    </row>
    <row r="522" spans="1:73" s="232" customFormat="1" x14ac:dyDescent="0.2">
      <c r="A522">
        <v>12</v>
      </c>
      <c r="B522" s="244">
        <v>44377</v>
      </c>
      <c r="C522" s="243" t="s">
        <v>984</v>
      </c>
      <c r="D522" s="248">
        <v>204.96</v>
      </c>
      <c r="E522" t="s">
        <v>173</v>
      </c>
      <c r="F522">
        <v>4897</v>
      </c>
      <c r="G522" t="s">
        <v>175</v>
      </c>
      <c r="H522">
        <v>1</v>
      </c>
      <c r="I522">
        <v>141000</v>
      </c>
      <c r="J522">
        <v>14610</v>
      </c>
      <c r="K522">
        <v>1</v>
      </c>
      <c r="L522" t="str">
        <f t="shared" si="8"/>
        <v>01/07/2021</v>
      </c>
      <c r="M522">
        <f t="shared" si="9"/>
        <v>44378</v>
      </c>
      <c r="N522">
        <v>10149237</v>
      </c>
      <c r="O522">
        <v>641</v>
      </c>
      <c r="P522"/>
      <c r="Q522"/>
      <c r="R522"/>
      <c r="S522"/>
      <c r="T522"/>
      <c r="U522" t="s">
        <v>181</v>
      </c>
      <c r="V522" s="223">
        <v>44378</v>
      </c>
      <c r="W522"/>
      <c r="X522"/>
      <c r="Y522">
        <v>0</v>
      </c>
      <c r="Z522"/>
      <c r="AA522">
        <v>0</v>
      </c>
      <c r="AB522"/>
      <c r="AC522"/>
      <c r="AD522"/>
      <c r="AE522"/>
      <c r="AF522"/>
      <c r="AG522">
        <v>0</v>
      </c>
      <c r="AH522"/>
      <c r="AI522"/>
      <c r="AJ522"/>
      <c r="AK522"/>
      <c r="AL522">
        <v>204.96</v>
      </c>
      <c r="AM522">
        <v>204.96</v>
      </c>
      <c r="AN522" t="s">
        <v>182</v>
      </c>
      <c r="AO522"/>
      <c r="AP522"/>
      <c r="AQ522"/>
      <c r="AR522"/>
      <c r="AS522"/>
      <c r="AT522"/>
      <c r="AU522"/>
      <c r="AV522"/>
      <c r="AW522"/>
      <c r="AX522"/>
      <c r="AY522"/>
      <c r="AZ522"/>
      <c r="BA522"/>
      <c r="BB522"/>
      <c r="BC522"/>
      <c r="BD522"/>
      <c r="BE522"/>
      <c r="BF522"/>
      <c r="BG522" t="s">
        <v>183</v>
      </c>
      <c r="BH522"/>
      <c r="BI522"/>
      <c r="BJ522"/>
      <c r="BK522"/>
      <c r="BL522"/>
      <c r="BM522"/>
      <c r="BN522"/>
      <c r="BO522"/>
      <c r="BP522"/>
      <c r="BQ522"/>
      <c r="BR522"/>
      <c r="BS522"/>
      <c r="BT522"/>
      <c r="BU522"/>
    </row>
    <row r="523" spans="1:73" s="232" customFormat="1" x14ac:dyDescent="0.2">
      <c r="A523">
        <v>12</v>
      </c>
      <c r="B523" s="244">
        <v>44377</v>
      </c>
      <c r="C523" s="243" t="s">
        <v>892</v>
      </c>
      <c r="D523" s="248">
        <v>10</v>
      </c>
      <c r="E523" t="s">
        <v>173</v>
      </c>
      <c r="F523">
        <v>4897</v>
      </c>
      <c r="G523" t="s">
        <v>175</v>
      </c>
      <c r="H523">
        <v>1</v>
      </c>
      <c r="I523">
        <v>141000</v>
      </c>
      <c r="J523">
        <v>14610</v>
      </c>
      <c r="K523">
        <v>1</v>
      </c>
      <c r="L523" t="str">
        <f t="shared" si="8"/>
        <v>01/07/2021</v>
      </c>
      <c r="M523">
        <f t="shared" si="9"/>
        <v>44378</v>
      </c>
      <c r="N523">
        <v>10149237</v>
      </c>
      <c r="O523">
        <v>633</v>
      </c>
      <c r="P523"/>
      <c r="Q523"/>
      <c r="R523"/>
      <c r="S523"/>
      <c r="T523"/>
      <c r="U523" t="s">
        <v>181</v>
      </c>
      <c r="V523" s="223">
        <v>44378</v>
      </c>
      <c r="W523"/>
      <c r="X523"/>
      <c r="Y523">
        <v>0</v>
      </c>
      <c r="Z523"/>
      <c r="AA523">
        <v>0</v>
      </c>
      <c r="AB523"/>
      <c r="AC523"/>
      <c r="AD523"/>
      <c r="AE523"/>
      <c r="AF523"/>
      <c r="AG523">
        <v>0</v>
      </c>
      <c r="AH523"/>
      <c r="AI523"/>
      <c r="AJ523"/>
      <c r="AK523"/>
      <c r="AL523">
        <v>10</v>
      </c>
      <c r="AM523">
        <v>10</v>
      </c>
      <c r="AN523" t="s">
        <v>182</v>
      </c>
      <c r="AO523"/>
      <c r="AP523"/>
      <c r="AQ523"/>
      <c r="AR523"/>
      <c r="AS523"/>
      <c r="AT523"/>
      <c r="AU523"/>
      <c r="AV523"/>
      <c r="AW523"/>
      <c r="AX523"/>
      <c r="AY523"/>
      <c r="AZ523"/>
      <c r="BA523"/>
      <c r="BB523"/>
      <c r="BC523"/>
      <c r="BD523"/>
      <c r="BE523"/>
      <c r="BF523"/>
      <c r="BG523" t="s">
        <v>183</v>
      </c>
      <c r="BH523"/>
      <c r="BI523"/>
      <c r="BJ523"/>
      <c r="BK523"/>
      <c r="BL523"/>
      <c r="BM523"/>
      <c r="BN523"/>
      <c r="BO523"/>
      <c r="BP523"/>
      <c r="BQ523"/>
      <c r="BR523"/>
      <c r="BS523"/>
      <c r="BT523"/>
      <c r="BU523"/>
    </row>
    <row r="524" spans="1:73" s="232" customFormat="1" x14ac:dyDescent="0.2">
      <c r="A524">
        <v>12</v>
      </c>
      <c r="B524" s="244">
        <v>44377</v>
      </c>
      <c r="C524" s="243" t="s">
        <v>983</v>
      </c>
      <c r="D524" s="248">
        <v>5.85</v>
      </c>
      <c r="E524" t="s">
        <v>173</v>
      </c>
      <c r="F524">
        <v>4897</v>
      </c>
      <c r="G524" t="s">
        <v>175</v>
      </c>
      <c r="H524">
        <v>1</v>
      </c>
      <c r="I524">
        <v>141000</v>
      </c>
      <c r="J524">
        <v>14610</v>
      </c>
      <c r="K524">
        <v>1</v>
      </c>
      <c r="L524" t="str">
        <f t="shared" si="8"/>
        <v>01/07/2021</v>
      </c>
      <c r="M524">
        <f t="shared" si="9"/>
        <v>44378</v>
      </c>
      <c r="N524">
        <v>10149237</v>
      </c>
      <c r="O524">
        <v>640</v>
      </c>
      <c r="P524"/>
      <c r="Q524"/>
      <c r="R524"/>
      <c r="S524"/>
      <c r="T524"/>
      <c r="U524" t="s">
        <v>181</v>
      </c>
      <c r="V524" s="223">
        <v>44378</v>
      </c>
      <c r="W524"/>
      <c r="X524"/>
      <c r="Y524">
        <v>0</v>
      </c>
      <c r="Z524"/>
      <c r="AA524">
        <v>0</v>
      </c>
      <c r="AB524"/>
      <c r="AC524"/>
      <c r="AD524"/>
      <c r="AE524"/>
      <c r="AF524"/>
      <c r="AG524">
        <v>0</v>
      </c>
      <c r="AH524"/>
      <c r="AI524"/>
      <c r="AJ524"/>
      <c r="AK524"/>
      <c r="AL524">
        <v>5.85</v>
      </c>
      <c r="AM524">
        <v>5.85</v>
      </c>
      <c r="AN524" t="s">
        <v>182</v>
      </c>
      <c r="AO524"/>
      <c r="AP524"/>
      <c r="AQ524"/>
      <c r="AR524"/>
      <c r="AS524"/>
      <c r="AT524"/>
      <c r="AU524"/>
      <c r="AV524"/>
      <c r="AW524"/>
      <c r="AX524"/>
      <c r="AY524"/>
      <c r="AZ524"/>
      <c r="BA524"/>
      <c r="BB524"/>
      <c r="BC524"/>
      <c r="BD524"/>
      <c r="BE524"/>
      <c r="BF524"/>
      <c r="BG524" t="s">
        <v>183</v>
      </c>
      <c r="BH524"/>
      <c r="BI524"/>
      <c r="BJ524"/>
      <c r="BK524"/>
      <c r="BL524"/>
      <c r="BM524"/>
      <c r="BN524"/>
      <c r="BO524"/>
      <c r="BP524"/>
      <c r="BQ524"/>
      <c r="BR524"/>
      <c r="BS524"/>
      <c r="BT524"/>
      <c r="BU524"/>
    </row>
    <row r="525" spans="1:73" s="232" customFormat="1" x14ac:dyDescent="0.2">
      <c r="A525">
        <v>12</v>
      </c>
      <c r="B525" s="244">
        <v>44377</v>
      </c>
      <c r="C525" s="243" t="s">
        <v>980</v>
      </c>
      <c r="D525" s="248">
        <v>202.38</v>
      </c>
      <c r="E525" t="s">
        <v>173</v>
      </c>
      <c r="F525">
        <v>4897</v>
      </c>
      <c r="G525" t="s">
        <v>175</v>
      </c>
      <c r="H525">
        <v>1</v>
      </c>
      <c r="I525">
        <v>141000</v>
      </c>
      <c r="J525">
        <v>14610</v>
      </c>
      <c r="K525">
        <v>1</v>
      </c>
      <c r="L525" t="str">
        <f t="shared" si="8"/>
        <v>28/07/2021</v>
      </c>
      <c r="M525">
        <f t="shared" si="9"/>
        <v>44405</v>
      </c>
      <c r="N525">
        <v>10149237</v>
      </c>
      <c r="O525">
        <v>637</v>
      </c>
      <c r="P525"/>
      <c r="Q525"/>
      <c r="R525"/>
      <c r="S525"/>
      <c r="T525"/>
      <c r="U525" t="s">
        <v>181</v>
      </c>
      <c r="V525" s="223">
        <v>44378</v>
      </c>
      <c r="W525"/>
      <c r="X525"/>
      <c r="Y525">
        <v>0</v>
      </c>
      <c r="Z525"/>
      <c r="AA525">
        <v>0</v>
      </c>
      <c r="AB525"/>
      <c r="AC525"/>
      <c r="AD525"/>
      <c r="AE525"/>
      <c r="AF525"/>
      <c r="AG525">
        <v>0</v>
      </c>
      <c r="AH525"/>
      <c r="AI525"/>
      <c r="AJ525"/>
      <c r="AK525"/>
      <c r="AL525">
        <v>202.38</v>
      </c>
      <c r="AM525">
        <v>202.38</v>
      </c>
      <c r="AN525" t="s">
        <v>182</v>
      </c>
      <c r="AO525"/>
      <c r="AP525"/>
      <c r="AQ525"/>
      <c r="AR525"/>
      <c r="AS525"/>
      <c r="AT525"/>
      <c r="AU525"/>
      <c r="AV525"/>
      <c r="AW525"/>
      <c r="AX525"/>
      <c r="AY525"/>
      <c r="AZ525"/>
      <c r="BA525"/>
      <c r="BB525"/>
      <c r="BC525"/>
      <c r="BD525"/>
      <c r="BE525"/>
      <c r="BF525"/>
      <c r="BG525" t="s">
        <v>183</v>
      </c>
      <c r="BH525"/>
      <c r="BI525"/>
      <c r="BJ525"/>
      <c r="BK525"/>
      <c r="BL525"/>
      <c r="BM525"/>
      <c r="BN525"/>
      <c r="BO525"/>
      <c r="BP525"/>
      <c r="BQ525"/>
      <c r="BR525"/>
      <c r="BS525"/>
      <c r="BT525"/>
      <c r="BU525"/>
    </row>
    <row r="526" spans="1:73" s="232" customFormat="1" x14ac:dyDescent="0.2">
      <c r="A526">
        <v>12</v>
      </c>
      <c r="B526" s="244">
        <v>44377</v>
      </c>
      <c r="C526" s="243" t="s">
        <v>979</v>
      </c>
      <c r="D526" s="248">
        <v>5.85</v>
      </c>
      <c r="E526" t="s">
        <v>173</v>
      </c>
      <c r="F526">
        <v>4897</v>
      </c>
      <c r="G526" t="s">
        <v>175</v>
      </c>
      <c r="H526">
        <v>1</v>
      </c>
      <c r="I526">
        <v>141000</v>
      </c>
      <c r="J526">
        <v>14610</v>
      </c>
      <c r="K526">
        <v>1</v>
      </c>
      <c r="L526" t="str">
        <f t="shared" si="8"/>
        <v>28/07/2021</v>
      </c>
      <c r="M526">
        <f t="shared" si="9"/>
        <v>44405</v>
      </c>
      <c r="N526">
        <v>10149237</v>
      </c>
      <c r="O526">
        <v>636</v>
      </c>
      <c r="P526"/>
      <c r="Q526"/>
      <c r="R526"/>
      <c r="S526"/>
      <c r="T526"/>
      <c r="U526" t="s">
        <v>181</v>
      </c>
      <c r="V526" s="223">
        <v>44378</v>
      </c>
      <c r="W526"/>
      <c r="X526"/>
      <c r="Y526">
        <v>0</v>
      </c>
      <c r="Z526"/>
      <c r="AA526">
        <v>0</v>
      </c>
      <c r="AB526"/>
      <c r="AC526"/>
      <c r="AD526"/>
      <c r="AE526"/>
      <c r="AF526"/>
      <c r="AG526">
        <v>0</v>
      </c>
      <c r="AH526"/>
      <c r="AI526"/>
      <c r="AJ526"/>
      <c r="AK526"/>
      <c r="AL526">
        <v>5.85</v>
      </c>
      <c r="AM526">
        <v>5.85</v>
      </c>
      <c r="AN526" t="s">
        <v>182</v>
      </c>
      <c r="AO526"/>
      <c r="AP526"/>
      <c r="AQ526"/>
      <c r="AR526"/>
      <c r="AS526"/>
      <c r="AT526"/>
      <c r="AU526"/>
      <c r="AV526"/>
      <c r="AW526"/>
      <c r="AX526"/>
      <c r="AY526"/>
      <c r="AZ526"/>
      <c r="BA526"/>
      <c r="BB526"/>
      <c r="BC526"/>
      <c r="BD526"/>
      <c r="BE526"/>
      <c r="BF526"/>
      <c r="BG526" t="s">
        <v>183</v>
      </c>
      <c r="BH526"/>
      <c r="BI526"/>
      <c r="BJ526"/>
      <c r="BK526"/>
      <c r="BL526"/>
      <c r="BM526"/>
      <c r="BN526"/>
      <c r="BO526"/>
      <c r="BP526"/>
      <c r="BQ526"/>
      <c r="BR526"/>
      <c r="BS526"/>
      <c r="BT526"/>
      <c r="BU526"/>
    </row>
    <row r="527" spans="1:73" s="232" customFormat="1" x14ac:dyDescent="0.2">
      <c r="A527">
        <v>12</v>
      </c>
      <c r="B527" s="244">
        <v>44377</v>
      </c>
      <c r="C527" s="243" t="s">
        <v>990</v>
      </c>
      <c r="D527" s="248">
        <v>25.35</v>
      </c>
      <c r="E527" t="s">
        <v>173</v>
      </c>
      <c r="F527">
        <v>4897</v>
      </c>
      <c r="G527" t="s">
        <v>175</v>
      </c>
      <c r="H527">
        <v>1</v>
      </c>
      <c r="I527">
        <v>141000</v>
      </c>
      <c r="J527">
        <v>14620</v>
      </c>
      <c r="K527">
        <v>1</v>
      </c>
      <c r="L527" t="str">
        <f t="shared" si="8"/>
        <v>29/07/2021</v>
      </c>
      <c r="M527">
        <f t="shared" si="9"/>
        <v>44406</v>
      </c>
      <c r="N527">
        <v>10149237</v>
      </c>
      <c r="O527">
        <v>4422</v>
      </c>
      <c r="P527"/>
      <c r="Q527"/>
      <c r="R527"/>
      <c r="S527"/>
      <c r="T527"/>
      <c r="U527" t="s">
        <v>181</v>
      </c>
      <c r="V527" s="223">
        <v>44378</v>
      </c>
      <c r="W527"/>
      <c r="X527"/>
      <c r="Y527">
        <v>0</v>
      </c>
      <c r="Z527"/>
      <c r="AA527">
        <v>0</v>
      </c>
      <c r="AB527"/>
      <c r="AC527"/>
      <c r="AD527"/>
      <c r="AE527"/>
      <c r="AF527"/>
      <c r="AG527">
        <v>0</v>
      </c>
      <c r="AH527"/>
      <c r="AI527"/>
      <c r="AJ527"/>
      <c r="AK527"/>
      <c r="AL527">
        <v>25.35</v>
      </c>
      <c r="AM527">
        <v>25.35</v>
      </c>
      <c r="AN527" t="s">
        <v>182</v>
      </c>
      <c r="AO527"/>
      <c r="AP527"/>
      <c r="AQ527"/>
      <c r="AR527"/>
      <c r="AS527"/>
      <c r="AT527"/>
      <c r="AU527"/>
      <c r="AV527"/>
      <c r="AW527"/>
      <c r="AX527"/>
      <c r="AY527"/>
      <c r="AZ527"/>
      <c r="BA527"/>
      <c r="BB527"/>
      <c r="BC527"/>
      <c r="BD527"/>
      <c r="BE527"/>
      <c r="BF527"/>
      <c r="BG527" t="s">
        <v>183</v>
      </c>
      <c r="BH527"/>
      <c r="BI527"/>
      <c r="BJ527"/>
      <c r="BK527"/>
      <c r="BL527"/>
      <c r="BM527"/>
      <c r="BN527"/>
      <c r="BO527"/>
      <c r="BP527"/>
      <c r="BQ527"/>
      <c r="BR527"/>
      <c r="BS527"/>
      <c r="BT527"/>
      <c r="BU527"/>
    </row>
    <row r="529" spans="4:4" x14ac:dyDescent="0.2">
      <c r="D529">
        <f>SUM(D519:D527)</f>
        <v>628.13000000000011</v>
      </c>
    </row>
  </sheetData>
  <autoFilter ref="A1:BG501" xr:uid="{6606360F-7984-4E95-BAC6-CF1A51E57930}"/>
  <sortState xmlns:xlrd2="http://schemas.microsoft.com/office/spreadsheetml/2017/richdata2" ref="A471:AZ501">
    <sortCondition ref="M471:M501"/>
  </sortState>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310C6-0314-4AAE-AC14-8230EBF89A08}">
  <dimension ref="A2:Q17"/>
  <sheetViews>
    <sheetView workbookViewId="0">
      <selection activeCell="D476" sqref="D476"/>
    </sheetView>
  </sheetViews>
  <sheetFormatPr defaultRowHeight="12.75" x14ac:dyDescent="0.2"/>
  <sheetData>
    <row r="2" spans="1:17" ht="15" x14ac:dyDescent="0.2">
      <c r="A2" s="277" t="s">
        <v>6</v>
      </c>
      <c r="B2" s="277"/>
      <c r="C2" s="277"/>
      <c r="D2" s="277"/>
      <c r="E2" s="277"/>
      <c r="F2" s="277"/>
      <c r="G2" s="277"/>
      <c r="H2" s="277"/>
      <c r="I2" s="277"/>
      <c r="J2" s="277"/>
      <c r="K2" s="277"/>
      <c r="L2" s="277"/>
      <c r="M2" s="277"/>
      <c r="N2" s="277"/>
      <c r="O2" s="277"/>
      <c r="P2" s="277"/>
      <c r="Q2" s="277"/>
    </row>
    <row r="3" spans="1:17" ht="14.25" customHeight="1" x14ac:dyDescent="0.2">
      <c r="A3" s="276" t="s">
        <v>8</v>
      </c>
      <c r="B3" s="276"/>
      <c r="C3" s="276"/>
      <c r="D3" s="276"/>
      <c r="E3" s="276"/>
      <c r="F3" s="276"/>
      <c r="G3" s="276"/>
      <c r="H3" s="276"/>
      <c r="I3" s="276"/>
      <c r="J3" s="276"/>
      <c r="K3" s="276"/>
      <c r="L3" s="276"/>
      <c r="M3" s="276"/>
      <c r="N3" s="276"/>
      <c r="O3" s="276"/>
      <c r="P3" s="276"/>
      <c r="Q3" s="276"/>
    </row>
    <row r="4" spans="1:17" ht="14.25" x14ac:dyDescent="0.2">
      <c r="A4" s="276" t="s">
        <v>9</v>
      </c>
      <c r="B4" s="276"/>
      <c r="C4" s="276"/>
      <c r="D4" s="276"/>
      <c r="E4" s="276"/>
      <c r="F4" s="276"/>
      <c r="G4" s="276"/>
      <c r="H4" s="276"/>
      <c r="I4" s="276"/>
      <c r="J4" s="276"/>
      <c r="K4" s="276"/>
      <c r="L4" s="276"/>
      <c r="M4" s="276"/>
      <c r="N4" s="276"/>
      <c r="O4" s="276"/>
      <c r="P4" s="276"/>
      <c r="Q4" s="276"/>
    </row>
    <row r="5" spans="1:17" ht="14.25" x14ac:dyDescent="0.2">
      <c r="A5" s="276" t="s">
        <v>10</v>
      </c>
      <c r="B5" s="276"/>
      <c r="C5" s="276"/>
      <c r="D5" s="276"/>
      <c r="E5" s="276"/>
      <c r="F5" s="276"/>
      <c r="G5" s="276"/>
      <c r="H5" s="276"/>
      <c r="I5" s="276"/>
      <c r="J5" s="276"/>
      <c r="K5" s="276"/>
      <c r="L5" s="276"/>
      <c r="M5" s="276"/>
      <c r="N5" s="276"/>
      <c r="O5" s="276"/>
      <c r="P5" s="276"/>
      <c r="Q5" s="276"/>
    </row>
    <row r="6" spans="1:17" ht="14.25" x14ac:dyDescent="0.2">
      <c r="A6" s="276" t="s">
        <v>11</v>
      </c>
      <c r="B6" s="276"/>
      <c r="C6" s="276"/>
      <c r="D6" s="276"/>
      <c r="E6" s="276"/>
      <c r="F6" s="276"/>
      <c r="G6" s="276"/>
      <c r="H6" s="276"/>
      <c r="I6" s="276"/>
      <c r="J6" s="276"/>
      <c r="K6" s="276"/>
      <c r="L6" s="276"/>
      <c r="M6" s="276"/>
      <c r="N6" s="276"/>
      <c r="O6" s="276"/>
      <c r="P6" s="276"/>
      <c r="Q6" s="276"/>
    </row>
    <row r="7" spans="1:17" ht="14.25" x14ac:dyDescent="0.2">
      <c r="A7" s="276" t="s">
        <v>12</v>
      </c>
      <c r="B7" s="276"/>
      <c r="C7" s="276"/>
      <c r="D7" s="276"/>
      <c r="E7" s="276"/>
      <c r="F7" s="276"/>
      <c r="G7" s="276"/>
      <c r="H7" s="276"/>
      <c r="I7" s="276"/>
      <c r="J7" s="276"/>
      <c r="K7" s="276"/>
      <c r="L7" s="276"/>
      <c r="M7" s="276"/>
      <c r="N7" s="276"/>
      <c r="O7" s="276"/>
      <c r="P7" s="276"/>
      <c r="Q7" s="276"/>
    </row>
    <row r="11" spans="1:17" x14ac:dyDescent="0.2">
      <c r="A11" s="227" t="s">
        <v>762</v>
      </c>
    </row>
    <row r="13" spans="1:17" x14ac:dyDescent="0.2">
      <c r="A13" t="s">
        <v>758</v>
      </c>
      <c r="B13" t="s">
        <v>759</v>
      </c>
    </row>
    <row r="14" spans="1:17" x14ac:dyDescent="0.2">
      <c r="A14" t="s">
        <v>760</v>
      </c>
      <c r="B14" t="s">
        <v>761</v>
      </c>
    </row>
    <row r="15" spans="1:17" x14ac:dyDescent="0.2">
      <c r="A15" t="s">
        <v>763</v>
      </c>
      <c r="B15" t="s">
        <v>765</v>
      </c>
    </row>
    <row r="16" spans="1:17" x14ac:dyDescent="0.2">
      <c r="A16" t="s">
        <v>764</v>
      </c>
      <c r="B16" t="s">
        <v>768</v>
      </c>
    </row>
    <row r="17" spans="1:2" x14ac:dyDescent="0.2">
      <c r="A17" t="s">
        <v>767</v>
      </c>
      <c r="B17" t="s">
        <v>766</v>
      </c>
    </row>
  </sheetData>
  <mergeCells count="6">
    <mergeCell ref="A7:Q7"/>
    <mergeCell ref="A2:Q2"/>
    <mergeCell ref="A3:Q3"/>
    <mergeCell ref="A4:Q4"/>
    <mergeCell ref="A5:Q5"/>
    <mergeCell ref="A6:Q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79D7F4-D0D7-4BCB-BBEA-E7C37A64913E}">
  <ds:schemaRefs>
    <ds:schemaRef ds:uri="http://purl.org/dc/elements/1.1/"/>
    <ds:schemaRef ds:uri="http://schemas.microsoft.com/office/2006/metadata/properties"/>
    <ds:schemaRef ds:uri="12165527-d881-4234-97f9-ee139a3f0c31"/>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3.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4.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Guidance for agencies</vt:lpstr>
      <vt:lpstr>Summary and sign-off</vt:lpstr>
      <vt:lpstr>Travel</vt:lpstr>
      <vt:lpstr>Hospitality</vt:lpstr>
      <vt:lpstr>All other expenses</vt:lpstr>
      <vt:lpstr>Gifts and benefits</vt:lpstr>
      <vt:lpstr>GL Transactions</vt:lpstr>
      <vt:lpstr>Notes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Mahesh Masters</cp:lastModifiedBy>
  <cp:revision/>
  <cp:lastPrinted>2021-07-29T03:42:08Z</cp:lastPrinted>
  <dcterms:created xsi:type="dcterms:W3CDTF">2010-10-17T20:59:02Z</dcterms:created>
  <dcterms:modified xsi:type="dcterms:W3CDTF">2021-08-01T23:09:47Z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y fmtid="{D5CDD505-2E9C-101B-9397-08002B2CF9AE}" pid="11" name="Objective-Id">
    <vt:lpwstr>A12710103</vt:lpwstr>
  </property>
  <property fmtid="{D5CDD505-2E9C-101B-9397-08002B2CF9AE}" pid="12" name="Objective-Title">
    <vt:lpwstr>Correct CE-Gifts-Benefits-Expenses-Disclosure-Workbook</vt:lpwstr>
  </property>
  <property fmtid="{D5CDD505-2E9C-101B-9397-08002B2CF9AE}" pid="13" name="Objective-Comment">
    <vt:lpwstr/>
  </property>
  <property fmtid="{D5CDD505-2E9C-101B-9397-08002B2CF9AE}" pid="14" name="Objective-CreationStamp">
    <vt:filetime>2020-08-16T19:44:17Z</vt:filetime>
  </property>
  <property fmtid="{D5CDD505-2E9C-101B-9397-08002B2CF9AE}" pid="15" name="Objective-IsApproved">
    <vt:bool>false</vt:bool>
  </property>
  <property fmtid="{D5CDD505-2E9C-101B-9397-08002B2CF9AE}" pid="16" name="Objective-IsPublished">
    <vt:bool>false</vt:bool>
  </property>
  <property fmtid="{D5CDD505-2E9C-101B-9397-08002B2CF9AE}" pid="17" name="Objective-DatePublished">
    <vt:lpwstr/>
  </property>
  <property fmtid="{D5CDD505-2E9C-101B-9397-08002B2CF9AE}" pid="18" name="Objective-ModificationStamp">
    <vt:filetime>2020-10-08T18:39:12Z</vt:filetime>
  </property>
  <property fmtid="{D5CDD505-2E9C-101B-9397-08002B2CF9AE}" pid="19" name="Objective-Owner">
    <vt:lpwstr>Michelle McKee</vt:lpwstr>
  </property>
  <property fmtid="{D5CDD505-2E9C-101B-9397-08002B2CF9AE}" pid="20" name="Objective-Path">
    <vt:lpwstr>Global Folder:MSD INFORMATION REPOSITORY:Corporate Management and Administration:Finance:Reporting:Internal:Actuals Financial:Chief Executive:Fiscal 2020-2021:12) June:Working Files:</vt:lpwstr>
  </property>
  <property fmtid="{D5CDD505-2E9C-101B-9397-08002B2CF9AE}" pid="21" name="Objective-Parent">
    <vt:lpwstr>Working Files</vt:lpwstr>
  </property>
  <property fmtid="{D5CDD505-2E9C-101B-9397-08002B2CF9AE}" pid="22" name="Objective-State">
    <vt:lpwstr>Being Edited</vt:lpwstr>
  </property>
  <property fmtid="{D5CDD505-2E9C-101B-9397-08002B2CF9AE}" pid="23" name="Objective-Version">
    <vt:lpwstr>9.1</vt:lpwstr>
  </property>
  <property fmtid="{D5CDD505-2E9C-101B-9397-08002B2CF9AE}" pid="24" name="Objective-VersionNumber">
    <vt:r8>11</vt:r8>
  </property>
  <property fmtid="{D5CDD505-2E9C-101B-9397-08002B2CF9AE}" pid="25" name="Objective-VersionComment">
    <vt:lpwstr/>
  </property>
  <property fmtid="{D5CDD505-2E9C-101B-9397-08002B2CF9AE}" pid="26" name="Objective-FileNumber">
    <vt:lpwstr>CT/FI/02/01/01/02//12/20-16619</vt:lpwstr>
  </property>
  <property fmtid="{D5CDD505-2E9C-101B-9397-08002B2CF9AE}" pid="27" name="Objective-Classification">
    <vt:lpwstr>[Inherited - In Confidence]</vt:lpwstr>
  </property>
  <property fmtid="{D5CDD505-2E9C-101B-9397-08002B2CF9AE}" pid="28" name="Objective-Caveats">
    <vt:lpwstr/>
  </property>
  <property fmtid="{D5CDD505-2E9C-101B-9397-08002B2CF9AE}" pid="29" name="Objective-Document Status [system]">
    <vt:lpwstr>Work in Progress</vt:lpwstr>
  </property>
  <property fmtid="{D5CDD505-2E9C-101B-9397-08002B2CF9AE}" pid="30" name="Objective-Email is Vaulted? [system]">
    <vt:lpwstr/>
  </property>
</Properties>
</file>